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35" windowWidth="15390" windowHeight="6060" tabRatio="666" activeTab="0"/>
  </bookViews>
  <sheets>
    <sheet name="12-18.2.2016 (hafta) detay" sheetId="1" r:id="rId1"/>
  </sheets>
  <definedNames>
    <definedName name="_xlnm.Print_Area" localSheetId="0">'12-18.2.2016 (hafta) detay'!#REF!</definedName>
  </definedNames>
  <calcPr fullCalcOnLoad="1"/>
</workbook>
</file>

<file path=xl/sharedStrings.xml><?xml version="1.0" encoding="utf-8"?>
<sst xmlns="http://schemas.openxmlformats.org/spreadsheetml/2006/main" count="480" uniqueCount="203">
  <si>
    <t xml:space="preserve"> </t>
  </si>
  <si>
    <t>PİNEMA</t>
  </si>
  <si>
    <t>http://www.antraktsinema.com</t>
  </si>
  <si>
    <t>MEDYAVİZYON</t>
  </si>
  <si>
    <t>Walt Disney</t>
  </si>
  <si>
    <t>Fox</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</si>
  <si>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</si>
  <si>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BKM</t>
  </si>
  <si>
    <t>Taff</t>
  </si>
  <si>
    <t>TME</t>
  </si>
  <si>
    <t>LES VACANCES DU PETIT NICOLAS</t>
  </si>
  <si>
    <t>PITIRCIK TATİLDE</t>
  </si>
  <si>
    <t>MARS DAĞITIM</t>
  </si>
  <si>
    <t>P</t>
  </si>
  <si>
    <t>Türkiye Haftalık Bilet Satışı ve Hasılat Raporu</t>
  </si>
  <si>
    <t>CUMA</t>
  </si>
  <si>
    <t>CUMARTESİ</t>
  </si>
  <si>
    <t>PAZAR</t>
  </si>
  <si>
    <t>HAFTA SONU TOPLAM</t>
  </si>
  <si>
    <t>ÖNCEKİ HAFTA</t>
  </si>
  <si>
    <t>DEĞİŞİM</t>
  </si>
  <si>
    <t>HAFTA İÇİ GÜNLER</t>
  </si>
  <si>
    <t>HAFTALIK</t>
  </si>
  <si>
    <t>KÜMÜLATİF</t>
  </si>
  <si>
    <t>EN SON VİZYONDA OLDUĞU HAFTA</t>
  </si>
  <si>
    <t>FİLMİN ORİJİNAL ADI</t>
  </si>
  <si>
    <t>ÖNCEKİ YILIN FİLMLERİ</t>
  </si>
  <si>
    <t>DUBLAJ</t>
  </si>
  <si>
    <t>3D</t>
  </si>
  <si>
    <t>DIGITAL</t>
  </si>
  <si>
    <t>SERİ</t>
  </si>
  <si>
    <t>ANİMASYON</t>
  </si>
  <si>
    <t>YERLİ</t>
  </si>
  <si>
    <t>MPAA</t>
  </si>
  <si>
    <t>STÜDYO</t>
  </si>
  <si>
    <t>YAPIM</t>
  </si>
  <si>
    <t>İTHALAT</t>
  </si>
  <si>
    <t>FİLMİN TÜRKÇE ADI</t>
  </si>
  <si>
    <t>VİZYON TARİHİ</t>
  </si>
  <si>
    <t>DAĞITIM</t>
  </si>
  <si>
    <t>KOPYA</t>
  </si>
  <si>
    <t>ŞEHİR</t>
  </si>
  <si>
    <t>BİNA</t>
  </si>
  <si>
    <t>PERDE</t>
  </si>
  <si>
    <t>ÖNCEKİ HAFTA PERDE</t>
  </si>
  <si>
    <t>SEANS</t>
  </si>
  <si>
    <t>SEANS BAŞI BİLET</t>
  </si>
  <si>
    <t>HAFTA</t>
  </si>
  <si>
    <t>HASILAT</t>
  </si>
  <si>
    <t>BİLET SATIŞ</t>
  </si>
  <si>
    <t>ORTALAMA
BİLET ADEDİ</t>
  </si>
  <si>
    <t>ORTALAMA
BİLET FİYATI</t>
  </si>
  <si>
    <t>BİLET</t>
  </si>
  <si>
    <t>HASILAT %</t>
  </si>
  <si>
    <t>BİLET       %</t>
  </si>
  <si>
    <t>HAFTA İÇİ BİLET                %</t>
  </si>
  <si>
    <t>HAFTA SONU BİLET              %</t>
  </si>
  <si>
    <t>YENİ</t>
  </si>
  <si>
    <r>
      <t xml:space="preserve">HASILAT </t>
    </r>
    <r>
      <rPr>
        <b/>
        <sz val="7"/>
        <color indexed="10"/>
        <rFont val="Webdings"/>
        <family val="1"/>
      </rPr>
      <t>6</t>
    </r>
  </si>
  <si>
    <t>SEVİMLİ HAYALET</t>
  </si>
  <si>
    <t>Sony</t>
  </si>
  <si>
    <t>Paramount</t>
  </si>
  <si>
    <t>BİLET %</t>
  </si>
  <si>
    <t>FABULA</t>
  </si>
  <si>
    <t>DER KLEINE DRACHE KOKOSNUSS</t>
  </si>
  <si>
    <t>Caligari</t>
  </si>
  <si>
    <t>SEVİMLİ EJDERHA KOKONAT</t>
  </si>
  <si>
    <t>Don Kişot</t>
  </si>
  <si>
    <t>Avşar</t>
  </si>
  <si>
    <t>Taş</t>
  </si>
  <si>
    <t>Nulook</t>
  </si>
  <si>
    <t>FİLMA</t>
  </si>
  <si>
    <t>MARS PRODUCTION</t>
  </si>
  <si>
    <t>Lionsgate</t>
  </si>
  <si>
    <t>Fidelite</t>
  </si>
  <si>
    <t>Zodiac</t>
  </si>
  <si>
    <t>Annapurna</t>
  </si>
  <si>
    <t>Zayka</t>
  </si>
  <si>
    <t>Alcon</t>
  </si>
  <si>
    <t>Rainmaker</t>
  </si>
  <si>
    <t>Marvel</t>
  </si>
  <si>
    <t>Ay Yapım</t>
  </si>
  <si>
    <t>Film4</t>
  </si>
  <si>
    <t>Indigo</t>
  </si>
  <si>
    <t>The Weinstein</t>
  </si>
  <si>
    <t>Nar</t>
  </si>
  <si>
    <t>Avşar Film</t>
  </si>
  <si>
    <t>Claussen</t>
  </si>
  <si>
    <t>HORİZON</t>
  </si>
  <si>
    <t>Ruby</t>
  </si>
  <si>
    <t>Animal Kingdom</t>
  </si>
  <si>
    <t>TERKEDİLMİŞ</t>
  </si>
  <si>
    <t>Saygın</t>
  </si>
  <si>
    <t>Pixar</t>
  </si>
  <si>
    <t>Antrakt ID</t>
  </si>
  <si>
    <t>*Sorted according to Weekend Total G.B.O.. "Turkey's Weekly &amp; Weekend Market Datas" chart which is given above displays the number of admissions and box offices of the films which are released in the  stated week by Turkish distributers. The chart and the attached pages is being prepared by Antrakt Cinema Newspaper as a common acknowledgement of all Turkish distributers. Antrakt Cinema Newspaper is preparing this chart as collecting all data from distributers and organizing them. It is not permitted to multiply or to sell these data which are displayed on this chart and attachments. It is necessary to ask approval of Antrakt Cinema Newspaper in order to quote, to copy or to publish. Hafta sonu toplam hasılat sütununa göre sıralanmıştır. Yukarıdaki Turkey's Weekly &amp;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Antrakt Sinema Gazetesi'ne hazırlattırılmaktadır. Antrakt Sinema Gazetesi yukarıdaki ve ekindeki tabloları dağıtımcı firmalardan gönderilen özel bilgileri bir araya getirerek oluşturmaktadır. Yukarıdaki ve ekindeki tabloların içerdiği veriler çoğaltılamaz, satılamaz. Alıntı veya kopyalama yapılırken Antrakt Sinema Gazetesi'nden ve bağımlı olduğu Bir Film, Chantier Films, Cine Film,  İFP, M3 Film, MC Film, Mars Dağıtım, Medyavizyon, Pinema, Özen Film, The Moments Entertainment,  UIP Turkey, Umut Sanat, Warner Bros. Turkey'in yerel ofislerinden izin alınmalıdır. Antrakt şirketlere ait verileri reklam amaçlı kullanamaz. Verilerin izinsiz alınıp değiştirilmesi, amacı dışında kullanılması halinde Antrakt'ın sorumluluğu bulunmamaktadır.</t>
  </si>
  <si>
    <t>ALBERT</t>
  </si>
  <si>
    <t>KAPTAN CİNGÖZ MACERA PEŞİNDE</t>
  </si>
  <si>
    <t>M&amp;M</t>
  </si>
  <si>
    <t>STAND BY ME DORAEMON</t>
  </si>
  <si>
    <t>DORAEMON</t>
  </si>
  <si>
    <t>Fujiko</t>
  </si>
  <si>
    <t>-</t>
  </si>
  <si>
    <t>Calion</t>
  </si>
  <si>
    <t>Lucas</t>
  </si>
  <si>
    <t>DER KLEINE RABE SOCKE</t>
  </si>
  <si>
    <t>AFACANLAR TAKIMI: BÜYÜK YARIŞ</t>
  </si>
  <si>
    <t>Akkord</t>
  </si>
  <si>
    <t>ABLUKA</t>
  </si>
  <si>
    <t>Liman</t>
  </si>
  <si>
    <t>AÇLIK OYUNLARI: ALAYCI KUŞ - BÖLÜM 2</t>
  </si>
  <si>
    <t>THE HUNGER GAMES: MOCKINGJAY - PART 2</t>
  </si>
  <si>
    <t>PIRDİNO: SÜRPRİZ YUMURTA</t>
  </si>
  <si>
    <t>Menassa</t>
  </si>
  <si>
    <t>DÜĞÜN DERNEK 2: SÜNNET</t>
  </si>
  <si>
    <t>RÜZGARIN HATIRALARI</t>
  </si>
  <si>
    <t>AZAP</t>
  </si>
  <si>
    <t>FROG KINGDOM</t>
  </si>
  <si>
    <t>Grindstone</t>
  </si>
  <si>
    <t>KURBAĞA KRALLIĞI</t>
  </si>
  <si>
    <t>ÇILGIN DOSTLAR: KORKAK KAHRAMAN</t>
  </si>
  <si>
    <t>OPEN SEASON: SCARED SILLY</t>
  </si>
  <si>
    <t>NADİDE HAYAT</t>
  </si>
  <si>
    <t>STAR WARS: EPISODE VII - THE FORCE AWAKENS</t>
  </si>
  <si>
    <t>STAR WARS: GÜÇ UYANIYOR</t>
  </si>
  <si>
    <t>ERTUĞRUL 1890</t>
  </si>
  <si>
    <t>T.C. Kültür ve Turizm Bakanlığı</t>
  </si>
  <si>
    <t>POINT BREAK</t>
  </si>
  <si>
    <t>DELİBAL</t>
  </si>
  <si>
    <t>ALVIN VE SİNCAPLAR: YOL MACERASI</t>
  </si>
  <si>
    <t>ALVIN AND THE CHIPMUNKS: THE ROAD CHIP</t>
  </si>
  <si>
    <t>Regency</t>
  </si>
  <si>
    <t>KOCAN KADAR KONUŞ: DİRİLİŞ</t>
  </si>
  <si>
    <t>T.C. KÜLTÜR VE TURİZM</t>
  </si>
  <si>
    <t>Hafta</t>
  </si>
  <si>
    <t>AGENT F.O.X.</t>
  </si>
  <si>
    <t>SEVİMLİ TİLKİ</t>
  </si>
  <si>
    <t>Kaboom!</t>
  </si>
  <si>
    <t>THE HATEFUL EIGHT</t>
  </si>
  <si>
    <t>JOY</t>
  </si>
  <si>
    <t>THE BIG SHORT</t>
  </si>
  <si>
    <t>BÜYÜK AÇIK</t>
  </si>
  <si>
    <t>DİREN!</t>
  </si>
  <si>
    <t>IM LABYRINTH DES SCHWEIGENS</t>
  </si>
  <si>
    <t>LES SUFFRAGETTES</t>
  </si>
  <si>
    <t>UIP TURKEY</t>
  </si>
  <si>
    <t>WARNER BROS. TURKEY</t>
  </si>
  <si>
    <t>CHANTIER FILMS</t>
  </si>
  <si>
    <t>ÖZEN FİLM</t>
  </si>
  <si>
    <t>BİR FİLM</t>
  </si>
  <si>
    <t>MC FİLM</t>
  </si>
  <si>
    <t>M3 FİLM</t>
  </si>
  <si>
    <t>KARDEŞİM BENİM</t>
  </si>
  <si>
    <t>BİZANS OYUNLARI - GEYM OF BİZANS</t>
  </si>
  <si>
    <t>İYİ BİR DİNOZOR</t>
  </si>
  <si>
    <t>THE GOOD DINOSAUR</t>
  </si>
  <si>
    <t>YOUTH</t>
  </si>
  <si>
    <t>GENÇLİK</t>
  </si>
  <si>
    <t>NORM OF THE NORTH</t>
  </si>
  <si>
    <t>KARLAR KRALI NORM</t>
  </si>
  <si>
    <t>ŞEVKAT YERİMDAR 2</t>
  </si>
  <si>
    <t>Horizon</t>
  </si>
  <si>
    <t>ÇILGIN İHTİYAR</t>
  </si>
  <si>
    <t>DIRTY GRANDPA</t>
  </si>
  <si>
    <t>Ninjas Runnin</t>
  </si>
  <si>
    <t>THE REVENANT</t>
  </si>
  <si>
    <t>DİRİLİŞ</t>
  </si>
  <si>
    <t>DEDEMİN FİŞİ</t>
  </si>
  <si>
    <t>KÖSTEBEKGİLLER 2: GÖLGENİN TILSIMI</t>
  </si>
  <si>
    <t>Arzum Film</t>
  </si>
  <si>
    <t>HER ŞEY AŞKTAN</t>
  </si>
  <si>
    <t>SPOTLIGHT</t>
  </si>
  <si>
    <t>First Look</t>
  </si>
  <si>
    <t>İFTARLIK GAZOZ</t>
  </si>
  <si>
    <t>ZOR SAATLER</t>
  </si>
  <si>
    <t>THE FINEST HOURS</t>
  </si>
  <si>
    <t>Whitekar</t>
  </si>
  <si>
    <t>YALAN LABİRENTİ</t>
  </si>
  <si>
    <t>YIP MAN 3</t>
  </si>
  <si>
    <t>IP MAN 3</t>
  </si>
  <si>
    <t>Starbright</t>
  </si>
  <si>
    <t>CAROL</t>
  </si>
  <si>
    <t>TEMEL İLE DURSUN İSTANBUL'DA</t>
  </si>
  <si>
    <t>HEP YEK</t>
  </si>
  <si>
    <t>KÖTÜ KEDİ ŞERAFETTİN</t>
  </si>
  <si>
    <t>Anima İstanbul</t>
  </si>
  <si>
    <t>DÜNYANIN EN GÜZEL KOKUSU</t>
  </si>
  <si>
    <t>Böcek &amp; Endemol</t>
  </si>
  <si>
    <t>LOUDER THAN BOMBS</t>
  </si>
  <si>
    <t>SESSİZ ÇIĞLIK</t>
  </si>
  <si>
    <t>HESAPTA AŞK</t>
  </si>
  <si>
    <t>Depo &amp; İmaj</t>
  </si>
  <si>
    <t>MEL-UN</t>
  </si>
  <si>
    <t>AŞKIN SEÇİMİ</t>
  </si>
  <si>
    <t>Nicholas Sparks</t>
  </si>
  <si>
    <t>ESEN</t>
  </si>
  <si>
    <t>THE CHOICE</t>
  </si>
  <si>
    <t>DEADPOOL</t>
  </si>
  <si>
    <t>Pretty</t>
  </si>
  <si>
    <t>THE DANISH GIRL</t>
  </si>
  <si>
    <t>DANİMARKALI KIZ</t>
  </si>
  <si>
    <t>12 - 18 ŞUBAT 2016 / 7. VİZYON HAFTASI</t>
  </si>
  <si>
    <t>DAS KLEINE GESPENST</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</si>
</sst>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RY&quot;_);\(#,##0\ &quot;TRY&quot;\)"/>
    <numFmt numFmtId="165" formatCode="#,##0\ &quot;TRY&quot;_);[Red]\(#,##0\ &quot;TRY&quot;\)"/>
    <numFmt numFmtId="166" formatCode="#,##0.00\ &quot;TRY&quot;_);\(#,##0.00\ &quot;TRY&quot;\)"/>
    <numFmt numFmtId="167" formatCode="#,##0.00\ &quot;TRY&quot;_);[Red]\(#,##0.00\ &quot;TRY&quot;\)"/>
    <numFmt numFmtId="168" formatCode="_ * #,##0_)\ &quot;TRY&quot;_ ;_ * \(#,##0\)\ &quot;TRY&quot;_ ;_ * &quot;-&quot;_)\ &quot;TRY&quot;_ ;_ @_ "/>
    <numFmt numFmtId="169" formatCode="_ * #,##0_)\ _T_R_Y_ ;_ * \(#,##0\)\ _T_R_Y_ ;_ * &quot;-&quot;_)\ _T_R_Y_ ;_ @_ "/>
    <numFmt numFmtId="170" formatCode="_ * #,##0.00_)\ &quot;TRY&quot;_ ;_ * \(#,##0.00\)\ &quot;TRY&quot;_ ;_ * &quot;-&quot;??_)\ &quot;TRY&quot;_ ;_ @_ "/>
    <numFmt numFmtId="171" formatCode="_ * #,##0.00_)\ _T_R_Y_ ;_ * \(#,##0.00\)\ _T_R_Y_ ;_ * &quot;-&quot;??_)\ _T_R_Y_ ;_ @_ "/>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_(* #,##0.00_);_(* \(#,##0.00\);_(* &quot;-&quot;??_);_(@_)"/>
    <numFmt numFmtId="181" formatCode="#,##0.00\ "/>
    <numFmt numFmtId="182" formatCode="#,##0\ "/>
    <numFmt numFmtId="183" formatCode="#,##0.00\ \ "/>
    <numFmt numFmtId="184" formatCode="0\ %\ "/>
    <numFmt numFmtId="185" formatCode="dd/mm/yy;@"/>
    <numFmt numFmtId="186" formatCode="[$-F400]h:mm:ss\ AM/PM"/>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 &quot;TL&quot;"/>
    <numFmt numFmtId="192" formatCode="###\ ##\ ##"/>
    <numFmt numFmtId="193" formatCode="\(###\)"/>
    <numFmt numFmtId="194" formatCode="\(###\ ##\ ##\)"/>
    <numFmt numFmtId="195" formatCode="#,##0.0;[Red]#,##0.0"/>
    <numFmt numFmtId="196" formatCode="#,##0;[Red]#,##0"/>
    <numFmt numFmtId="197" formatCode="mmm/yyyy"/>
    <numFmt numFmtId="198" formatCode="#,##0.00\ [$₺-41F]"/>
    <numFmt numFmtId="199" formatCode="#,##0.00_ ;\-#,##0.00\ "/>
    <numFmt numFmtId="200" formatCode="_-* #,##0.00\ _Y_T_L_-;\-* #,##0.00\ _Y_T_L_-;_-* &quot;-&quot;??\ _Y_T_L_-;_-@_-"/>
    <numFmt numFmtId="201" formatCode="_(* #,##0_);_(* \(#,##0\);_(* &quot;-&quot;??_);_(@_)"/>
    <numFmt numFmtId="202" formatCode="0.00\ "/>
    <numFmt numFmtId="203" formatCode="[$-41F]d\ mmmm\ yy;@"/>
    <numFmt numFmtId="204" formatCode="#,##0.00\ _T_L"/>
    <numFmt numFmtId="205" formatCode="_-* #,##0\ _T_L_-;\-* #,##0\ _T_L_-;_-* &quot;-&quot;??\ _T_L_-;_-@_-"/>
    <numFmt numFmtId="206" formatCode="[$€-2]\ #,##0.00_);[Red]\([$€-2]\ #,##0.00\)"/>
    <numFmt numFmtId="207" formatCode="[$-41F]dd\ mmmm\ yyyy\ dddd"/>
    <numFmt numFmtId="208" formatCode="#,##0.\-\ "/>
    <numFmt numFmtId="209" formatCode="#,##0\ \ "/>
    <numFmt numFmtId="210" formatCode="dd/mm/yy"/>
    <numFmt numFmtId="211" formatCode="[$-41F]d\ mmmm\ yyyy\ dddd"/>
    <numFmt numFmtId="212" formatCode="d/m/yy;@"/>
    <numFmt numFmtId="213" formatCode="_-* #,##0\ _₺_-;\-* #,##0\ _₺_-;_-* &quot;-&quot;??\ _₺_-;_-@_-"/>
    <numFmt numFmtId="214" formatCode="#,##0.00\ _Y_T_L"/>
  </numFmts>
  <fonts count="82">
    <font>
      <sz val="10"/>
      <name val="Arial"/>
      <family val="0"/>
    </font>
    <font>
      <sz val="8"/>
      <name val="Arial"/>
      <family val="2"/>
    </font>
    <font>
      <u val="single"/>
      <sz val="10"/>
      <color indexed="12"/>
      <name val="Arial"/>
      <family val="2"/>
    </font>
    <font>
      <u val="single"/>
      <sz val="10"/>
      <color indexed="36"/>
      <name val="Arial"/>
      <family val="2"/>
    </font>
    <font>
      <sz val="7"/>
      <name val="Arial"/>
      <family val="2"/>
    </font>
    <font>
      <u val="single"/>
      <sz val="8"/>
      <name val="Arial"/>
      <family val="2"/>
    </font>
    <font>
      <b/>
      <sz val="7"/>
      <name val="Arial"/>
      <family val="2"/>
    </font>
    <font>
      <b/>
      <sz val="7"/>
      <name val="Verdana"/>
      <family val="2"/>
    </font>
    <font>
      <sz val="7"/>
      <name val="Verdana"/>
      <family val="2"/>
    </font>
    <font>
      <sz val="7"/>
      <name val="Calibri"/>
      <family val="2"/>
    </font>
    <font>
      <sz val="11"/>
      <color indexed="8"/>
      <name val="Calibri"/>
      <family val="2"/>
    </font>
    <font>
      <b/>
      <sz val="8"/>
      <name val="Corbel"/>
      <family val="2"/>
    </font>
    <font>
      <b/>
      <u val="single"/>
      <sz val="8"/>
      <name val="Corbel"/>
      <family val="2"/>
    </font>
    <font>
      <b/>
      <sz val="5"/>
      <name val="Corbel"/>
      <family val="2"/>
    </font>
    <font>
      <b/>
      <sz val="5"/>
      <name val="Arial"/>
      <family val="2"/>
    </font>
    <font>
      <sz val="5"/>
      <name val="Arial"/>
      <family val="2"/>
    </font>
    <font>
      <b/>
      <sz val="7"/>
      <color indexed="10"/>
      <name val="Webdings"/>
      <family val="1"/>
    </font>
    <font>
      <i/>
      <sz val="7"/>
      <name val="Corbel"/>
      <family val="2"/>
    </font>
    <font>
      <sz val="10"/>
      <name val="Verdana"/>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name val="Calibri"/>
      <family val="2"/>
    </font>
    <font>
      <sz val="10"/>
      <color indexed="9"/>
      <name val="Calibri"/>
      <family val="2"/>
    </font>
    <font>
      <b/>
      <sz val="8"/>
      <color indexed="10"/>
      <name val="Corbel"/>
      <family val="2"/>
    </font>
    <font>
      <sz val="7"/>
      <color indexed="9"/>
      <name val="Calibri"/>
      <family val="2"/>
    </font>
    <font>
      <sz val="7"/>
      <color indexed="23"/>
      <name val="Calibri"/>
      <family val="2"/>
    </font>
    <font>
      <b/>
      <sz val="7"/>
      <color indexed="23"/>
      <name val="Calibri"/>
      <family val="2"/>
    </font>
    <font>
      <sz val="7"/>
      <color indexed="19"/>
      <name val="Arial"/>
      <family val="2"/>
    </font>
    <font>
      <b/>
      <sz val="7"/>
      <color indexed="9"/>
      <name val="Calibri"/>
      <family val="2"/>
    </font>
    <font>
      <b/>
      <sz val="7"/>
      <color indexed="57"/>
      <name val="Calibri"/>
      <family val="2"/>
    </font>
    <font>
      <b/>
      <sz val="7"/>
      <color indexed="23"/>
      <name val="Wingdings 2"/>
      <family val="1"/>
    </font>
    <font>
      <sz val="7"/>
      <color indexed="19"/>
      <name val="Calibri"/>
      <family val="2"/>
    </font>
    <font>
      <sz val="6"/>
      <color indexed="9"/>
      <name val="Calibri"/>
      <family val="2"/>
    </font>
    <font>
      <sz val="6"/>
      <color indexed="10"/>
      <name val="Calibri"/>
      <family val="2"/>
    </font>
    <font>
      <sz val="7"/>
      <color indexed="15"/>
      <name val="Calibri"/>
      <family val="2"/>
    </font>
    <font>
      <b/>
      <sz val="9"/>
      <name val="Calibri"/>
      <family val="2"/>
    </font>
    <font>
      <b/>
      <sz val="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Calibri"/>
      <family val="2"/>
    </font>
    <font>
      <b/>
      <sz val="8"/>
      <color rgb="FFFF0000"/>
      <name val="Corbel"/>
      <family val="2"/>
    </font>
    <font>
      <sz val="7"/>
      <color theme="0"/>
      <name val="Calibri"/>
      <family val="2"/>
    </font>
    <font>
      <sz val="7"/>
      <color theme="1" tint="0.34999001026153564"/>
      <name val="Calibri"/>
      <family val="2"/>
    </font>
    <font>
      <b/>
      <sz val="7"/>
      <color theme="1" tint="0.34999001026153564"/>
      <name val="Calibri"/>
      <family val="2"/>
    </font>
    <font>
      <sz val="7"/>
      <color theme="5" tint="-0.4999699890613556"/>
      <name val="Arial"/>
      <family val="2"/>
    </font>
    <font>
      <b/>
      <sz val="7"/>
      <color theme="0"/>
      <name val="Calibri"/>
      <family val="2"/>
    </font>
    <font>
      <b/>
      <sz val="7"/>
      <color theme="8" tint="-0.4999699890613556"/>
      <name val="Calibri"/>
      <family val="2"/>
    </font>
    <font>
      <b/>
      <sz val="7"/>
      <color theme="1" tint="0.34999001026153564"/>
      <name val="Wingdings 2"/>
      <family val="1"/>
    </font>
    <font>
      <sz val="7"/>
      <color theme="5" tint="-0.4999699890613556"/>
      <name val="Calibri"/>
      <family val="2"/>
    </font>
    <font>
      <sz val="7"/>
      <color theme="1" tint="0.49998000264167786"/>
      <name val="Calibri"/>
      <family val="2"/>
    </font>
    <font>
      <sz val="6"/>
      <color theme="0"/>
      <name val="Calibri"/>
      <family val="2"/>
    </font>
    <font>
      <sz val="6"/>
      <color rgb="FFFF0000"/>
      <name val="Calibri"/>
      <family val="2"/>
    </font>
    <font>
      <sz val="7"/>
      <color rgb="FF00B0F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1499900072813034"/>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style="thin">
        <color theme="0" tint="-0.3499799966812134"/>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color indexed="63"/>
      </left>
      <right>
        <color indexed="63"/>
      </right>
      <top>
        <color indexed="63"/>
      </top>
      <bottom style="thin">
        <color theme="0" tint="-0.3499799966812134"/>
      </bottom>
    </border>
    <border>
      <left>
        <color indexed="63"/>
      </left>
      <right>
        <color indexed="63"/>
      </right>
      <top style="thin">
        <color theme="0" tint="-0.3499799966812134"/>
      </top>
      <bottom>
        <color indexed="63"/>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8"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6" fillId="0" borderId="2" applyNumberFormat="0" applyFill="0" applyAlignment="0" applyProtection="0"/>
    <xf numFmtId="0" fontId="57" fillId="0" borderId="3" applyNumberFormat="0" applyFill="0" applyAlignment="0" applyProtection="0"/>
    <xf numFmtId="0" fontId="58" fillId="0" borderId="4" applyNumberFormat="0" applyFill="0" applyAlignment="0" applyProtection="0"/>
    <xf numFmtId="0" fontId="5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0" fontId="10" fillId="0" borderId="0" applyFont="0" applyFill="0" applyBorder="0" applyAlignment="0" applyProtection="0"/>
    <xf numFmtId="0" fontId="59" fillId="20" borderId="5" applyNumberFormat="0" applyAlignment="0" applyProtection="0"/>
    <xf numFmtId="0" fontId="60" fillId="21" borderId="6" applyNumberFormat="0" applyAlignment="0" applyProtection="0"/>
    <xf numFmtId="0" fontId="61" fillId="20" borderId="6" applyNumberFormat="0" applyAlignment="0" applyProtection="0"/>
    <xf numFmtId="0" fontId="62" fillId="22" borderId="7" applyNumberFormat="0" applyAlignment="0" applyProtection="0"/>
    <xf numFmtId="0" fontId="63"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4" fillId="24" borderId="0" applyNumberFormat="0" applyBorder="0" applyAlignment="0" applyProtection="0"/>
    <xf numFmtId="203" fontId="5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203" fontId="0" fillId="0" borderId="0">
      <alignment/>
      <protection/>
    </xf>
    <xf numFmtId="0" fontId="0" fillId="0" borderId="0">
      <alignment/>
      <protection/>
    </xf>
    <xf numFmtId="0" fontId="0" fillId="0" borderId="0">
      <alignment/>
      <protection/>
    </xf>
    <xf numFmtId="0" fontId="0" fillId="0" borderId="0">
      <alignment/>
      <protection/>
    </xf>
    <xf numFmtId="203" fontId="51" fillId="0" borderId="0">
      <alignment/>
      <protection/>
    </xf>
    <xf numFmtId="0" fontId="0" fillId="0" borderId="0">
      <alignment/>
      <protection/>
    </xf>
    <xf numFmtId="203" fontId="0" fillId="0" borderId="0">
      <alignment/>
      <protection/>
    </xf>
    <xf numFmtId="0" fontId="51" fillId="0" borderId="0">
      <alignment/>
      <protection/>
    </xf>
    <xf numFmtId="203" fontId="51" fillId="0" borderId="0">
      <alignment/>
      <protection/>
    </xf>
    <xf numFmtId="203" fontId="51" fillId="0" borderId="0">
      <alignment/>
      <protection/>
    </xf>
    <xf numFmtId="203" fontId="51" fillId="0" borderId="0">
      <alignment/>
      <protection/>
    </xf>
    <xf numFmtId="203" fontId="51" fillId="0" borderId="0">
      <alignment/>
      <protection/>
    </xf>
    <xf numFmtId="0" fontId="0" fillId="0" borderId="0">
      <alignment/>
      <protection/>
    </xf>
    <xf numFmtId="0" fontId="0" fillId="0" borderId="0">
      <alignment/>
      <protection/>
    </xf>
    <xf numFmtId="203" fontId="51" fillId="0" borderId="0">
      <alignment/>
      <protection/>
    </xf>
    <xf numFmtId="203" fontId="51" fillId="0" borderId="0">
      <alignment/>
      <protection/>
    </xf>
    <xf numFmtId="0" fontId="51" fillId="0" borderId="0">
      <alignment/>
      <protection/>
    </xf>
    <xf numFmtId="0" fontId="0" fillId="0" borderId="0">
      <alignment/>
      <protection/>
    </xf>
    <xf numFmtId="203" fontId="0" fillId="0" borderId="0">
      <alignment/>
      <protection/>
    </xf>
    <xf numFmtId="203" fontId="51" fillId="0" borderId="0">
      <alignment/>
      <protection/>
    </xf>
    <xf numFmtId="203" fontId="51" fillId="0" borderId="0">
      <alignment/>
      <protection/>
    </xf>
    <xf numFmtId="0" fontId="0" fillId="25" borderId="8" applyNumberFormat="0" applyFont="0" applyAlignment="0" applyProtection="0"/>
    <xf numFmtId="0" fontId="65" fillId="26" borderId="0" applyNumberFormat="0" applyBorder="0" applyAlignment="0" applyProtection="0"/>
    <xf numFmtId="0" fontId="62" fillId="27" borderId="9">
      <alignment horizontal="center" vertical="center"/>
      <protection/>
    </xf>
    <xf numFmtId="178" fontId="0" fillId="0" borderId="0" applyFont="0" applyFill="0" applyBorder="0" applyAlignment="0" applyProtection="0"/>
    <xf numFmtId="176" fontId="0"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66" fillId="0" borderId="10" applyNumberFormat="0" applyFill="0" applyAlignment="0" applyProtection="0"/>
    <xf numFmtId="0" fontId="67" fillId="0" borderId="0" applyNumberForma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200" fontId="51" fillId="0" borderId="0" applyFont="0" applyFill="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42">
    <xf numFmtId="0" fontId="0" fillId="0" borderId="0" xfId="0" applyAlignment="1">
      <alignment/>
    </xf>
    <xf numFmtId="0" fontId="1" fillId="34" borderId="0" xfId="0" applyFont="1" applyFill="1" applyBorder="1" applyAlignment="1" applyProtection="1">
      <alignment vertical="center"/>
      <protection/>
    </xf>
    <xf numFmtId="14" fontId="9"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34" borderId="0" xfId="0" applyFont="1" applyFill="1" applyBorder="1" applyAlignment="1" applyProtection="1">
      <alignment horizontal="right" vertical="center"/>
      <protection/>
    </xf>
    <xf numFmtId="0" fontId="4" fillId="34" borderId="0" xfId="0" applyFont="1" applyFill="1" applyBorder="1" applyAlignment="1" applyProtection="1">
      <alignment vertical="center"/>
      <protection/>
    </xf>
    <xf numFmtId="4" fontId="4" fillId="34" borderId="0" xfId="0" applyNumberFormat="1" applyFont="1" applyFill="1" applyBorder="1" applyAlignment="1" applyProtection="1">
      <alignment horizontal="right" vertical="center"/>
      <protection/>
    </xf>
    <xf numFmtId="3" fontId="4" fillId="34" borderId="0" xfId="0" applyNumberFormat="1" applyFont="1" applyFill="1" applyBorder="1" applyAlignment="1" applyProtection="1">
      <alignment horizontal="right" vertical="center"/>
      <protection/>
    </xf>
    <xf numFmtId="4" fontId="6"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4" fontId="7"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3" fontId="8" fillId="34" borderId="0" xfId="0" applyNumberFormat="1" applyFont="1" applyFill="1" applyBorder="1" applyAlignment="1" applyProtection="1">
      <alignment horizontal="right" vertical="center"/>
      <protection/>
    </xf>
    <xf numFmtId="4" fontId="8" fillId="34" borderId="0" xfId="0" applyNumberFormat="1" applyFont="1" applyFill="1" applyBorder="1" applyAlignment="1" applyProtection="1">
      <alignment horizontal="right" vertical="center"/>
      <protection/>
    </xf>
    <xf numFmtId="184" fontId="8" fillId="34" borderId="0" xfId="0" applyNumberFormat="1" applyFont="1" applyFill="1" applyBorder="1" applyAlignment="1" applyProtection="1">
      <alignment horizontal="right" vertical="center"/>
      <protection/>
    </xf>
    <xf numFmtId="184" fontId="4"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35" fillId="35" borderId="0" xfId="0" applyFont="1" applyFill="1" applyBorder="1" applyAlignment="1" applyProtection="1">
      <alignment horizontal="right" vertical="center" wrapText="1"/>
      <protection locked="0"/>
    </xf>
    <xf numFmtId="0" fontId="68" fillId="35" borderId="0" xfId="0" applyFont="1" applyFill="1" applyAlignment="1">
      <alignment vertical="center"/>
    </xf>
    <xf numFmtId="0" fontId="68" fillId="35" borderId="0" xfId="0" applyFont="1" applyFill="1" applyAlignment="1">
      <alignment horizontal="center" vertical="center"/>
    </xf>
    <xf numFmtId="0" fontId="0" fillId="35" borderId="0" xfId="0" applyNumberFormat="1" applyFont="1" applyFill="1" applyAlignment="1">
      <alignment vertical="center"/>
    </xf>
    <xf numFmtId="0" fontId="0" fillId="35" borderId="0" xfId="0" applyNumberFormat="1" applyFont="1" applyFill="1" applyAlignment="1">
      <alignment horizontal="center" vertical="center"/>
    </xf>
    <xf numFmtId="0" fontId="0" fillId="35" borderId="0" xfId="0" applyNumberFormat="1" applyFill="1" applyAlignment="1">
      <alignment horizontal="center" vertical="center"/>
    </xf>
    <xf numFmtId="0" fontId="0" fillId="35" borderId="0" xfId="0" applyFill="1" applyAlignment="1">
      <alignment horizontal="center" vertical="center"/>
    </xf>
    <xf numFmtId="0" fontId="69" fillId="35" borderId="0" xfId="0" applyFont="1" applyFill="1" applyBorder="1" applyAlignment="1" applyProtection="1">
      <alignment horizontal="center" vertical="center"/>
      <protection locked="0"/>
    </xf>
    <xf numFmtId="1" fontId="12" fillId="35" borderId="0" xfId="69" applyNumberFormat="1" applyFont="1" applyFill="1" applyBorder="1" applyAlignment="1" applyProtection="1">
      <alignment horizontal="center" vertical="center"/>
      <protection locked="0"/>
    </xf>
    <xf numFmtId="0" fontId="11" fillId="35" borderId="0" xfId="0" applyFont="1" applyFill="1" applyBorder="1" applyAlignment="1" applyProtection="1">
      <alignment horizontal="left" vertical="center"/>
      <protection locked="0"/>
    </xf>
    <xf numFmtId="0" fontId="11" fillId="35" borderId="0" xfId="0" applyFont="1" applyFill="1" applyBorder="1" applyAlignment="1" applyProtection="1">
      <alignment horizontal="center" vertical="center"/>
      <protection locked="0"/>
    </xf>
    <xf numFmtId="0" fontId="35" fillId="35" borderId="0" xfId="0" applyFont="1" applyFill="1" applyBorder="1" applyAlignment="1" applyProtection="1">
      <alignment horizontal="right"/>
      <protection locked="0"/>
    </xf>
    <xf numFmtId="0" fontId="70" fillId="34" borderId="0" xfId="0" applyFont="1" applyFill="1" applyBorder="1" applyAlignment="1" applyProtection="1">
      <alignment horizontal="center"/>
      <protection locked="0"/>
    </xf>
    <xf numFmtId="0" fontId="35" fillId="35" borderId="0" xfId="0" applyFont="1" applyFill="1" applyBorder="1" applyAlignment="1" applyProtection="1">
      <alignment horizontal="right"/>
      <protection/>
    </xf>
    <xf numFmtId="0" fontId="70" fillId="34" borderId="0" xfId="0" applyFont="1" applyFill="1" applyBorder="1" applyAlignment="1" applyProtection="1">
      <alignment horizontal="center"/>
      <protection/>
    </xf>
    <xf numFmtId="0" fontId="71" fillId="35" borderId="11" xfId="0" applyFont="1" applyFill="1" applyBorder="1" applyAlignment="1">
      <alignment horizontal="center" vertical="center"/>
    </xf>
    <xf numFmtId="0" fontId="71" fillId="35" borderId="0" xfId="0" applyFont="1" applyFill="1" applyBorder="1" applyAlignment="1" applyProtection="1">
      <alignment vertical="center"/>
      <protection/>
    </xf>
    <xf numFmtId="0" fontId="72" fillId="35" borderId="0" xfId="0" applyFont="1" applyFill="1" applyBorder="1" applyAlignment="1" applyProtection="1">
      <alignment horizontal="left" vertical="center"/>
      <protection/>
    </xf>
    <xf numFmtId="2" fontId="71" fillId="35" borderId="11" xfId="0" applyNumberFormat="1" applyFont="1" applyFill="1" applyBorder="1" applyAlignment="1" applyProtection="1">
      <alignment horizontal="center" vertical="center"/>
      <protection/>
    </xf>
    <xf numFmtId="1" fontId="35" fillId="35" borderId="0" xfId="0" applyNumberFormat="1" applyFont="1" applyFill="1" applyBorder="1" applyAlignment="1" applyProtection="1">
      <alignment horizontal="right" vertical="center"/>
      <protection/>
    </xf>
    <xf numFmtId="0" fontId="35" fillId="34" borderId="0" xfId="0" applyFont="1" applyFill="1" applyBorder="1" applyAlignment="1" applyProtection="1">
      <alignment horizontal="right" vertical="center"/>
      <protection/>
    </xf>
    <xf numFmtId="0" fontId="4" fillId="34" borderId="0" xfId="0" applyFont="1" applyFill="1" applyBorder="1" applyAlignment="1" applyProtection="1">
      <alignment horizontal="center" vertical="center"/>
      <protection/>
    </xf>
    <xf numFmtId="0" fontId="11" fillId="35" borderId="0" xfId="0" applyFont="1" applyFill="1" applyBorder="1" applyAlignment="1" applyProtection="1">
      <alignment horizontal="center" vertical="center" wrapText="1"/>
      <protection locked="0"/>
    </xf>
    <xf numFmtId="3" fontId="73" fillId="34" borderId="0" xfId="0" applyNumberFormat="1" applyFont="1" applyFill="1" applyBorder="1" applyAlignment="1" applyProtection="1">
      <alignment horizontal="right" vertical="center"/>
      <protection/>
    </xf>
    <xf numFmtId="0" fontId="70" fillId="36" borderId="12" xfId="0" applyNumberFormat="1" applyFont="1" applyFill="1" applyBorder="1" applyAlignment="1" applyProtection="1">
      <alignment horizontal="center" wrapText="1"/>
      <protection locked="0"/>
    </xf>
    <xf numFmtId="179" fontId="74" fillId="36" borderId="12" xfId="44" applyFont="1" applyFill="1" applyBorder="1" applyAlignment="1" applyProtection="1">
      <alignment horizontal="center"/>
      <protection locked="0"/>
    </xf>
    <xf numFmtId="0" fontId="70" fillId="36" borderId="12" xfId="0" applyNumberFormat="1" applyFont="1" applyFill="1" applyBorder="1" applyAlignment="1">
      <alignment horizontal="center" textRotation="90"/>
    </xf>
    <xf numFmtId="0" fontId="74" fillId="36" borderId="12" xfId="0" applyFont="1" applyFill="1" applyBorder="1" applyAlignment="1" applyProtection="1">
      <alignment horizontal="center"/>
      <protection locked="0"/>
    </xf>
    <xf numFmtId="3" fontId="74" fillId="36" borderId="12" xfId="0" applyNumberFormat="1" applyFont="1" applyFill="1" applyBorder="1" applyAlignment="1" applyProtection="1">
      <alignment horizontal="center"/>
      <protection locked="0"/>
    </xf>
    <xf numFmtId="2" fontId="70" fillId="36" borderId="13" xfId="0" applyNumberFormat="1" applyFont="1" applyFill="1" applyBorder="1" applyAlignment="1" applyProtection="1">
      <alignment horizontal="center" vertical="center"/>
      <protection/>
    </xf>
    <xf numFmtId="179" fontId="74" fillId="36" borderId="13" xfId="44" applyFont="1" applyFill="1" applyBorder="1" applyAlignment="1" applyProtection="1">
      <alignment horizontal="center" vertical="center"/>
      <protection/>
    </xf>
    <xf numFmtId="0" fontId="74" fillId="36" borderId="13" xfId="0" applyNumberFormat="1" applyFont="1" applyFill="1" applyBorder="1" applyAlignment="1" applyProtection="1">
      <alignment horizontal="center" vertical="center" textRotation="90"/>
      <protection locked="0"/>
    </xf>
    <xf numFmtId="4" fontId="74" fillId="36" borderId="13" xfId="0" applyNumberFormat="1" applyFont="1" applyFill="1" applyBorder="1" applyAlignment="1" applyProtection="1">
      <alignment horizontal="center" vertical="center" wrapText="1"/>
      <protection/>
    </xf>
    <xf numFmtId="0" fontId="74" fillId="36" borderId="13" xfId="0" applyFont="1" applyFill="1" applyBorder="1" applyAlignment="1" applyProtection="1">
      <alignment horizontal="center" vertical="center"/>
      <protection/>
    </xf>
    <xf numFmtId="3" fontId="74" fillId="36" borderId="13" xfId="0" applyNumberFormat="1" applyFont="1" applyFill="1" applyBorder="1" applyAlignment="1" applyProtection="1">
      <alignment horizontal="center" vertical="center" wrapText="1"/>
      <protection/>
    </xf>
    <xf numFmtId="4" fontId="74" fillId="37" borderId="13" xfId="0" applyNumberFormat="1" applyFont="1" applyFill="1" applyBorder="1" applyAlignment="1" applyProtection="1">
      <alignment horizontal="center" vertical="center" wrapText="1"/>
      <protection/>
    </xf>
    <xf numFmtId="3" fontId="74" fillId="37" borderId="13" xfId="0" applyNumberFormat="1" applyFont="1" applyFill="1" applyBorder="1" applyAlignment="1" applyProtection="1">
      <alignment horizontal="center" vertical="center" wrapText="1"/>
      <protection/>
    </xf>
    <xf numFmtId="3" fontId="74" fillId="37" borderId="13" xfId="0" applyNumberFormat="1" applyFont="1" applyFill="1" applyBorder="1" applyAlignment="1" applyProtection="1">
      <alignment horizontal="center" vertical="center" textRotation="90" wrapText="1"/>
      <protection/>
    </xf>
    <xf numFmtId="4" fontId="4" fillId="34" borderId="0" xfId="0" applyNumberFormat="1" applyFont="1" applyFill="1" applyBorder="1" applyAlignment="1" applyProtection="1">
      <alignment horizontal="center" vertical="center"/>
      <protection/>
    </xf>
    <xf numFmtId="3" fontId="4" fillId="34" borderId="0" xfId="0" applyNumberFormat="1" applyFont="1" applyFill="1" applyBorder="1" applyAlignment="1" applyProtection="1">
      <alignment horizontal="center" vertical="center"/>
      <protection/>
    </xf>
    <xf numFmtId="0" fontId="74" fillId="36" borderId="13" xfId="0" applyNumberFormat="1" applyFont="1" applyFill="1" applyBorder="1" applyAlignment="1" applyProtection="1">
      <alignment horizontal="center" vertical="top" textRotation="90"/>
      <protection locked="0"/>
    </xf>
    <xf numFmtId="186" fontId="75" fillId="0" borderId="11" xfId="0" applyNumberFormat="1" applyFont="1" applyFill="1" applyBorder="1" applyAlignment="1">
      <alignment vertical="center"/>
    </xf>
    <xf numFmtId="0" fontId="75" fillId="0" borderId="11" xfId="0" applyFont="1" applyFill="1" applyBorder="1" applyAlignment="1">
      <alignment vertical="center"/>
    </xf>
    <xf numFmtId="0" fontId="75" fillId="0" borderId="11" xfId="0" applyNumberFormat="1" applyFont="1" applyFill="1" applyBorder="1" applyAlignment="1">
      <alignment vertical="center"/>
    </xf>
    <xf numFmtId="0" fontId="76" fillId="0" borderId="11" xfId="0" applyNumberFormat="1" applyFont="1" applyFill="1" applyBorder="1" applyAlignment="1" applyProtection="1">
      <alignment horizontal="center" vertical="center"/>
      <protection/>
    </xf>
    <xf numFmtId="186" fontId="71" fillId="0" borderId="11" xfId="0" applyNumberFormat="1" applyFont="1" applyFill="1" applyBorder="1" applyAlignment="1">
      <alignment vertical="center"/>
    </xf>
    <xf numFmtId="0" fontId="71" fillId="0" borderId="11" xfId="0" applyNumberFormat="1" applyFont="1" applyFill="1" applyBorder="1" applyAlignment="1" applyProtection="1">
      <alignment vertical="center"/>
      <protection/>
    </xf>
    <xf numFmtId="0" fontId="71" fillId="0" borderId="11" xfId="0" applyFont="1" applyFill="1" applyBorder="1" applyAlignment="1">
      <alignment horizontal="center" vertical="center"/>
    </xf>
    <xf numFmtId="0" fontId="71" fillId="0" borderId="11" xfId="0" applyFont="1" applyFill="1" applyBorder="1" applyAlignment="1" applyProtection="1">
      <alignment horizontal="center" vertical="center"/>
      <protection locked="0"/>
    </xf>
    <xf numFmtId="0" fontId="71" fillId="0" borderId="11" xfId="0" applyFont="1" applyFill="1" applyBorder="1" applyAlignment="1" applyProtection="1">
      <alignment horizontal="center" vertical="center"/>
      <protection/>
    </xf>
    <xf numFmtId="0" fontId="76" fillId="0" borderId="11" xfId="0" applyFont="1" applyFill="1" applyBorder="1" applyAlignment="1" applyProtection="1">
      <alignment horizontal="center" vertical="center"/>
      <protection/>
    </xf>
    <xf numFmtId="0" fontId="71" fillId="0" borderId="11" xfId="0" applyNumberFormat="1" applyFont="1" applyFill="1" applyBorder="1" applyAlignment="1" applyProtection="1">
      <alignment vertical="center"/>
      <protection locked="0"/>
    </xf>
    <xf numFmtId="1" fontId="71" fillId="0" borderId="11" xfId="0" applyNumberFormat="1" applyFont="1" applyFill="1" applyBorder="1" applyAlignment="1">
      <alignment horizontal="center" vertical="center"/>
    </xf>
    <xf numFmtId="4" fontId="71" fillId="0" borderId="11" xfId="46" applyNumberFormat="1" applyFont="1" applyFill="1" applyBorder="1" applyAlignment="1" applyProtection="1">
      <alignment horizontal="right" vertical="center"/>
      <protection locked="0"/>
    </xf>
    <xf numFmtId="3" fontId="71" fillId="0" borderId="11" xfId="46" applyNumberFormat="1" applyFont="1" applyFill="1" applyBorder="1" applyAlignment="1" applyProtection="1">
      <alignment horizontal="right" vertical="center"/>
      <protection locked="0"/>
    </xf>
    <xf numFmtId="2" fontId="76" fillId="0" borderId="11" xfId="0" applyNumberFormat="1" applyFont="1" applyFill="1" applyBorder="1" applyAlignment="1">
      <alignment horizontal="center" vertical="center"/>
    </xf>
    <xf numFmtId="2" fontId="77" fillId="0" borderId="11" xfId="0" applyNumberFormat="1" applyFont="1" applyFill="1" applyBorder="1" applyAlignment="1" applyProtection="1">
      <alignment vertical="center"/>
      <protection/>
    </xf>
    <xf numFmtId="186" fontId="78" fillId="0" borderId="11" xfId="0" applyNumberFormat="1" applyFont="1" applyFill="1" applyBorder="1" applyAlignment="1">
      <alignment vertical="center"/>
    </xf>
    <xf numFmtId="186" fontId="71" fillId="0" borderId="11" xfId="0" applyNumberFormat="1" applyFont="1" applyFill="1" applyBorder="1" applyAlignment="1">
      <alignment horizontal="center" vertical="center"/>
    </xf>
    <xf numFmtId="0" fontId="71" fillId="0" borderId="11" xfId="0" applyFont="1" applyFill="1" applyBorder="1" applyAlignment="1">
      <alignment vertical="center"/>
    </xf>
    <xf numFmtId="0" fontId="71" fillId="0" borderId="11" xfId="0" applyFont="1" applyFill="1" applyBorder="1" applyAlignment="1" applyProtection="1">
      <alignment vertical="center"/>
      <protection/>
    </xf>
    <xf numFmtId="0" fontId="77" fillId="0" borderId="11" xfId="0" applyFont="1" applyFill="1" applyBorder="1" applyAlignment="1">
      <alignment horizontal="center" vertical="center"/>
    </xf>
    <xf numFmtId="3" fontId="71" fillId="0" borderId="11" xfId="0" applyNumberFormat="1" applyFont="1" applyFill="1" applyBorder="1" applyAlignment="1">
      <alignment horizontal="center" vertical="center"/>
    </xf>
    <xf numFmtId="3" fontId="77" fillId="0" borderId="11" xfId="0" applyNumberFormat="1" applyFont="1" applyFill="1" applyBorder="1" applyAlignment="1">
      <alignment horizontal="center" vertical="center"/>
    </xf>
    <xf numFmtId="4" fontId="75" fillId="0" borderId="11" xfId="0" applyNumberFormat="1" applyFont="1" applyFill="1" applyBorder="1" applyAlignment="1">
      <alignment vertical="center"/>
    </xf>
    <xf numFmtId="3" fontId="75" fillId="0" borderId="11" xfId="0" applyNumberFormat="1" applyFont="1" applyFill="1" applyBorder="1" applyAlignment="1">
      <alignment vertical="center"/>
    </xf>
    <xf numFmtId="3" fontId="77" fillId="0" borderId="11" xfId="130" applyNumberFormat="1" applyFont="1" applyFill="1" applyBorder="1" applyAlignment="1" applyProtection="1">
      <alignment vertical="center"/>
      <protection/>
    </xf>
    <xf numFmtId="2" fontId="77" fillId="0" borderId="11" xfId="130" applyNumberFormat="1" applyFont="1" applyFill="1" applyBorder="1" applyAlignment="1" applyProtection="1">
      <alignment vertical="center"/>
      <protection/>
    </xf>
    <xf numFmtId="4" fontId="71" fillId="0" borderId="11" xfId="0" applyNumberFormat="1" applyFont="1" applyFill="1" applyBorder="1" applyAlignment="1">
      <alignment vertical="center"/>
    </xf>
    <xf numFmtId="3" fontId="71" fillId="0" borderId="11" xfId="0" applyNumberFormat="1" applyFont="1" applyFill="1" applyBorder="1" applyAlignment="1">
      <alignment vertical="center"/>
    </xf>
    <xf numFmtId="9" fontId="77" fillId="0" borderId="11" xfId="132" applyNumberFormat="1" applyFont="1" applyFill="1" applyBorder="1" applyAlignment="1" applyProtection="1">
      <alignment vertical="center"/>
      <protection/>
    </xf>
    <xf numFmtId="4" fontId="71" fillId="0" borderId="11" xfId="132" applyNumberFormat="1" applyFont="1" applyFill="1" applyBorder="1" applyAlignment="1" applyProtection="1">
      <alignment vertical="center"/>
      <protection/>
    </xf>
    <xf numFmtId="3" fontId="71" fillId="0" borderId="11" xfId="132" applyNumberFormat="1" applyFont="1" applyFill="1" applyBorder="1" applyAlignment="1" applyProtection="1">
      <alignment vertical="center"/>
      <protection/>
    </xf>
    <xf numFmtId="185" fontId="71" fillId="0" borderId="11" xfId="0" applyNumberFormat="1" applyFont="1" applyFill="1" applyBorder="1" applyAlignment="1" applyProtection="1">
      <alignment horizontal="center" vertical="center"/>
      <protection/>
    </xf>
    <xf numFmtId="1" fontId="76" fillId="0" borderId="11" xfId="0" applyNumberFormat="1" applyFont="1" applyFill="1" applyBorder="1" applyAlignment="1">
      <alignment horizontal="center" vertical="center"/>
    </xf>
    <xf numFmtId="4" fontId="71" fillId="0" borderId="11" xfId="46" applyNumberFormat="1" applyFont="1" applyFill="1" applyBorder="1" applyAlignment="1">
      <alignment vertical="center"/>
    </xf>
    <xf numFmtId="3" fontId="71" fillId="0" borderId="11" xfId="46" applyNumberFormat="1" applyFont="1" applyFill="1" applyBorder="1" applyAlignment="1">
      <alignment vertical="center"/>
    </xf>
    <xf numFmtId="0" fontId="79" fillId="35" borderId="0" xfId="0" applyFont="1" applyFill="1" applyBorder="1" applyAlignment="1" applyProtection="1">
      <alignment horizontal="center" vertical="center"/>
      <protection/>
    </xf>
    <xf numFmtId="0" fontId="80" fillId="35" borderId="11" xfId="0" applyFont="1" applyFill="1" applyBorder="1" applyAlignment="1">
      <alignment horizontal="center"/>
    </xf>
    <xf numFmtId="0" fontId="81" fillId="0" borderId="11" xfId="0" applyFont="1" applyFill="1" applyBorder="1" applyAlignment="1">
      <alignment horizontal="center" vertical="center"/>
    </xf>
    <xf numFmtId="0" fontId="1" fillId="34" borderId="0" xfId="0" applyFont="1" applyFill="1" applyBorder="1" applyAlignment="1" applyProtection="1">
      <alignment horizontal="center" vertical="center"/>
      <protection/>
    </xf>
    <xf numFmtId="4" fontId="75" fillId="0" borderId="11" xfId="44" applyNumberFormat="1" applyFont="1" applyFill="1" applyBorder="1" applyAlignment="1" applyProtection="1">
      <alignment vertical="center"/>
      <protection locked="0"/>
    </xf>
    <xf numFmtId="3" fontId="75" fillId="0" borderId="11" xfId="44" applyNumberFormat="1" applyFont="1" applyFill="1" applyBorder="1" applyAlignment="1" applyProtection="1">
      <alignment vertical="center"/>
      <protection locked="0"/>
    </xf>
    <xf numFmtId="3" fontId="75" fillId="0" borderId="11" xfId="46" applyNumberFormat="1" applyFont="1" applyFill="1" applyBorder="1" applyAlignment="1" applyProtection="1">
      <alignment vertical="center"/>
      <protection locked="0"/>
    </xf>
    <xf numFmtId="4" fontId="71" fillId="0" borderId="11" xfId="46" applyNumberFormat="1" applyFont="1" applyFill="1" applyBorder="1" applyAlignment="1" applyProtection="1">
      <alignment vertical="center"/>
      <protection locked="0"/>
    </xf>
    <xf numFmtId="3" fontId="71" fillId="0" borderId="11" xfId="46" applyNumberFormat="1" applyFont="1" applyFill="1" applyBorder="1" applyAlignment="1" applyProtection="1">
      <alignment vertical="center"/>
      <protection locked="0"/>
    </xf>
    <xf numFmtId="4" fontId="71" fillId="0" borderId="11" xfId="44" applyNumberFormat="1" applyFont="1" applyFill="1" applyBorder="1" applyAlignment="1" applyProtection="1">
      <alignment vertical="center"/>
      <protection locked="0"/>
    </xf>
    <xf numFmtId="3" fontId="71" fillId="0" borderId="11" xfId="44" applyNumberFormat="1" applyFont="1" applyFill="1" applyBorder="1" applyAlignment="1" applyProtection="1">
      <alignment vertical="center"/>
      <protection locked="0"/>
    </xf>
    <xf numFmtId="4" fontId="71" fillId="0" borderId="11" xfId="44" applyNumberFormat="1" applyFont="1" applyFill="1" applyBorder="1" applyAlignment="1" applyProtection="1">
      <alignment horizontal="right" vertical="center"/>
      <protection locked="0"/>
    </xf>
    <xf numFmtId="3" fontId="71" fillId="0" borderId="11" xfId="44" applyNumberFormat="1" applyFont="1" applyFill="1" applyBorder="1" applyAlignment="1" applyProtection="1">
      <alignment horizontal="right" vertical="center"/>
      <protection locked="0"/>
    </xf>
    <xf numFmtId="4" fontId="71" fillId="0" borderId="11" xfId="67" applyNumberFormat="1" applyFont="1" applyFill="1" applyBorder="1" applyAlignment="1">
      <alignment vertical="center"/>
    </xf>
    <xf numFmtId="3" fontId="71" fillId="0" borderId="11" xfId="67" applyNumberFormat="1" applyFont="1" applyFill="1" applyBorder="1" applyAlignment="1">
      <alignment vertical="center"/>
    </xf>
    <xf numFmtId="9" fontId="77" fillId="0" borderId="11" xfId="132" applyNumberFormat="1" applyFont="1" applyFill="1" applyBorder="1" applyAlignment="1" applyProtection="1">
      <alignment horizontal="right" vertical="center"/>
      <protection/>
    </xf>
    <xf numFmtId="185" fontId="71" fillId="0" borderId="11" xfId="0" applyNumberFormat="1" applyFont="1" applyFill="1" applyBorder="1" applyAlignment="1" applyProtection="1">
      <alignment horizontal="center" vertical="center"/>
      <protection locked="0"/>
    </xf>
    <xf numFmtId="185" fontId="68" fillId="35" borderId="0" xfId="0" applyNumberFormat="1" applyFont="1" applyFill="1" applyAlignment="1">
      <alignment horizontal="center" vertical="center"/>
    </xf>
    <xf numFmtId="185" fontId="0" fillId="35" borderId="0" xfId="0" applyNumberFormat="1" applyFont="1" applyFill="1" applyAlignment="1">
      <alignment horizontal="center" vertical="center"/>
    </xf>
    <xf numFmtId="185" fontId="11" fillId="35" borderId="0" xfId="0" applyNumberFormat="1" applyFont="1" applyFill="1" applyBorder="1" applyAlignment="1" applyProtection="1">
      <alignment horizontal="center" vertical="center"/>
      <protection locked="0"/>
    </xf>
    <xf numFmtId="185" fontId="74" fillId="36" borderId="12" xfId="0" applyNumberFormat="1" applyFont="1" applyFill="1" applyBorder="1" applyAlignment="1" applyProtection="1">
      <alignment horizontal="center"/>
      <protection locked="0"/>
    </xf>
    <xf numFmtId="185" fontId="74" fillId="36" borderId="13" xfId="0" applyNumberFormat="1" applyFont="1" applyFill="1" applyBorder="1" applyAlignment="1" applyProtection="1">
      <alignment horizontal="center" vertical="center" textRotation="90"/>
      <protection/>
    </xf>
    <xf numFmtId="185" fontId="6" fillId="34" borderId="0" xfId="0" applyNumberFormat="1" applyFont="1" applyFill="1" applyBorder="1" applyAlignment="1" applyProtection="1">
      <alignment horizontal="center" vertical="center"/>
      <protection/>
    </xf>
    <xf numFmtId="2" fontId="9" fillId="38" borderId="11" xfId="0" applyNumberFormat="1" applyFont="1" applyFill="1" applyBorder="1" applyAlignment="1" applyProtection="1">
      <alignment horizontal="center" vertical="center"/>
      <protection/>
    </xf>
    <xf numFmtId="14" fontId="17" fillId="34" borderId="0" xfId="0" applyNumberFormat="1" applyFont="1" applyFill="1" applyBorder="1" applyAlignment="1" applyProtection="1">
      <alignment horizontal="left" vertical="center" wrapText="1"/>
      <protection/>
    </xf>
    <xf numFmtId="0" fontId="74" fillId="36" borderId="12" xfId="0" applyFont="1" applyFill="1" applyBorder="1" applyAlignment="1">
      <alignment horizontal="center" vertical="center" wrapText="1"/>
    </xf>
    <xf numFmtId="0" fontId="70" fillId="0" borderId="12" xfId="0" applyFont="1" applyBorder="1" applyAlignment="1">
      <alignment horizontal="center" wrapText="1"/>
    </xf>
    <xf numFmtId="0" fontId="74" fillId="36" borderId="14" xfId="0" applyFont="1" applyFill="1" applyBorder="1" applyAlignment="1">
      <alignment horizontal="center" vertical="center" wrapText="1"/>
    </xf>
    <xf numFmtId="0" fontId="74" fillId="36" borderId="15" xfId="0" applyFont="1" applyFill="1" applyBorder="1" applyAlignment="1">
      <alignment horizontal="center" vertical="center" wrapText="1"/>
    </xf>
    <xf numFmtId="3" fontId="74" fillId="37" borderId="12" xfId="0" applyNumberFormat="1" applyFont="1" applyFill="1" applyBorder="1" applyAlignment="1" applyProtection="1">
      <alignment horizontal="center" vertical="center" textRotation="90" wrapText="1"/>
      <protection/>
    </xf>
    <xf numFmtId="0" fontId="70" fillId="0" borderId="13" xfId="0" applyFont="1" applyBorder="1" applyAlignment="1">
      <alignment horizontal="center" vertical="center" textRotation="90" wrapText="1"/>
    </xf>
    <xf numFmtId="3" fontId="13" fillId="35" borderId="0" xfId="0" applyNumberFormat="1" applyFont="1" applyFill="1" applyBorder="1" applyAlignment="1" applyProtection="1">
      <alignment horizontal="right" vertical="center" wrapText="1"/>
      <protection locked="0"/>
    </xf>
    <xf numFmtId="0" fontId="14" fillId="35" borderId="0" xfId="0" applyFont="1" applyFill="1" applyAlignment="1" applyProtection="1">
      <alignment wrapText="1"/>
      <protection locked="0"/>
    </xf>
    <xf numFmtId="0" fontId="0" fillId="0" borderId="0" xfId="0" applyAlignment="1">
      <alignment wrapText="1"/>
    </xf>
    <xf numFmtId="0" fontId="15" fillId="35" borderId="0" xfId="0" applyFont="1" applyFill="1" applyAlignment="1">
      <alignment wrapText="1"/>
    </xf>
    <xf numFmtId="0" fontId="15" fillId="35" borderId="16" xfId="0" applyFont="1" applyFill="1" applyBorder="1" applyAlignment="1">
      <alignment wrapText="1"/>
    </xf>
    <xf numFmtId="0" fontId="0" fillId="0" borderId="16" xfId="0" applyBorder="1" applyAlignment="1">
      <alignment wrapText="1"/>
    </xf>
    <xf numFmtId="0" fontId="70" fillId="0" borderId="12" xfId="0" applyFont="1" applyBorder="1" applyAlignment="1">
      <alignment horizontal="center" vertical="center" wrapText="1"/>
    </xf>
    <xf numFmtId="0" fontId="74" fillId="37" borderId="12" xfId="0" applyFont="1" applyFill="1" applyBorder="1" applyAlignment="1">
      <alignment horizontal="center" vertical="center" wrapText="1"/>
    </xf>
    <xf numFmtId="3" fontId="74" fillId="37" borderId="12" xfId="0" applyNumberFormat="1" applyFont="1" applyFill="1" applyBorder="1" applyAlignment="1" applyProtection="1">
      <alignment horizontal="center" vertical="center" wrapText="1"/>
      <protection/>
    </xf>
    <xf numFmtId="0" fontId="0" fillId="0" borderId="13" xfId="0" applyBorder="1" applyAlignment="1">
      <alignment/>
    </xf>
    <xf numFmtId="0" fontId="49" fillId="35" borderId="16" xfId="0" applyNumberFormat="1" applyFont="1" applyFill="1" applyBorder="1" applyAlignment="1" applyProtection="1">
      <alignment horizontal="center" vertical="center" wrapText="1"/>
      <protection locked="0"/>
    </xf>
    <xf numFmtId="0" fontId="74" fillId="37" borderId="14" xfId="0" applyFont="1" applyFill="1" applyBorder="1" applyAlignment="1">
      <alignment horizontal="center" vertical="center" wrapText="1"/>
    </xf>
    <xf numFmtId="0" fontId="74" fillId="37" borderId="15" xfId="0" applyFont="1" applyFill="1" applyBorder="1" applyAlignment="1">
      <alignment horizontal="center" vertical="center" wrapText="1"/>
    </xf>
    <xf numFmtId="0" fontId="74" fillId="37" borderId="17" xfId="0" applyFont="1" applyFill="1" applyBorder="1" applyAlignment="1">
      <alignment horizontal="center" vertical="center" wrapText="1"/>
    </xf>
    <xf numFmtId="0" fontId="50" fillId="35" borderId="0" xfId="0" applyNumberFormat="1" applyFont="1" applyFill="1" applyBorder="1" applyAlignment="1" applyProtection="1">
      <alignment horizontal="center" vertical="center" wrapText="1"/>
      <protection locked="0"/>
    </xf>
    <xf numFmtId="2" fontId="5" fillId="35" borderId="0" xfId="69" applyNumberFormat="1" applyFont="1" applyFill="1" applyBorder="1" applyAlignment="1" applyProtection="1">
      <alignment horizontal="center" vertical="center" wrapText="1"/>
      <protection locked="0"/>
    </xf>
    <xf numFmtId="0" fontId="1" fillId="35" borderId="0" xfId="0" applyFont="1" applyFill="1" applyAlignment="1">
      <alignment vertic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65"/>
  <sheetViews>
    <sheetView tabSelected="1" zoomScale="70" zoomScaleNormal="7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4" sqref="A4"/>
    </sheetView>
  </sheetViews>
  <sheetFormatPr defaultColWidth="4.57421875" defaultRowHeight="12.75"/>
  <cols>
    <col min="1" max="1" width="4.421875" style="37" bestFit="1" customWidth="1"/>
    <col min="2" max="2" width="4.00390625" style="2" bestFit="1" customWidth="1"/>
    <col min="3" max="3" width="14.421875" style="1" customWidth="1"/>
    <col min="4" max="12" width="0.85546875" style="1" customWidth="1"/>
    <col min="13" max="13" width="0.85546875" style="97" customWidth="1"/>
    <col min="14" max="16" width="3.8515625" style="5" customWidth="1"/>
    <col min="17" max="17" width="6.28125" style="116" bestFit="1" customWidth="1"/>
    <col min="18" max="18" width="5.7109375" style="3" customWidth="1"/>
    <col min="19" max="19" width="5.140625" style="38" bestFit="1" customWidth="1"/>
    <col min="20" max="21" width="3.7109375" style="38" hidden="1" customWidth="1"/>
    <col min="22" max="23" width="3.7109375" style="55" bestFit="1" customWidth="1"/>
    <col min="24" max="24" width="3.7109375" style="55" customWidth="1"/>
    <col min="25" max="25" width="3.7109375" style="56" hidden="1" customWidth="1"/>
    <col min="26" max="26" width="6.140625" style="56" hidden="1" customWidth="1"/>
    <col min="27" max="27" width="4.00390625" style="56" customWidth="1"/>
    <col min="28" max="28" width="9.57421875" style="6" hidden="1" customWidth="1"/>
    <col min="29" max="29" width="7.421875" style="7" hidden="1" customWidth="1"/>
    <col min="30" max="30" width="9.57421875" style="6" hidden="1" customWidth="1"/>
    <col min="31" max="31" width="7.421875" style="7" hidden="1" customWidth="1"/>
    <col min="32" max="32" width="9.57421875" style="8" hidden="1" customWidth="1"/>
    <col min="33" max="33" width="7.421875" style="9" hidden="1" customWidth="1"/>
    <col min="34" max="34" width="9.57421875" style="10" hidden="1" customWidth="1"/>
    <col min="35" max="35" width="7.421875" style="11" hidden="1" customWidth="1"/>
    <col min="36" max="36" width="5.7109375" style="12" hidden="1" customWidth="1"/>
    <col min="37" max="37" width="5.8515625" style="13" hidden="1" customWidth="1"/>
    <col min="38" max="38" width="9.57421875" style="13" hidden="1" customWidth="1"/>
    <col min="39" max="39" width="6.28125" style="13" hidden="1" customWidth="1"/>
    <col min="40" max="41" width="4.8515625" style="14" hidden="1" customWidth="1"/>
    <col min="42" max="42" width="9.57421875" style="13" bestFit="1" customWidth="1"/>
    <col min="43" max="43" width="6.28125" style="7" bestFit="1" customWidth="1"/>
    <col min="44" max="44" width="9.57421875" style="8" bestFit="1" customWidth="1"/>
    <col min="45" max="45" width="6.28125" style="9" bestFit="1" customWidth="1"/>
    <col min="46" max="47" width="5.8515625" style="15" bestFit="1" customWidth="1"/>
    <col min="48" max="48" width="5.7109375" style="7" bestFit="1" customWidth="1"/>
    <col min="49" max="49" width="5.8515625" style="6" bestFit="1" customWidth="1"/>
    <col min="50" max="50" width="9.57421875" style="6" bestFit="1" customWidth="1"/>
    <col min="51" max="51" width="6.28125" style="6" bestFit="1" customWidth="1"/>
    <col min="52" max="52" width="6.8515625" style="7" bestFit="1" customWidth="1"/>
    <col min="53" max="53" width="6.00390625" style="7" bestFit="1" customWidth="1"/>
    <col min="54" max="54" width="10.28125" style="8" bestFit="1" customWidth="1"/>
    <col min="55" max="55" width="7.421875" style="16" bestFit="1" customWidth="1"/>
    <col min="56" max="56" width="4.57421875" style="4" bestFit="1" customWidth="1"/>
    <col min="57" max="57" width="7.28125" style="38" customWidth="1"/>
    <col min="58" max="58" width="5.28125" style="94" customWidth="1"/>
    <col min="59" max="59" width="3.00390625" style="1" customWidth="1"/>
    <col min="60" max="60" width="9.140625" style="1" bestFit="1" customWidth="1"/>
    <col min="61" max="61" width="5.57421875" style="1" bestFit="1" customWidth="1"/>
    <col min="62" max="16384" width="4.57421875" style="1" customWidth="1"/>
  </cols>
  <sheetData>
    <row r="1" spans="1:58" s="39" customFormat="1" ht="12.75">
      <c r="A1" s="17" t="s">
        <v>0</v>
      </c>
      <c r="B1" s="139" t="s">
        <v>14</v>
      </c>
      <c r="C1" s="139"/>
      <c r="D1" s="139"/>
      <c r="E1" s="18"/>
      <c r="F1" s="18"/>
      <c r="G1" s="18"/>
      <c r="H1" s="18"/>
      <c r="I1" s="18"/>
      <c r="J1" s="18"/>
      <c r="K1" s="18"/>
      <c r="L1" s="18"/>
      <c r="M1" s="19"/>
      <c r="N1" s="18"/>
      <c r="O1" s="18"/>
      <c r="P1" s="18"/>
      <c r="Q1" s="111"/>
      <c r="R1" s="18"/>
      <c r="S1" s="19"/>
      <c r="T1" s="19"/>
      <c r="U1" s="19"/>
      <c r="V1" s="19"/>
      <c r="W1" s="19"/>
      <c r="X1" s="19"/>
      <c r="Y1" s="19"/>
      <c r="Z1" s="19"/>
      <c r="AA1" s="19"/>
      <c r="AB1" s="125" t="s">
        <v>6</v>
      </c>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7"/>
    </row>
    <row r="2" spans="1:58" s="39" customFormat="1" ht="12.75">
      <c r="A2" s="17"/>
      <c r="B2" s="140" t="s">
        <v>2</v>
      </c>
      <c r="C2" s="141"/>
      <c r="D2" s="141"/>
      <c r="E2" s="20"/>
      <c r="F2" s="20"/>
      <c r="G2" s="20"/>
      <c r="H2" s="20"/>
      <c r="I2" s="20"/>
      <c r="J2" s="20"/>
      <c r="K2" s="20"/>
      <c r="L2" s="20"/>
      <c r="M2" s="21"/>
      <c r="N2" s="20"/>
      <c r="O2" s="20"/>
      <c r="P2" s="20"/>
      <c r="Q2" s="112"/>
      <c r="R2" s="20"/>
      <c r="S2" s="21"/>
      <c r="T2" s="21"/>
      <c r="U2" s="21"/>
      <c r="V2" s="21"/>
      <c r="W2" s="21"/>
      <c r="X2" s="21"/>
      <c r="Y2" s="22"/>
      <c r="Z2" s="23"/>
      <c r="AA2" s="23"/>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7"/>
    </row>
    <row r="3" spans="1:58" s="39" customFormat="1" ht="12">
      <c r="A3" s="17"/>
      <c r="B3" s="135" t="s">
        <v>201</v>
      </c>
      <c r="C3" s="135"/>
      <c r="D3" s="135"/>
      <c r="E3" s="24"/>
      <c r="F3" s="24"/>
      <c r="G3" s="24"/>
      <c r="H3" s="24"/>
      <c r="I3" s="24"/>
      <c r="J3" s="24"/>
      <c r="K3" s="24"/>
      <c r="L3" s="24"/>
      <c r="M3" s="25"/>
      <c r="N3" s="26"/>
      <c r="O3" s="26"/>
      <c r="P3" s="26"/>
      <c r="Q3" s="113"/>
      <c r="R3" s="26"/>
      <c r="S3" s="27"/>
      <c r="T3" s="27"/>
      <c r="U3" s="27"/>
      <c r="V3" s="27"/>
      <c r="W3" s="27"/>
      <c r="X3" s="27"/>
      <c r="Y3" s="27"/>
      <c r="Z3" s="27"/>
      <c r="AA3" s="27"/>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30"/>
    </row>
    <row r="4" spans="1:59" s="29" customFormat="1" ht="11.25">
      <c r="A4" s="28"/>
      <c r="B4" s="41"/>
      <c r="C4" s="42"/>
      <c r="D4" s="42"/>
      <c r="E4" s="43"/>
      <c r="F4" s="43"/>
      <c r="G4" s="43"/>
      <c r="H4" s="43"/>
      <c r="I4" s="43"/>
      <c r="J4" s="43"/>
      <c r="K4" s="43"/>
      <c r="L4" s="43"/>
      <c r="M4" s="43"/>
      <c r="N4" s="43"/>
      <c r="O4" s="43"/>
      <c r="P4" s="42"/>
      <c r="Q4" s="114"/>
      <c r="R4" s="44"/>
      <c r="S4" s="44"/>
      <c r="T4" s="44"/>
      <c r="U4" s="44"/>
      <c r="V4" s="44"/>
      <c r="W4" s="44"/>
      <c r="X4" s="44"/>
      <c r="Y4" s="45"/>
      <c r="Z4" s="45"/>
      <c r="AA4" s="44"/>
      <c r="AB4" s="121" t="s">
        <v>15</v>
      </c>
      <c r="AC4" s="122"/>
      <c r="AD4" s="136" t="s">
        <v>16</v>
      </c>
      <c r="AE4" s="137"/>
      <c r="AF4" s="136" t="s">
        <v>17</v>
      </c>
      <c r="AG4" s="137"/>
      <c r="AH4" s="136" t="s">
        <v>18</v>
      </c>
      <c r="AI4" s="138"/>
      <c r="AJ4" s="138"/>
      <c r="AK4" s="137"/>
      <c r="AL4" s="121" t="s">
        <v>19</v>
      </c>
      <c r="AM4" s="122"/>
      <c r="AN4" s="121" t="s">
        <v>20</v>
      </c>
      <c r="AO4" s="122"/>
      <c r="AP4" s="119" t="s">
        <v>21</v>
      </c>
      <c r="AQ4" s="120"/>
      <c r="AR4" s="119" t="s">
        <v>22</v>
      </c>
      <c r="AS4" s="120"/>
      <c r="AT4" s="119"/>
      <c r="AU4" s="120"/>
      <c r="AV4" s="119" t="s">
        <v>22</v>
      </c>
      <c r="AW4" s="120"/>
      <c r="AX4" s="119" t="s">
        <v>19</v>
      </c>
      <c r="AY4" s="120"/>
      <c r="AZ4" s="119" t="s">
        <v>20</v>
      </c>
      <c r="BA4" s="131"/>
      <c r="BB4" s="132" t="s">
        <v>23</v>
      </c>
      <c r="BC4" s="132"/>
      <c r="BD4" s="132"/>
      <c r="BE4" s="133" t="s">
        <v>24</v>
      </c>
      <c r="BF4" s="123" t="s">
        <v>94</v>
      </c>
      <c r="BG4" s="123" t="s">
        <v>134</v>
      </c>
    </row>
    <row r="5" spans="1:59" s="31" customFormat="1" ht="71.25">
      <c r="A5" s="30"/>
      <c r="B5" s="46"/>
      <c r="C5" s="47" t="s">
        <v>25</v>
      </c>
      <c r="D5" s="57" t="s">
        <v>26</v>
      </c>
      <c r="E5" s="48" t="s">
        <v>27</v>
      </c>
      <c r="F5" s="48" t="s">
        <v>28</v>
      </c>
      <c r="G5" s="48" t="s">
        <v>29</v>
      </c>
      <c r="H5" s="48" t="s">
        <v>30</v>
      </c>
      <c r="I5" s="48" t="s">
        <v>31</v>
      </c>
      <c r="J5" s="48" t="s">
        <v>32</v>
      </c>
      <c r="K5" s="48" t="s">
        <v>133</v>
      </c>
      <c r="L5" s="48" t="s">
        <v>33</v>
      </c>
      <c r="M5" s="49" t="s">
        <v>34</v>
      </c>
      <c r="N5" s="49" t="s">
        <v>35</v>
      </c>
      <c r="O5" s="49" t="s">
        <v>36</v>
      </c>
      <c r="P5" s="47" t="s">
        <v>37</v>
      </c>
      <c r="Q5" s="115" t="s">
        <v>38</v>
      </c>
      <c r="R5" s="50" t="s">
        <v>39</v>
      </c>
      <c r="S5" s="48" t="s">
        <v>40</v>
      </c>
      <c r="T5" s="48" t="s">
        <v>41</v>
      </c>
      <c r="U5" s="48" t="s">
        <v>42</v>
      </c>
      <c r="V5" s="48" t="s">
        <v>43</v>
      </c>
      <c r="W5" s="48" t="s">
        <v>44</v>
      </c>
      <c r="X5" s="48" t="s">
        <v>20</v>
      </c>
      <c r="Y5" s="48" t="s">
        <v>45</v>
      </c>
      <c r="Z5" s="48" t="s">
        <v>46</v>
      </c>
      <c r="AA5" s="48" t="s">
        <v>47</v>
      </c>
      <c r="AB5" s="49" t="s">
        <v>48</v>
      </c>
      <c r="AC5" s="51" t="s">
        <v>49</v>
      </c>
      <c r="AD5" s="52" t="s">
        <v>48</v>
      </c>
      <c r="AE5" s="53" t="s">
        <v>49</v>
      </c>
      <c r="AF5" s="52" t="s">
        <v>48</v>
      </c>
      <c r="AG5" s="53" t="s">
        <v>49</v>
      </c>
      <c r="AH5" s="52" t="s">
        <v>58</v>
      </c>
      <c r="AI5" s="53" t="s">
        <v>49</v>
      </c>
      <c r="AJ5" s="54" t="s">
        <v>50</v>
      </c>
      <c r="AK5" s="54" t="s">
        <v>51</v>
      </c>
      <c r="AL5" s="52" t="s">
        <v>48</v>
      </c>
      <c r="AM5" s="53" t="s">
        <v>52</v>
      </c>
      <c r="AN5" s="54" t="s">
        <v>53</v>
      </c>
      <c r="AO5" s="54" t="s">
        <v>62</v>
      </c>
      <c r="AP5" s="52" t="s">
        <v>48</v>
      </c>
      <c r="AQ5" s="53" t="s">
        <v>52</v>
      </c>
      <c r="AR5" s="52" t="s">
        <v>58</v>
      </c>
      <c r="AS5" s="53" t="s">
        <v>52</v>
      </c>
      <c r="AT5" s="54" t="s">
        <v>56</v>
      </c>
      <c r="AU5" s="54" t="s">
        <v>55</v>
      </c>
      <c r="AV5" s="54" t="s">
        <v>50</v>
      </c>
      <c r="AW5" s="54" t="s">
        <v>51</v>
      </c>
      <c r="AX5" s="52" t="s">
        <v>48</v>
      </c>
      <c r="AY5" s="53" t="s">
        <v>52</v>
      </c>
      <c r="AZ5" s="54" t="s">
        <v>53</v>
      </c>
      <c r="BA5" s="54" t="s">
        <v>54</v>
      </c>
      <c r="BB5" s="52" t="s">
        <v>48</v>
      </c>
      <c r="BC5" s="53" t="s">
        <v>49</v>
      </c>
      <c r="BD5" s="54" t="s">
        <v>51</v>
      </c>
      <c r="BE5" s="134"/>
      <c r="BF5" s="124"/>
      <c r="BG5" s="124"/>
    </row>
    <row r="6" spans="40:53" ht="11.25">
      <c r="AN6" s="87">
        <f>IF(AL6&lt;&gt;0,-(AL6-AH6)/AL6,"")</f>
      </c>
      <c r="AO6" s="87">
        <f>IF(AM6&lt;&gt;0,-(AM6-AI6)/AM6,"")</f>
      </c>
      <c r="AZ6" s="40"/>
      <c r="BA6" s="40"/>
    </row>
    <row r="7" spans="1:60" s="34" customFormat="1" ht="11.25">
      <c r="A7" s="36">
        <v>1</v>
      </c>
      <c r="B7" s="117" t="s">
        <v>57</v>
      </c>
      <c r="C7" s="59" t="s">
        <v>197</v>
      </c>
      <c r="D7" s="61"/>
      <c r="E7" s="61" t="s">
        <v>13</v>
      </c>
      <c r="F7" s="61"/>
      <c r="G7" s="61" t="s">
        <v>13</v>
      </c>
      <c r="H7" s="61"/>
      <c r="I7" s="61"/>
      <c r="J7" s="67"/>
      <c r="K7" s="67"/>
      <c r="L7" s="61" t="s">
        <v>13</v>
      </c>
      <c r="M7" s="64" t="s">
        <v>5</v>
      </c>
      <c r="N7" s="77" t="s">
        <v>80</v>
      </c>
      <c r="O7" s="76" t="s">
        <v>9</v>
      </c>
      <c r="P7" s="68" t="s">
        <v>197</v>
      </c>
      <c r="Q7" s="110">
        <v>42412</v>
      </c>
      <c r="R7" s="63" t="s">
        <v>9</v>
      </c>
      <c r="S7" s="69">
        <v>243</v>
      </c>
      <c r="T7" s="69"/>
      <c r="U7" s="69"/>
      <c r="V7" s="96">
        <v>243</v>
      </c>
      <c r="W7" s="65" t="s">
        <v>102</v>
      </c>
      <c r="X7" s="78" t="s">
        <v>102</v>
      </c>
      <c r="Y7" s="79"/>
      <c r="Z7" s="80"/>
      <c r="AA7" s="66">
        <v>1</v>
      </c>
      <c r="AB7" s="92">
        <v>1233353.71</v>
      </c>
      <c r="AC7" s="93">
        <v>90237</v>
      </c>
      <c r="AD7" s="92">
        <v>1834609.61</v>
      </c>
      <c r="AE7" s="93">
        <v>136870</v>
      </c>
      <c r="AF7" s="92">
        <v>1612622.18</v>
      </c>
      <c r="AG7" s="93">
        <v>121185</v>
      </c>
      <c r="AH7" s="81">
        <f aca="true" t="shared" si="0" ref="AH7:AH38">AB7+AD7+AF7</f>
        <v>4680585.5</v>
      </c>
      <c r="AI7" s="82">
        <f aca="true" t="shared" si="1" ref="AI7:AI38">AC7+AE7+AG7</f>
        <v>348292</v>
      </c>
      <c r="AJ7" s="83">
        <f aca="true" t="shared" si="2" ref="AJ7:AJ60">AI7/V7</f>
        <v>1433.3004115226338</v>
      </c>
      <c r="AK7" s="84">
        <f aca="true" t="shared" si="3" ref="AK7:AK60">AH7/AI7</f>
        <v>13.438682197696187</v>
      </c>
      <c r="AL7" s="85"/>
      <c r="AM7" s="86"/>
      <c r="AN7" s="87"/>
      <c r="AO7" s="87"/>
      <c r="AP7" s="88">
        <f aca="true" t="shared" si="4" ref="AP7:AP60">AR7-AH7</f>
        <v>2349475.4800000004</v>
      </c>
      <c r="AQ7" s="89">
        <f aca="true" t="shared" si="5" ref="AQ7:AQ60">AS7-AI7</f>
        <v>199283</v>
      </c>
      <c r="AR7" s="98">
        <v>7030060.98</v>
      </c>
      <c r="AS7" s="99">
        <v>547575</v>
      </c>
      <c r="AT7" s="87">
        <f aca="true" t="shared" si="6" ref="AT7:AT60">AI7*1/AS7</f>
        <v>0.6360626398210291</v>
      </c>
      <c r="AU7" s="87">
        <f aca="true" t="shared" si="7" ref="AU7:AU60">AQ7*1/AS7</f>
        <v>0.36393736017897094</v>
      </c>
      <c r="AV7" s="83">
        <f aca="true" t="shared" si="8" ref="AV7:AV60">AS7/V7</f>
        <v>2253.395061728395</v>
      </c>
      <c r="AW7" s="84">
        <f aca="true" t="shared" si="9" ref="AW7:AW60">AR7/AS7</f>
        <v>12.83853532392823</v>
      </c>
      <c r="AX7" s="70"/>
      <c r="AY7" s="71"/>
      <c r="AZ7" s="109"/>
      <c r="BA7" s="109"/>
      <c r="BB7" s="101">
        <v>7030060.98</v>
      </c>
      <c r="BC7" s="102">
        <v>547575</v>
      </c>
      <c r="BD7" s="73">
        <f aca="true" t="shared" si="10" ref="BD7:BD60">BB7/BC7</f>
        <v>12.83853532392823</v>
      </c>
      <c r="BE7" s="90">
        <v>42412</v>
      </c>
      <c r="BF7" s="95">
        <v>2408</v>
      </c>
      <c r="BG7" s="95">
        <v>7</v>
      </c>
      <c r="BH7" s="33"/>
    </row>
    <row r="8" spans="1:60" s="34" customFormat="1" ht="11.25">
      <c r="A8" s="36">
        <v>2</v>
      </c>
      <c r="B8" s="35"/>
      <c r="C8" s="59" t="s">
        <v>167</v>
      </c>
      <c r="D8" s="61"/>
      <c r="E8" s="61"/>
      <c r="F8" s="61"/>
      <c r="G8" s="61"/>
      <c r="H8" s="61"/>
      <c r="I8" s="61"/>
      <c r="J8" s="61" t="s">
        <v>13</v>
      </c>
      <c r="K8" s="67"/>
      <c r="L8" s="61"/>
      <c r="M8" s="66"/>
      <c r="N8" s="77" t="s">
        <v>7</v>
      </c>
      <c r="O8" s="76"/>
      <c r="P8" s="68" t="s">
        <v>167</v>
      </c>
      <c r="Q8" s="110">
        <v>42391</v>
      </c>
      <c r="R8" s="63" t="s">
        <v>145</v>
      </c>
      <c r="S8" s="69">
        <v>280</v>
      </c>
      <c r="T8" s="69"/>
      <c r="U8" s="69"/>
      <c r="V8" s="96">
        <v>304</v>
      </c>
      <c r="W8" s="64">
        <v>306</v>
      </c>
      <c r="X8" s="78">
        <f>V8-W8</f>
        <v>-2</v>
      </c>
      <c r="Y8" s="79"/>
      <c r="Z8" s="80"/>
      <c r="AA8" s="66">
        <v>4</v>
      </c>
      <c r="AB8" s="92">
        <v>288344</v>
      </c>
      <c r="AC8" s="93">
        <v>24791</v>
      </c>
      <c r="AD8" s="92">
        <v>724361</v>
      </c>
      <c r="AE8" s="93">
        <v>61250</v>
      </c>
      <c r="AF8" s="92">
        <v>1030546</v>
      </c>
      <c r="AG8" s="93">
        <v>87366</v>
      </c>
      <c r="AH8" s="81">
        <f t="shared" si="0"/>
        <v>2043251</v>
      </c>
      <c r="AI8" s="82">
        <f t="shared" si="1"/>
        <v>173407</v>
      </c>
      <c r="AJ8" s="83">
        <f t="shared" si="2"/>
        <v>570.4177631578947</v>
      </c>
      <c r="AK8" s="84">
        <f t="shared" si="3"/>
        <v>11.782978772483233</v>
      </c>
      <c r="AL8" s="85">
        <v>3115164</v>
      </c>
      <c r="AM8" s="86">
        <v>260414</v>
      </c>
      <c r="AN8" s="87">
        <f aca="true" t="shared" si="11" ref="AN8:AO10">IF(AL8&lt;&gt;0,-(AL8-AH8)/AL8,"")</f>
        <v>-0.34409520654450293</v>
      </c>
      <c r="AO8" s="87">
        <f t="shared" si="11"/>
        <v>-0.3341103012894852</v>
      </c>
      <c r="AP8" s="88">
        <f t="shared" si="4"/>
        <v>705528</v>
      </c>
      <c r="AQ8" s="89">
        <f t="shared" si="5"/>
        <v>68932</v>
      </c>
      <c r="AR8" s="98">
        <v>2748779</v>
      </c>
      <c r="AS8" s="100">
        <v>242339</v>
      </c>
      <c r="AT8" s="87">
        <f t="shared" si="6"/>
        <v>0.7155554821964273</v>
      </c>
      <c r="AU8" s="87">
        <f t="shared" si="7"/>
        <v>0.28444451780357266</v>
      </c>
      <c r="AV8" s="83">
        <f t="shared" si="8"/>
        <v>797.1677631578947</v>
      </c>
      <c r="AW8" s="84">
        <f t="shared" si="9"/>
        <v>11.342701752503723</v>
      </c>
      <c r="AX8" s="70">
        <v>4248881</v>
      </c>
      <c r="AY8" s="71">
        <v>368436</v>
      </c>
      <c r="AZ8" s="109">
        <f aca="true" t="shared" si="12" ref="AZ8:BA10">IF(AX8&lt;&gt;0,-(AX8-AR8)/AX8,"")</f>
        <v>-0.353058134600616</v>
      </c>
      <c r="BA8" s="109">
        <f t="shared" si="12"/>
        <v>-0.34224940016719324</v>
      </c>
      <c r="BB8" s="101">
        <v>20824048</v>
      </c>
      <c r="BC8" s="102">
        <v>1829075</v>
      </c>
      <c r="BD8" s="73">
        <f t="shared" si="10"/>
        <v>11.385015923349235</v>
      </c>
      <c r="BE8" s="90">
        <v>42412</v>
      </c>
      <c r="BF8" s="95">
        <v>2395</v>
      </c>
      <c r="BG8" s="95">
        <v>7</v>
      </c>
      <c r="BH8" s="33"/>
    </row>
    <row r="9" spans="1:60" s="34" customFormat="1" ht="11.25">
      <c r="A9" s="36">
        <v>3</v>
      </c>
      <c r="B9" s="35"/>
      <c r="C9" s="58" t="s">
        <v>173</v>
      </c>
      <c r="D9" s="61"/>
      <c r="E9" s="61"/>
      <c r="F9" s="61"/>
      <c r="G9" s="61"/>
      <c r="H9" s="61"/>
      <c r="I9" s="61"/>
      <c r="J9" s="61" t="s">
        <v>13</v>
      </c>
      <c r="K9" s="61"/>
      <c r="L9" s="72"/>
      <c r="M9" s="75"/>
      <c r="N9" s="76" t="s">
        <v>70</v>
      </c>
      <c r="O9" s="77"/>
      <c r="P9" s="62" t="s">
        <v>173</v>
      </c>
      <c r="Q9" s="90">
        <v>42398</v>
      </c>
      <c r="R9" s="63" t="s">
        <v>12</v>
      </c>
      <c r="S9" s="64">
        <v>307</v>
      </c>
      <c r="T9" s="64"/>
      <c r="U9" s="64"/>
      <c r="V9" s="96">
        <v>315</v>
      </c>
      <c r="W9" s="65">
        <v>333</v>
      </c>
      <c r="X9" s="78">
        <f>V9-W9</f>
        <v>-18</v>
      </c>
      <c r="Y9" s="79"/>
      <c r="Z9" s="80"/>
      <c r="AA9" s="66">
        <v>3</v>
      </c>
      <c r="AB9" s="92">
        <v>267357.32</v>
      </c>
      <c r="AC9" s="93">
        <v>21398</v>
      </c>
      <c r="AD9" s="92">
        <v>564827.94</v>
      </c>
      <c r="AE9" s="93">
        <v>44102</v>
      </c>
      <c r="AF9" s="92">
        <v>693884.48</v>
      </c>
      <c r="AG9" s="93">
        <v>55840</v>
      </c>
      <c r="AH9" s="81">
        <f t="shared" si="0"/>
        <v>1526069.74</v>
      </c>
      <c r="AI9" s="82">
        <f t="shared" si="1"/>
        <v>121340</v>
      </c>
      <c r="AJ9" s="83">
        <f t="shared" si="2"/>
        <v>385.2063492063492</v>
      </c>
      <c r="AK9" s="84">
        <f t="shared" si="3"/>
        <v>12.57680682380089</v>
      </c>
      <c r="AL9" s="85">
        <v>2113619.33</v>
      </c>
      <c r="AM9" s="86">
        <v>166022</v>
      </c>
      <c r="AN9" s="87">
        <f t="shared" si="11"/>
        <v>-0.2779826914243825</v>
      </c>
      <c r="AO9" s="87">
        <f t="shared" si="11"/>
        <v>-0.26913300646902216</v>
      </c>
      <c r="AP9" s="88">
        <f t="shared" si="4"/>
        <v>691864.4099999999</v>
      </c>
      <c r="AQ9" s="89">
        <f t="shared" si="5"/>
        <v>64109</v>
      </c>
      <c r="AR9" s="98">
        <v>2217934.15</v>
      </c>
      <c r="AS9" s="99">
        <v>185449</v>
      </c>
      <c r="AT9" s="87">
        <f t="shared" si="6"/>
        <v>0.654303878694412</v>
      </c>
      <c r="AU9" s="87">
        <f t="shared" si="7"/>
        <v>0.3456961213055881</v>
      </c>
      <c r="AV9" s="83">
        <f t="shared" si="8"/>
        <v>588.7269841269841</v>
      </c>
      <c r="AW9" s="84">
        <f t="shared" si="9"/>
        <v>11.95980646970326</v>
      </c>
      <c r="AX9" s="105">
        <v>3120202.59</v>
      </c>
      <c r="AY9" s="106">
        <v>257894</v>
      </c>
      <c r="AZ9" s="109">
        <f t="shared" si="12"/>
        <v>-0.28916982598876695</v>
      </c>
      <c r="BA9" s="109">
        <f t="shared" si="12"/>
        <v>-0.28090998627343017</v>
      </c>
      <c r="BB9" s="103">
        <v>9674388.73</v>
      </c>
      <c r="BC9" s="104">
        <v>808963</v>
      </c>
      <c r="BD9" s="73">
        <f t="shared" si="10"/>
        <v>11.959000263300053</v>
      </c>
      <c r="BE9" s="90">
        <v>42412</v>
      </c>
      <c r="BF9" s="95">
        <v>2397</v>
      </c>
      <c r="BG9" s="95">
        <v>7</v>
      </c>
      <c r="BH9" s="33"/>
    </row>
    <row r="10" spans="1:60" s="34" customFormat="1" ht="11.25">
      <c r="A10" s="36">
        <v>4</v>
      </c>
      <c r="B10" s="35"/>
      <c r="C10" s="59" t="s">
        <v>184</v>
      </c>
      <c r="D10" s="61"/>
      <c r="E10" s="61" t="s">
        <v>13</v>
      </c>
      <c r="F10" s="61"/>
      <c r="G10" s="61" t="s">
        <v>13</v>
      </c>
      <c r="H10" s="61"/>
      <c r="I10" s="61" t="s">
        <v>13</v>
      </c>
      <c r="J10" s="61" t="s">
        <v>13</v>
      </c>
      <c r="K10" s="67"/>
      <c r="L10" s="61"/>
      <c r="M10" s="66"/>
      <c r="N10" s="77" t="s">
        <v>185</v>
      </c>
      <c r="O10" s="76"/>
      <c r="P10" s="68" t="s">
        <v>184</v>
      </c>
      <c r="Q10" s="110">
        <v>42405</v>
      </c>
      <c r="R10" s="63" t="s">
        <v>145</v>
      </c>
      <c r="S10" s="69">
        <v>215</v>
      </c>
      <c r="T10" s="69"/>
      <c r="U10" s="69"/>
      <c r="V10" s="96">
        <v>218</v>
      </c>
      <c r="W10" s="64">
        <v>215</v>
      </c>
      <c r="X10" s="78">
        <f>V10-W10</f>
        <v>3</v>
      </c>
      <c r="Y10" s="79"/>
      <c r="Z10" s="80"/>
      <c r="AA10" s="66">
        <v>2</v>
      </c>
      <c r="AB10" s="92">
        <v>201920</v>
      </c>
      <c r="AC10" s="93">
        <v>15248</v>
      </c>
      <c r="AD10" s="92">
        <v>384706</v>
      </c>
      <c r="AE10" s="93">
        <v>29196</v>
      </c>
      <c r="AF10" s="92">
        <v>430913</v>
      </c>
      <c r="AG10" s="93">
        <v>33285</v>
      </c>
      <c r="AH10" s="81">
        <f t="shared" si="0"/>
        <v>1017539</v>
      </c>
      <c r="AI10" s="82">
        <f t="shared" si="1"/>
        <v>77729</v>
      </c>
      <c r="AJ10" s="83">
        <f t="shared" si="2"/>
        <v>356.5550458715596</v>
      </c>
      <c r="AK10" s="84">
        <f t="shared" si="3"/>
        <v>13.090854121370402</v>
      </c>
      <c r="AL10" s="85">
        <v>1621100</v>
      </c>
      <c r="AM10" s="86">
        <v>121723</v>
      </c>
      <c r="AN10" s="87">
        <f t="shared" si="11"/>
        <v>-0.37231571155388316</v>
      </c>
      <c r="AO10" s="87">
        <f t="shared" si="11"/>
        <v>-0.3614271748149487</v>
      </c>
      <c r="AP10" s="88">
        <f t="shared" si="4"/>
        <v>441929</v>
      </c>
      <c r="AQ10" s="89">
        <f t="shared" si="5"/>
        <v>38596</v>
      </c>
      <c r="AR10" s="98">
        <v>1459468</v>
      </c>
      <c r="AS10" s="100">
        <v>116325</v>
      </c>
      <c r="AT10" s="87">
        <f t="shared" si="6"/>
        <v>0.6682054588437567</v>
      </c>
      <c r="AU10" s="87">
        <f t="shared" si="7"/>
        <v>0.3317945411562433</v>
      </c>
      <c r="AV10" s="83">
        <f t="shared" si="8"/>
        <v>533.6009174311927</v>
      </c>
      <c r="AW10" s="84">
        <f t="shared" si="9"/>
        <v>12.546468944766817</v>
      </c>
      <c r="AX10" s="70">
        <v>2421363</v>
      </c>
      <c r="AY10" s="71">
        <v>190637</v>
      </c>
      <c r="AZ10" s="109">
        <f t="shared" si="12"/>
        <v>-0.397253530346338</v>
      </c>
      <c r="BA10" s="109">
        <f t="shared" si="12"/>
        <v>-0.38980890383293904</v>
      </c>
      <c r="BB10" s="101">
        <v>3880831</v>
      </c>
      <c r="BC10" s="102">
        <v>306962</v>
      </c>
      <c r="BD10" s="73">
        <f t="shared" si="10"/>
        <v>12.642708217955317</v>
      </c>
      <c r="BE10" s="90">
        <v>42412</v>
      </c>
      <c r="BF10" s="95">
        <v>2410</v>
      </c>
      <c r="BG10" s="95">
        <v>7</v>
      </c>
      <c r="BH10" s="33"/>
    </row>
    <row r="11" spans="1:60" s="34" customFormat="1" ht="11.25">
      <c r="A11" s="36">
        <v>5</v>
      </c>
      <c r="B11" s="117" t="s">
        <v>57</v>
      </c>
      <c r="C11" s="58" t="s">
        <v>186</v>
      </c>
      <c r="D11" s="61"/>
      <c r="E11" s="61"/>
      <c r="F11" s="61"/>
      <c r="G11" s="61"/>
      <c r="H11" s="61"/>
      <c r="I11" s="61"/>
      <c r="J11" s="61" t="s">
        <v>13</v>
      </c>
      <c r="K11" s="61"/>
      <c r="L11" s="72"/>
      <c r="M11" s="75"/>
      <c r="N11" s="76" t="s">
        <v>187</v>
      </c>
      <c r="O11" s="77"/>
      <c r="P11" s="62" t="s">
        <v>186</v>
      </c>
      <c r="Q11" s="90">
        <v>42412</v>
      </c>
      <c r="R11" s="63" t="s">
        <v>149</v>
      </c>
      <c r="S11" s="64">
        <v>220</v>
      </c>
      <c r="T11" s="64"/>
      <c r="U11" s="64"/>
      <c r="V11" s="96">
        <v>220</v>
      </c>
      <c r="W11" s="65" t="s">
        <v>102</v>
      </c>
      <c r="X11" s="78" t="s">
        <v>102</v>
      </c>
      <c r="Y11" s="79"/>
      <c r="Z11" s="80"/>
      <c r="AA11" s="66">
        <v>1</v>
      </c>
      <c r="AB11" s="92">
        <v>128512.7</v>
      </c>
      <c r="AC11" s="93">
        <v>10475</v>
      </c>
      <c r="AD11" s="92">
        <v>266692.24</v>
      </c>
      <c r="AE11" s="93">
        <v>21510</v>
      </c>
      <c r="AF11" s="92">
        <v>513104.8</v>
      </c>
      <c r="AG11" s="93">
        <v>42060</v>
      </c>
      <c r="AH11" s="81">
        <f t="shared" si="0"/>
        <v>908309.74</v>
      </c>
      <c r="AI11" s="82">
        <f t="shared" si="1"/>
        <v>74045</v>
      </c>
      <c r="AJ11" s="83">
        <f t="shared" si="2"/>
        <v>336.5681818181818</v>
      </c>
      <c r="AK11" s="84">
        <f t="shared" si="3"/>
        <v>12.266996286042271</v>
      </c>
      <c r="AL11" s="85"/>
      <c r="AM11" s="86"/>
      <c r="AN11" s="87"/>
      <c r="AO11" s="87"/>
      <c r="AP11" s="88">
        <f t="shared" si="4"/>
        <v>483070.76</v>
      </c>
      <c r="AQ11" s="89">
        <f t="shared" si="5"/>
        <v>44984</v>
      </c>
      <c r="AR11" s="98">
        <v>1391380.5</v>
      </c>
      <c r="AS11" s="100">
        <v>119029</v>
      </c>
      <c r="AT11" s="87">
        <f t="shared" si="6"/>
        <v>0.6220752925757589</v>
      </c>
      <c r="AU11" s="87">
        <f t="shared" si="7"/>
        <v>0.37792470742424117</v>
      </c>
      <c r="AV11" s="83">
        <f t="shared" si="8"/>
        <v>541.040909090909</v>
      </c>
      <c r="AW11" s="84">
        <f t="shared" si="9"/>
        <v>11.689424425980222</v>
      </c>
      <c r="AX11" s="105"/>
      <c r="AY11" s="106"/>
      <c r="AZ11" s="109"/>
      <c r="BA11" s="109"/>
      <c r="BB11" s="101">
        <v>1391380.5</v>
      </c>
      <c r="BC11" s="102">
        <v>119029</v>
      </c>
      <c r="BD11" s="73">
        <f t="shared" si="10"/>
        <v>11.689424425980222</v>
      </c>
      <c r="BE11" s="90">
        <v>42412</v>
      </c>
      <c r="BF11" s="95">
        <v>2421</v>
      </c>
      <c r="BG11" s="95">
        <v>7</v>
      </c>
      <c r="BH11" s="33"/>
    </row>
    <row r="12" spans="1:60" s="34" customFormat="1" ht="11.25">
      <c r="A12" s="36">
        <v>6</v>
      </c>
      <c r="B12" s="35"/>
      <c r="C12" s="58" t="s">
        <v>152</v>
      </c>
      <c r="D12" s="61"/>
      <c r="E12" s="61"/>
      <c r="F12" s="61"/>
      <c r="G12" s="61"/>
      <c r="H12" s="61"/>
      <c r="I12" s="61"/>
      <c r="J12" s="61" t="s">
        <v>13</v>
      </c>
      <c r="K12" s="61"/>
      <c r="L12" s="72"/>
      <c r="M12" s="75"/>
      <c r="N12" s="76" t="s">
        <v>8</v>
      </c>
      <c r="O12" s="77"/>
      <c r="P12" s="62" t="s">
        <v>152</v>
      </c>
      <c r="Q12" s="90">
        <v>42384</v>
      </c>
      <c r="R12" s="63" t="s">
        <v>12</v>
      </c>
      <c r="S12" s="64">
        <v>340</v>
      </c>
      <c r="T12" s="64"/>
      <c r="U12" s="64"/>
      <c r="V12" s="96">
        <v>297</v>
      </c>
      <c r="W12" s="65">
        <v>339</v>
      </c>
      <c r="X12" s="78">
        <f>V12-W12</f>
        <v>-42</v>
      </c>
      <c r="Y12" s="79"/>
      <c r="Z12" s="80"/>
      <c r="AA12" s="66">
        <v>5</v>
      </c>
      <c r="AB12" s="92">
        <v>145972.8</v>
      </c>
      <c r="AC12" s="93">
        <v>12760</v>
      </c>
      <c r="AD12" s="92">
        <v>330525.08</v>
      </c>
      <c r="AE12" s="93">
        <v>28543</v>
      </c>
      <c r="AF12" s="92">
        <v>476710.46</v>
      </c>
      <c r="AG12" s="93">
        <v>41105</v>
      </c>
      <c r="AH12" s="81">
        <f t="shared" si="0"/>
        <v>953208.3400000001</v>
      </c>
      <c r="AI12" s="82">
        <f t="shared" si="1"/>
        <v>82408</v>
      </c>
      <c r="AJ12" s="83">
        <f t="shared" si="2"/>
        <v>277.46801346801345</v>
      </c>
      <c r="AK12" s="84">
        <f t="shared" si="3"/>
        <v>11.56693937481798</v>
      </c>
      <c r="AL12" s="85">
        <v>1752965.54</v>
      </c>
      <c r="AM12" s="86">
        <v>148823</v>
      </c>
      <c r="AN12" s="87">
        <f aca="true" t="shared" si="13" ref="AN12:AO16">IF(AL12&lt;&gt;0,-(AL12-AH12)/AL12,"")</f>
        <v>-0.4562309878607197</v>
      </c>
      <c r="AO12" s="87">
        <f t="shared" si="13"/>
        <v>-0.4462683859349697</v>
      </c>
      <c r="AP12" s="88">
        <f t="shared" si="4"/>
        <v>417034.56999999983</v>
      </c>
      <c r="AQ12" s="89">
        <f t="shared" si="5"/>
        <v>40434</v>
      </c>
      <c r="AR12" s="98">
        <v>1370242.91</v>
      </c>
      <c r="AS12" s="99">
        <v>122842</v>
      </c>
      <c r="AT12" s="87">
        <f t="shared" si="6"/>
        <v>0.6708454763028932</v>
      </c>
      <c r="AU12" s="87">
        <f t="shared" si="7"/>
        <v>0.32915452369710685</v>
      </c>
      <c r="AV12" s="83">
        <f t="shared" si="8"/>
        <v>413.6094276094276</v>
      </c>
      <c r="AW12" s="84">
        <f t="shared" si="9"/>
        <v>11.154514823920158</v>
      </c>
      <c r="AX12" s="105">
        <v>2443298.01</v>
      </c>
      <c r="AY12" s="106">
        <v>215543</v>
      </c>
      <c r="AZ12" s="109">
        <f aca="true" t="shared" si="14" ref="AZ12:BA16">IF(AX12&lt;&gt;0,-(AX12-AR12)/AX12,"")</f>
        <v>-0.4391830614227857</v>
      </c>
      <c r="BA12" s="109">
        <f t="shared" si="14"/>
        <v>-0.43008123669059073</v>
      </c>
      <c r="BB12" s="103">
        <v>22687984.75</v>
      </c>
      <c r="BC12" s="104">
        <v>2024570</v>
      </c>
      <c r="BD12" s="73">
        <f t="shared" si="10"/>
        <v>11.206322700622849</v>
      </c>
      <c r="BE12" s="90">
        <v>42412</v>
      </c>
      <c r="BF12" s="95">
        <v>2402</v>
      </c>
      <c r="BG12" s="95">
        <v>7</v>
      </c>
      <c r="BH12" s="33"/>
    </row>
    <row r="13" spans="1:60" s="34" customFormat="1" ht="11.25">
      <c r="A13" s="36">
        <v>7</v>
      </c>
      <c r="B13" s="35"/>
      <c r="C13" s="58" t="s">
        <v>183</v>
      </c>
      <c r="D13" s="61"/>
      <c r="E13" s="61"/>
      <c r="F13" s="61"/>
      <c r="G13" s="61"/>
      <c r="H13" s="61"/>
      <c r="I13" s="61"/>
      <c r="J13" s="61" t="s">
        <v>13</v>
      </c>
      <c r="K13" s="61"/>
      <c r="L13" s="72"/>
      <c r="M13" s="64"/>
      <c r="N13" s="76" t="s">
        <v>103</v>
      </c>
      <c r="O13" s="77"/>
      <c r="P13" s="62" t="s">
        <v>183</v>
      </c>
      <c r="Q13" s="90">
        <v>42405</v>
      </c>
      <c r="R13" s="63" t="s">
        <v>1</v>
      </c>
      <c r="S13" s="64">
        <v>200</v>
      </c>
      <c r="T13" s="64"/>
      <c r="U13" s="64"/>
      <c r="V13" s="96">
        <v>195</v>
      </c>
      <c r="W13" s="64">
        <v>200</v>
      </c>
      <c r="X13" s="78">
        <f>V13-W13</f>
        <v>-5</v>
      </c>
      <c r="Y13" s="79"/>
      <c r="Z13" s="80"/>
      <c r="AA13" s="66">
        <v>2</v>
      </c>
      <c r="AB13" s="92">
        <v>115303</v>
      </c>
      <c r="AC13" s="93">
        <v>10393</v>
      </c>
      <c r="AD13" s="92">
        <v>206712</v>
      </c>
      <c r="AE13" s="93">
        <v>18089</v>
      </c>
      <c r="AF13" s="92">
        <v>327311</v>
      </c>
      <c r="AG13" s="93">
        <v>28609</v>
      </c>
      <c r="AH13" s="81">
        <f t="shared" si="0"/>
        <v>649326</v>
      </c>
      <c r="AI13" s="82">
        <f t="shared" si="1"/>
        <v>57091</v>
      </c>
      <c r="AJ13" s="83">
        <f t="shared" si="2"/>
        <v>292.77435897435896</v>
      </c>
      <c r="AK13" s="84">
        <f t="shared" si="3"/>
        <v>11.373526475276313</v>
      </c>
      <c r="AL13" s="85">
        <v>1190730</v>
      </c>
      <c r="AM13" s="86">
        <v>100754</v>
      </c>
      <c r="AN13" s="87">
        <f t="shared" si="13"/>
        <v>-0.4546824217076919</v>
      </c>
      <c r="AO13" s="87">
        <f t="shared" si="13"/>
        <v>-0.4333624471485003</v>
      </c>
      <c r="AP13" s="88">
        <f t="shared" si="4"/>
        <v>292490</v>
      </c>
      <c r="AQ13" s="89">
        <f t="shared" si="5"/>
        <v>28961</v>
      </c>
      <c r="AR13" s="98">
        <v>941816</v>
      </c>
      <c r="AS13" s="99">
        <v>86052</v>
      </c>
      <c r="AT13" s="87">
        <f t="shared" si="6"/>
        <v>0.6634476827964486</v>
      </c>
      <c r="AU13" s="87">
        <f t="shared" si="7"/>
        <v>0.33655231720355133</v>
      </c>
      <c r="AV13" s="83">
        <f t="shared" si="8"/>
        <v>441.2923076923077</v>
      </c>
      <c r="AW13" s="84">
        <f t="shared" si="9"/>
        <v>10.944731092827592</v>
      </c>
      <c r="AX13" s="105">
        <v>1784367</v>
      </c>
      <c r="AY13" s="106">
        <v>157846</v>
      </c>
      <c r="AZ13" s="109">
        <f t="shared" si="14"/>
        <v>-0.47218481399846557</v>
      </c>
      <c r="BA13" s="109">
        <f t="shared" si="14"/>
        <v>-0.45483572596074656</v>
      </c>
      <c r="BB13" s="105">
        <v>2726183</v>
      </c>
      <c r="BC13" s="106">
        <v>243898</v>
      </c>
      <c r="BD13" s="73">
        <f t="shared" si="10"/>
        <v>11.177553731477913</v>
      </c>
      <c r="BE13" s="90">
        <v>42412</v>
      </c>
      <c r="BF13" s="95">
        <v>2383</v>
      </c>
      <c r="BG13" s="95">
        <v>7</v>
      </c>
      <c r="BH13" s="33"/>
    </row>
    <row r="14" spans="1:60" s="34" customFormat="1" ht="11.25">
      <c r="A14" s="36">
        <v>8</v>
      </c>
      <c r="B14" s="35"/>
      <c r="C14" s="59" t="s">
        <v>165</v>
      </c>
      <c r="D14" s="61"/>
      <c r="E14" s="61"/>
      <c r="F14" s="61"/>
      <c r="G14" s="61" t="s">
        <v>13</v>
      </c>
      <c r="H14" s="61"/>
      <c r="I14" s="61"/>
      <c r="J14" s="67"/>
      <c r="K14" s="67"/>
      <c r="L14" s="61" t="s">
        <v>13</v>
      </c>
      <c r="M14" s="64" t="s">
        <v>5</v>
      </c>
      <c r="N14" s="77" t="s">
        <v>131</v>
      </c>
      <c r="O14" s="76" t="s">
        <v>9</v>
      </c>
      <c r="P14" s="68" t="s">
        <v>166</v>
      </c>
      <c r="Q14" s="110">
        <v>42391</v>
      </c>
      <c r="R14" s="63" t="s">
        <v>9</v>
      </c>
      <c r="S14" s="69">
        <v>136</v>
      </c>
      <c r="T14" s="69"/>
      <c r="U14" s="69"/>
      <c r="V14" s="96">
        <v>110</v>
      </c>
      <c r="W14" s="65">
        <v>155</v>
      </c>
      <c r="X14" s="78">
        <f>V14-W14</f>
        <v>-45</v>
      </c>
      <c r="Y14" s="79"/>
      <c r="Z14" s="80"/>
      <c r="AA14" s="66">
        <v>4</v>
      </c>
      <c r="AB14" s="92">
        <v>99326.64</v>
      </c>
      <c r="AC14" s="93">
        <v>7068</v>
      </c>
      <c r="AD14" s="92">
        <v>193396.5</v>
      </c>
      <c r="AE14" s="93">
        <v>13166</v>
      </c>
      <c r="AF14" s="92">
        <v>193779.3</v>
      </c>
      <c r="AG14" s="93">
        <v>13333</v>
      </c>
      <c r="AH14" s="81">
        <f t="shared" si="0"/>
        <v>486502.44</v>
      </c>
      <c r="AI14" s="82">
        <f t="shared" si="1"/>
        <v>33567</v>
      </c>
      <c r="AJ14" s="83">
        <f t="shared" si="2"/>
        <v>305.1545454545454</v>
      </c>
      <c r="AK14" s="84">
        <f t="shared" si="3"/>
        <v>14.493473947627134</v>
      </c>
      <c r="AL14" s="85">
        <v>1017361.75</v>
      </c>
      <c r="AM14" s="86">
        <v>69703</v>
      </c>
      <c r="AN14" s="87">
        <f t="shared" si="13"/>
        <v>-0.5217999497228986</v>
      </c>
      <c r="AO14" s="87">
        <f t="shared" si="13"/>
        <v>-0.5184281881698062</v>
      </c>
      <c r="AP14" s="88">
        <f t="shared" si="4"/>
        <v>238573.91999999998</v>
      </c>
      <c r="AQ14" s="89">
        <f t="shared" si="5"/>
        <v>19702</v>
      </c>
      <c r="AR14" s="98">
        <v>725076.36</v>
      </c>
      <c r="AS14" s="99">
        <v>53269</v>
      </c>
      <c r="AT14" s="87">
        <f t="shared" si="6"/>
        <v>0.6301413580131033</v>
      </c>
      <c r="AU14" s="87">
        <f t="shared" si="7"/>
        <v>0.3698586419868967</v>
      </c>
      <c r="AV14" s="83">
        <f t="shared" si="8"/>
        <v>484.26363636363635</v>
      </c>
      <c r="AW14" s="84">
        <f t="shared" si="9"/>
        <v>13.611600743396721</v>
      </c>
      <c r="AX14" s="70">
        <v>1521988.64</v>
      </c>
      <c r="AY14" s="71">
        <v>111244</v>
      </c>
      <c r="AZ14" s="109">
        <f t="shared" si="14"/>
        <v>-0.5235993614249315</v>
      </c>
      <c r="BA14" s="109">
        <f t="shared" si="14"/>
        <v>-0.5211517025637338</v>
      </c>
      <c r="BB14" s="101">
        <v>7545225.359999999</v>
      </c>
      <c r="BC14" s="102">
        <v>543856</v>
      </c>
      <c r="BD14" s="73">
        <f t="shared" si="10"/>
        <v>13.87357197493454</v>
      </c>
      <c r="BE14" s="90">
        <v>42412</v>
      </c>
      <c r="BF14" s="95">
        <v>2396</v>
      </c>
      <c r="BG14" s="95">
        <v>7</v>
      </c>
      <c r="BH14" s="33"/>
    </row>
    <row r="15" spans="1:60" s="34" customFormat="1" ht="11.25">
      <c r="A15" s="36">
        <v>9</v>
      </c>
      <c r="B15" s="32"/>
      <c r="C15" s="59" t="s">
        <v>170</v>
      </c>
      <c r="D15" s="61"/>
      <c r="E15" s="61"/>
      <c r="F15" s="61"/>
      <c r="G15" s="61" t="s">
        <v>13</v>
      </c>
      <c r="H15" s="61"/>
      <c r="I15" s="61"/>
      <c r="J15" s="61" t="s">
        <v>13</v>
      </c>
      <c r="K15" s="67"/>
      <c r="L15" s="91"/>
      <c r="M15" s="64"/>
      <c r="N15" s="77" t="s">
        <v>68</v>
      </c>
      <c r="O15" s="76"/>
      <c r="P15" s="68" t="s">
        <v>170</v>
      </c>
      <c r="Q15" s="110">
        <v>42398</v>
      </c>
      <c r="R15" s="63" t="s">
        <v>146</v>
      </c>
      <c r="S15" s="69">
        <v>278</v>
      </c>
      <c r="T15" s="69"/>
      <c r="U15" s="69"/>
      <c r="V15" s="96">
        <v>192</v>
      </c>
      <c r="W15" s="64">
        <v>279</v>
      </c>
      <c r="X15" s="78">
        <f>V15-W15</f>
        <v>-87</v>
      </c>
      <c r="Y15" s="79"/>
      <c r="Z15" s="80"/>
      <c r="AA15" s="66">
        <v>3</v>
      </c>
      <c r="AB15" s="92">
        <v>58694</v>
      </c>
      <c r="AC15" s="93">
        <v>5139</v>
      </c>
      <c r="AD15" s="92">
        <v>108936</v>
      </c>
      <c r="AE15" s="93">
        <v>9434</v>
      </c>
      <c r="AF15" s="92">
        <v>147849</v>
      </c>
      <c r="AG15" s="93">
        <v>12909</v>
      </c>
      <c r="AH15" s="81">
        <f t="shared" si="0"/>
        <v>315479</v>
      </c>
      <c r="AI15" s="82">
        <f t="shared" si="1"/>
        <v>27482</v>
      </c>
      <c r="AJ15" s="83">
        <f t="shared" si="2"/>
        <v>143.13541666666666</v>
      </c>
      <c r="AK15" s="84">
        <f t="shared" si="3"/>
        <v>11.479477476166219</v>
      </c>
      <c r="AL15" s="85">
        <v>861852</v>
      </c>
      <c r="AM15" s="86">
        <v>70993</v>
      </c>
      <c r="AN15" s="87">
        <f t="shared" si="13"/>
        <v>-0.6339522330980261</v>
      </c>
      <c r="AO15" s="87">
        <f t="shared" si="13"/>
        <v>-0.6128914118293353</v>
      </c>
      <c r="AP15" s="88">
        <f t="shared" si="4"/>
        <v>177263</v>
      </c>
      <c r="AQ15" s="89">
        <f t="shared" si="5"/>
        <v>17397</v>
      </c>
      <c r="AR15" s="98">
        <v>492742</v>
      </c>
      <c r="AS15" s="99">
        <v>44879</v>
      </c>
      <c r="AT15" s="87">
        <f t="shared" si="6"/>
        <v>0.6123576728536733</v>
      </c>
      <c r="AU15" s="87">
        <f t="shared" si="7"/>
        <v>0.3876423271463268</v>
      </c>
      <c r="AV15" s="83">
        <f t="shared" si="8"/>
        <v>233.74479166666666</v>
      </c>
      <c r="AW15" s="84">
        <f t="shared" si="9"/>
        <v>10.979344459546782</v>
      </c>
      <c r="AX15" s="70">
        <v>1336813</v>
      </c>
      <c r="AY15" s="71">
        <v>116351</v>
      </c>
      <c r="AZ15" s="109">
        <f t="shared" si="14"/>
        <v>-0.6314054396538633</v>
      </c>
      <c r="BA15" s="109">
        <f t="shared" si="14"/>
        <v>-0.6142792068826224</v>
      </c>
      <c r="BB15" s="101">
        <v>3896064</v>
      </c>
      <c r="BC15" s="102">
        <v>343706</v>
      </c>
      <c r="BD15" s="73">
        <f t="shared" si="10"/>
        <v>11.335455301915008</v>
      </c>
      <c r="BE15" s="90">
        <v>42412</v>
      </c>
      <c r="BF15" s="95">
        <v>2409</v>
      </c>
      <c r="BG15" s="95">
        <v>7</v>
      </c>
      <c r="BH15" s="33"/>
    </row>
    <row r="16" spans="1:60" s="34" customFormat="1" ht="11.25">
      <c r="A16" s="36">
        <v>10</v>
      </c>
      <c r="B16" s="35"/>
      <c r="C16" s="59" t="s">
        <v>155</v>
      </c>
      <c r="D16" s="61"/>
      <c r="E16" s="61" t="s">
        <v>13</v>
      </c>
      <c r="F16" s="61" t="s">
        <v>13</v>
      </c>
      <c r="G16" s="61" t="s">
        <v>13</v>
      </c>
      <c r="H16" s="61"/>
      <c r="I16" s="61" t="s">
        <v>13</v>
      </c>
      <c r="J16" s="61"/>
      <c r="K16" s="61"/>
      <c r="L16" s="61" t="s">
        <v>13</v>
      </c>
      <c r="M16" s="66" t="s">
        <v>4</v>
      </c>
      <c r="N16" s="77" t="s">
        <v>93</v>
      </c>
      <c r="O16" s="76" t="s">
        <v>145</v>
      </c>
      <c r="P16" s="68" t="s">
        <v>154</v>
      </c>
      <c r="Q16" s="110">
        <v>42384</v>
      </c>
      <c r="R16" s="63" t="s">
        <v>145</v>
      </c>
      <c r="S16" s="69">
        <v>193</v>
      </c>
      <c r="T16" s="69"/>
      <c r="U16" s="69"/>
      <c r="V16" s="96">
        <v>166</v>
      </c>
      <c r="W16" s="64">
        <v>201</v>
      </c>
      <c r="X16" s="78">
        <f>V16-W16</f>
        <v>-35</v>
      </c>
      <c r="Y16" s="79"/>
      <c r="Z16" s="80"/>
      <c r="AA16" s="66">
        <v>5</v>
      </c>
      <c r="AB16" s="92">
        <v>28991</v>
      </c>
      <c r="AC16" s="93">
        <v>2485</v>
      </c>
      <c r="AD16" s="92">
        <v>163072</v>
      </c>
      <c r="AE16" s="93">
        <v>12561</v>
      </c>
      <c r="AF16" s="92">
        <v>190282</v>
      </c>
      <c r="AG16" s="93">
        <v>14808</v>
      </c>
      <c r="AH16" s="81">
        <f t="shared" si="0"/>
        <v>382345</v>
      </c>
      <c r="AI16" s="82">
        <f t="shared" si="1"/>
        <v>29854</v>
      </c>
      <c r="AJ16" s="83">
        <f t="shared" si="2"/>
        <v>179.84337349397592</v>
      </c>
      <c r="AK16" s="84">
        <f t="shared" si="3"/>
        <v>12.807161519394386</v>
      </c>
      <c r="AL16" s="85">
        <v>1131480</v>
      </c>
      <c r="AM16" s="86">
        <v>86653</v>
      </c>
      <c r="AN16" s="87">
        <f t="shared" si="13"/>
        <v>-0.662084172941634</v>
      </c>
      <c r="AO16" s="87">
        <f t="shared" si="13"/>
        <v>-0.6554764405156198</v>
      </c>
      <c r="AP16" s="88">
        <f t="shared" si="4"/>
        <v>90430</v>
      </c>
      <c r="AQ16" s="89">
        <f t="shared" si="5"/>
        <v>9521</v>
      </c>
      <c r="AR16" s="98">
        <v>472775</v>
      </c>
      <c r="AS16" s="100">
        <v>39375</v>
      </c>
      <c r="AT16" s="87">
        <f t="shared" si="6"/>
        <v>0.7581968253968254</v>
      </c>
      <c r="AU16" s="87">
        <f t="shared" si="7"/>
        <v>0.2418031746031746</v>
      </c>
      <c r="AV16" s="83">
        <f t="shared" si="8"/>
        <v>237.1987951807229</v>
      </c>
      <c r="AW16" s="84">
        <f t="shared" si="9"/>
        <v>12.006984126984127</v>
      </c>
      <c r="AX16" s="70">
        <v>1272451</v>
      </c>
      <c r="AY16" s="71">
        <v>98863</v>
      </c>
      <c r="AZ16" s="109">
        <f t="shared" si="14"/>
        <v>-0.6284532763933542</v>
      </c>
      <c r="BA16" s="109">
        <f t="shared" si="14"/>
        <v>-0.6017215742997886</v>
      </c>
      <c r="BB16" s="101">
        <v>8753624</v>
      </c>
      <c r="BC16" s="102">
        <v>701980</v>
      </c>
      <c r="BD16" s="73">
        <f t="shared" si="10"/>
        <v>12.469905125502152</v>
      </c>
      <c r="BE16" s="90">
        <v>42412</v>
      </c>
      <c r="BF16" s="95">
        <v>1400</v>
      </c>
      <c r="BG16" s="95">
        <v>7</v>
      </c>
      <c r="BH16" s="33"/>
    </row>
    <row r="17" spans="1:60" s="34" customFormat="1" ht="11.25">
      <c r="A17" s="36">
        <v>11</v>
      </c>
      <c r="B17" s="117" t="s">
        <v>57</v>
      </c>
      <c r="C17" s="58" t="s">
        <v>190</v>
      </c>
      <c r="D17" s="61"/>
      <c r="E17" s="61"/>
      <c r="F17" s="61"/>
      <c r="G17" s="61"/>
      <c r="H17" s="61"/>
      <c r="I17" s="61"/>
      <c r="J17" s="61" t="s">
        <v>13</v>
      </c>
      <c r="K17" s="61"/>
      <c r="L17" s="72"/>
      <c r="M17" s="75"/>
      <c r="N17" s="76" t="s">
        <v>191</v>
      </c>
      <c r="O17" s="77"/>
      <c r="P17" s="62" t="s">
        <v>190</v>
      </c>
      <c r="Q17" s="90">
        <v>42412</v>
      </c>
      <c r="R17" s="63" t="s">
        <v>12</v>
      </c>
      <c r="S17" s="64">
        <v>171</v>
      </c>
      <c r="T17" s="64"/>
      <c r="U17" s="64"/>
      <c r="V17" s="96">
        <v>171</v>
      </c>
      <c r="W17" s="65" t="s">
        <v>102</v>
      </c>
      <c r="X17" s="78" t="s">
        <v>102</v>
      </c>
      <c r="Y17" s="79"/>
      <c r="Z17" s="80"/>
      <c r="AA17" s="66">
        <v>1</v>
      </c>
      <c r="AB17" s="92">
        <v>47965.26</v>
      </c>
      <c r="AC17" s="93">
        <v>4025</v>
      </c>
      <c r="AD17" s="92">
        <v>99197.3</v>
      </c>
      <c r="AE17" s="93">
        <v>8110</v>
      </c>
      <c r="AF17" s="92">
        <v>158477.04</v>
      </c>
      <c r="AG17" s="93">
        <v>13003</v>
      </c>
      <c r="AH17" s="81">
        <f t="shared" si="0"/>
        <v>305639.6</v>
      </c>
      <c r="AI17" s="82">
        <f t="shared" si="1"/>
        <v>25138</v>
      </c>
      <c r="AJ17" s="83">
        <f t="shared" si="2"/>
        <v>147.00584795321637</v>
      </c>
      <c r="AK17" s="84">
        <f t="shared" si="3"/>
        <v>12.158469249741426</v>
      </c>
      <c r="AL17" s="85"/>
      <c r="AM17" s="86"/>
      <c r="AN17" s="87"/>
      <c r="AO17" s="87"/>
      <c r="AP17" s="88">
        <f t="shared" si="4"/>
        <v>125888.55000000005</v>
      </c>
      <c r="AQ17" s="89">
        <f t="shared" si="5"/>
        <v>11567</v>
      </c>
      <c r="AR17" s="98">
        <v>431528.15</v>
      </c>
      <c r="AS17" s="99">
        <v>36705</v>
      </c>
      <c r="AT17" s="87">
        <f t="shared" si="6"/>
        <v>0.6848658220950824</v>
      </c>
      <c r="AU17" s="87">
        <f t="shared" si="7"/>
        <v>0.3151341779049176</v>
      </c>
      <c r="AV17" s="83">
        <f t="shared" si="8"/>
        <v>214.64912280701753</v>
      </c>
      <c r="AW17" s="84">
        <f t="shared" si="9"/>
        <v>11.756658493393271</v>
      </c>
      <c r="AX17" s="105"/>
      <c r="AY17" s="106"/>
      <c r="AZ17" s="109"/>
      <c r="BA17" s="109"/>
      <c r="BB17" s="103">
        <v>431528.15</v>
      </c>
      <c r="BC17" s="104">
        <v>36705</v>
      </c>
      <c r="BD17" s="73">
        <f t="shared" si="10"/>
        <v>11.756658493393271</v>
      </c>
      <c r="BE17" s="90">
        <v>42412</v>
      </c>
      <c r="BF17" s="95">
        <v>2422</v>
      </c>
      <c r="BG17" s="95">
        <v>7</v>
      </c>
      <c r="BH17" s="33"/>
    </row>
    <row r="18" spans="1:60" s="34" customFormat="1" ht="11.25">
      <c r="A18" s="36">
        <v>12</v>
      </c>
      <c r="B18" s="35"/>
      <c r="C18" s="58" t="s">
        <v>178</v>
      </c>
      <c r="D18" s="61"/>
      <c r="E18" s="61" t="s">
        <v>13</v>
      </c>
      <c r="F18" s="61" t="s">
        <v>13</v>
      </c>
      <c r="G18" s="61" t="s">
        <v>13</v>
      </c>
      <c r="H18" s="61" t="s">
        <v>13</v>
      </c>
      <c r="I18" s="61"/>
      <c r="J18" s="61"/>
      <c r="K18" s="61"/>
      <c r="L18" s="72"/>
      <c r="M18" s="75"/>
      <c r="N18" s="76" t="s">
        <v>180</v>
      </c>
      <c r="O18" s="77" t="s">
        <v>147</v>
      </c>
      <c r="P18" s="62" t="s">
        <v>179</v>
      </c>
      <c r="Q18" s="90">
        <v>42405</v>
      </c>
      <c r="R18" s="63" t="s">
        <v>147</v>
      </c>
      <c r="S18" s="64">
        <v>78</v>
      </c>
      <c r="T18" s="64"/>
      <c r="U18" s="64"/>
      <c r="V18" s="96">
        <v>61</v>
      </c>
      <c r="W18" s="65">
        <v>78</v>
      </c>
      <c r="X18" s="78">
        <f>V18-W18</f>
        <v>-17</v>
      </c>
      <c r="Y18" s="79"/>
      <c r="Z18" s="80"/>
      <c r="AA18" s="66">
        <v>2</v>
      </c>
      <c r="AB18" s="92">
        <v>36952.5</v>
      </c>
      <c r="AC18" s="93">
        <v>2840</v>
      </c>
      <c r="AD18" s="92">
        <v>66484.5</v>
      </c>
      <c r="AE18" s="93">
        <v>4910</v>
      </c>
      <c r="AF18" s="92">
        <v>80732</v>
      </c>
      <c r="AG18" s="93">
        <v>6005</v>
      </c>
      <c r="AH18" s="81">
        <f t="shared" si="0"/>
        <v>184169</v>
      </c>
      <c r="AI18" s="82">
        <f t="shared" si="1"/>
        <v>13755</v>
      </c>
      <c r="AJ18" s="83">
        <f t="shared" si="2"/>
        <v>225.49180327868854</v>
      </c>
      <c r="AK18" s="84">
        <f t="shared" si="3"/>
        <v>13.389240276263177</v>
      </c>
      <c r="AL18" s="85">
        <v>453988.5</v>
      </c>
      <c r="AM18" s="86">
        <v>34214</v>
      </c>
      <c r="AN18" s="87">
        <f>IF(AL18&lt;&gt;0,-(AL18-AH18)/AL18,"")</f>
        <v>-0.5943311339384147</v>
      </c>
      <c r="AO18" s="87">
        <f>IF(AM18&lt;&gt;0,-(AM18-AI18)/AM18,"")</f>
        <v>-0.5979715905769568</v>
      </c>
      <c r="AP18" s="88">
        <f t="shared" si="4"/>
        <v>96493.5</v>
      </c>
      <c r="AQ18" s="89">
        <f t="shared" si="5"/>
        <v>8086</v>
      </c>
      <c r="AR18" s="98">
        <v>280662.5</v>
      </c>
      <c r="AS18" s="99">
        <v>21841</v>
      </c>
      <c r="AT18" s="87">
        <f t="shared" si="6"/>
        <v>0.6297788562794744</v>
      </c>
      <c r="AU18" s="87">
        <f t="shared" si="7"/>
        <v>0.3702211437205256</v>
      </c>
      <c r="AV18" s="83">
        <f t="shared" si="8"/>
        <v>358.04918032786884</v>
      </c>
      <c r="AW18" s="84">
        <f t="shared" si="9"/>
        <v>12.85025868778902</v>
      </c>
      <c r="AX18" s="105">
        <v>680971</v>
      </c>
      <c r="AY18" s="106">
        <v>53635</v>
      </c>
      <c r="AZ18" s="109">
        <f>IF(AX18&lt;&gt;0,-(AX18-AR18)/AX18,"")</f>
        <v>-0.5878495560016506</v>
      </c>
      <c r="BA18" s="109">
        <f>IF(AY18&lt;&gt;0,-(AY18-AS18)/AY18,"")</f>
        <v>-0.592784562319381</v>
      </c>
      <c r="BB18" s="103">
        <v>961924.5</v>
      </c>
      <c r="BC18" s="104">
        <v>75476</v>
      </c>
      <c r="BD18" s="73">
        <f t="shared" si="10"/>
        <v>12.744773172929143</v>
      </c>
      <c r="BE18" s="90">
        <v>42412</v>
      </c>
      <c r="BF18" s="95">
        <v>2417</v>
      </c>
      <c r="BG18" s="95">
        <v>7</v>
      </c>
      <c r="BH18" s="33"/>
    </row>
    <row r="19" spans="1:60" s="34" customFormat="1" ht="11.25">
      <c r="A19" s="36">
        <v>13</v>
      </c>
      <c r="B19" s="117" t="s">
        <v>57</v>
      </c>
      <c r="C19" s="59" t="s">
        <v>199</v>
      </c>
      <c r="D19" s="61"/>
      <c r="E19" s="61"/>
      <c r="F19" s="61"/>
      <c r="G19" s="61"/>
      <c r="H19" s="61"/>
      <c r="I19" s="61"/>
      <c r="J19" s="61"/>
      <c r="K19" s="67"/>
      <c r="L19" s="61"/>
      <c r="M19" s="66"/>
      <c r="N19" s="77" t="s">
        <v>198</v>
      </c>
      <c r="O19" s="76" t="s">
        <v>145</v>
      </c>
      <c r="P19" s="68" t="s">
        <v>200</v>
      </c>
      <c r="Q19" s="110">
        <v>42412</v>
      </c>
      <c r="R19" s="63" t="s">
        <v>145</v>
      </c>
      <c r="S19" s="69">
        <v>43</v>
      </c>
      <c r="T19" s="69"/>
      <c r="U19" s="69"/>
      <c r="V19" s="96">
        <v>43</v>
      </c>
      <c r="W19" s="64" t="s">
        <v>102</v>
      </c>
      <c r="X19" s="78" t="s">
        <v>102</v>
      </c>
      <c r="Y19" s="79"/>
      <c r="Z19" s="80"/>
      <c r="AA19" s="66">
        <v>1</v>
      </c>
      <c r="AB19" s="92">
        <v>35447</v>
      </c>
      <c r="AC19" s="93">
        <v>2198</v>
      </c>
      <c r="AD19" s="92">
        <v>52536</v>
      </c>
      <c r="AE19" s="93">
        <v>3100</v>
      </c>
      <c r="AF19" s="92">
        <v>49963</v>
      </c>
      <c r="AG19" s="93">
        <v>3101</v>
      </c>
      <c r="AH19" s="81">
        <f t="shared" si="0"/>
        <v>137946</v>
      </c>
      <c r="AI19" s="82">
        <f t="shared" si="1"/>
        <v>8399</v>
      </c>
      <c r="AJ19" s="83">
        <f t="shared" si="2"/>
        <v>195.32558139534885</v>
      </c>
      <c r="AK19" s="84">
        <f t="shared" si="3"/>
        <v>16.42409810691749</v>
      </c>
      <c r="AL19" s="85"/>
      <c r="AM19" s="86"/>
      <c r="AN19" s="87"/>
      <c r="AO19" s="87"/>
      <c r="AP19" s="88">
        <f t="shared" si="4"/>
        <v>72749</v>
      </c>
      <c r="AQ19" s="89">
        <f t="shared" si="5"/>
        <v>5267</v>
      </c>
      <c r="AR19" s="98">
        <v>210695</v>
      </c>
      <c r="AS19" s="100">
        <v>13666</v>
      </c>
      <c r="AT19" s="87">
        <f t="shared" si="6"/>
        <v>0.6145909556563734</v>
      </c>
      <c r="AU19" s="87">
        <f t="shared" si="7"/>
        <v>0.3854090443436265</v>
      </c>
      <c r="AV19" s="83">
        <f t="shared" si="8"/>
        <v>317.8139534883721</v>
      </c>
      <c r="AW19" s="84">
        <f t="shared" si="9"/>
        <v>15.417459388262841</v>
      </c>
      <c r="AX19" s="70"/>
      <c r="AY19" s="71"/>
      <c r="AZ19" s="109"/>
      <c r="BA19" s="109"/>
      <c r="BB19" s="101">
        <v>210695</v>
      </c>
      <c r="BC19" s="102">
        <v>13666</v>
      </c>
      <c r="BD19" s="73">
        <f t="shared" si="10"/>
        <v>15.417459388262841</v>
      </c>
      <c r="BE19" s="90">
        <v>42412</v>
      </c>
      <c r="BF19" s="95">
        <v>2425</v>
      </c>
      <c r="BG19" s="95">
        <v>7</v>
      </c>
      <c r="BH19" s="33"/>
    </row>
    <row r="20" spans="1:60" s="34" customFormat="1" ht="11.25">
      <c r="A20" s="36">
        <v>14</v>
      </c>
      <c r="B20" s="35"/>
      <c r="C20" s="58" t="s">
        <v>181</v>
      </c>
      <c r="D20" s="61"/>
      <c r="E20" s="61"/>
      <c r="F20" s="61"/>
      <c r="G20" s="61"/>
      <c r="H20" s="61"/>
      <c r="I20" s="61"/>
      <c r="J20" s="61"/>
      <c r="K20" s="61"/>
      <c r="L20" s="72"/>
      <c r="M20" s="75"/>
      <c r="N20" s="76" t="s">
        <v>82</v>
      </c>
      <c r="O20" s="77" t="s">
        <v>63</v>
      </c>
      <c r="P20" s="62" t="s">
        <v>181</v>
      </c>
      <c r="Q20" s="90">
        <v>42405</v>
      </c>
      <c r="R20" s="63" t="s">
        <v>149</v>
      </c>
      <c r="S20" s="64">
        <v>41</v>
      </c>
      <c r="T20" s="64"/>
      <c r="U20" s="64"/>
      <c r="V20" s="96">
        <v>28</v>
      </c>
      <c r="W20" s="65">
        <v>41</v>
      </c>
      <c r="X20" s="78">
        <f>V20-W20</f>
        <v>-13</v>
      </c>
      <c r="Y20" s="79"/>
      <c r="Z20" s="80"/>
      <c r="AA20" s="66">
        <v>2</v>
      </c>
      <c r="AB20" s="92">
        <v>23259</v>
      </c>
      <c r="AC20" s="93">
        <v>1376</v>
      </c>
      <c r="AD20" s="92">
        <v>29625</v>
      </c>
      <c r="AE20" s="93">
        <v>1704</v>
      </c>
      <c r="AF20" s="92">
        <v>25784</v>
      </c>
      <c r="AG20" s="93">
        <v>1683</v>
      </c>
      <c r="AH20" s="81">
        <f t="shared" si="0"/>
        <v>78668</v>
      </c>
      <c r="AI20" s="82">
        <f t="shared" si="1"/>
        <v>4763</v>
      </c>
      <c r="AJ20" s="83">
        <f t="shared" si="2"/>
        <v>170.10714285714286</v>
      </c>
      <c r="AK20" s="84">
        <f t="shared" si="3"/>
        <v>16.516481209321856</v>
      </c>
      <c r="AL20" s="85">
        <v>158686.02</v>
      </c>
      <c r="AM20" s="86">
        <v>9363</v>
      </c>
      <c r="AN20" s="87">
        <f aca="true" t="shared" si="15" ref="AN20:AO23">IF(AL20&lt;&gt;0,-(AL20-AH20)/AL20,"")</f>
        <v>-0.5042537458561251</v>
      </c>
      <c r="AO20" s="87">
        <f t="shared" si="15"/>
        <v>-0.4912955249385881</v>
      </c>
      <c r="AP20" s="88">
        <f t="shared" si="4"/>
        <v>38111.5</v>
      </c>
      <c r="AQ20" s="89">
        <f t="shared" si="5"/>
        <v>2551</v>
      </c>
      <c r="AR20" s="98">
        <v>116779.5</v>
      </c>
      <c r="AS20" s="100">
        <v>7314</v>
      </c>
      <c r="AT20" s="87">
        <f t="shared" si="6"/>
        <v>0.6512168444079847</v>
      </c>
      <c r="AU20" s="87">
        <f t="shared" si="7"/>
        <v>0.34878315559201534</v>
      </c>
      <c r="AV20" s="83">
        <f t="shared" si="8"/>
        <v>261.2142857142857</v>
      </c>
      <c r="AW20" s="84">
        <f t="shared" si="9"/>
        <v>15.966570959803118</v>
      </c>
      <c r="AX20" s="105">
        <v>258796.87</v>
      </c>
      <c r="AY20" s="106">
        <v>1871</v>
      </c>
      <c r="AZ20" s="109">
        <f aca="true" t="shared" si="16" ref="AZ20:BA23">IF(AX20&lt;&gt;0,-(AX20-AR20)/AX20,"")</f>
        <v>-0.5487599985270301</v>
      </c>
      <c r="BA20" s="109">
        <f t="shared" si="16"/>
        <v>2.909139497594869</v>
      </c>
      <c r="BB20" s="101">
        <v>378314.37</v>
      </c>
      <c r="BC20" s="102">
        <v>24278</v>
      </c>
      <c r="BD20" s="73">
        <f t="shared" si="10"/>
        <v>15.582600296564792</v>
      </c>
      <c r="BE20" s="90">
        <v>42412</v>
      </c>
      <c r="BF20" s="95">
        <v>2407</v>
      </c>
      <c r="BG20" s="95">
        <v>7</v>
      </c>
      <c r="BH20" s="33"/>
    </row>
    <row r="21" spans="1:60" s="34" customFormat="1" ht="11.25">
      <c r="A21" s="36">
        <v>15</v>
      </c>
      <c r="B21" s="35"/>
      <c r="C21" s="58" t="s">
        <v>158</v>
      </c>
      <c r="D21" s="61"/>
      <c r="E21" s="61" t="s">
        <v>13</v>
      </c>
      <c r="F21" s="61"/>
      <c r="G21" s="61" t="s">
        <v>13</v>
      </c>
      <c r="H21" s="61"/>
      <c r="I21" s="61" t="s">
        <v>13</v>
      </c>
      <c r="J21" s="61"/>
      <c r="K21" s="61"/>
      <c r="L21" s="72"/>
      <c r="M21" s="75"/>
      <c r="N21" s="76" t="s">
        <v>73</v>
      </c>
      <c r="O21" s="77" t="s">
        <v>3</v>
      </c>
      <c r="P21" s="62" t="s">
        <v>159</v>
      </c>
      <c r="Q21" s="90">
        <v>42391</v>
      </c>
      <c r="R21" s="63" t="s">
        <v>12</v>
      </c>
      <c r="S21" s="64">
        <v>115</v>
      </c>
      <c r="T21" s="64"/>
      <c r="U21" s="64"/>
      <c r="V21" s="96">
        <v>52</v>
      </c>
      <c r="W21" s="65">
        <v>86</v>
      </c>
      <c r="X21" s="78">
        <f>V21-W21</f>
        <v>-34</v>
      </c>
      <c r="Y21" s="79"/>
      <c r="Z21" s="80"/>
      <c r="AA21" s="66">
        <v>4</v>
      </c>
      <c r="AB21" s="92">
        <v>8768.5</v>
      </c>
      <c r="AC21" s="93">
        <v>1006</v>
      </c>
      <c r="AD21" s="92">
        <v>32826.5</v>
      </c>
      <c r="AE21" s="93">
        <v>2362</v>
      </c>
      <c r="AF21" s="92">
        <v>37005</v>
      </c>
      <c r="AG21" s="93">
        <v>2775</v>
      </c>
      <c r="AH21" s="81">
        <f t="shared" si="0"/>
        <v>78600</v>
      </c>
      <c r="AI21" s="82">
        <f t="shared" si="1"/>
        <v>6143</v>
      </c>
      <c r="AJ21" s="83">
        <f t="shared" si="2"/>
        <v>118.13461538461539</v>
      </c>
      <c r="AK21" s="84">
        <f t="shared" si="3"/>
        <v>12.795051277877258</v>
      </c>
      <c r="AL21" s="85">
        <v>270059.5</v>
      </c>
      <c r="AM21" s="86">
        <v>20849</v>
      </c>
      <c r="AN21" s="87">
        <f t="shared" si="15"/>
        <v>-0.7089530270181201</v>
      </c>
      <c r="AO21" s="87">
        <f t="shared" si="15"/>
        <v>-0.7053575711065279</v>
      </c>
      <c r="AP21" s="88">
        <f t="shared" si="4"/>
        <v>21254.5</v>
      </c>
      <c r="AQ21" s="89">
        <f t="shared" si="5"/>
        <v>2728</v>
      </c>
      <c r="AR21" s="98">
        <v>99854.5</v>
      </c>
      <c r="AS21" s="99">
        <v>8871</v>
      </c>
      <c r="AT21" s="87">
        <f t="shared" si="6"/>
        <v>0.6924811182504791</v>
      </c>
      <c r="AU21" s="87">
        <f t="shared" si="7"/>
        <v>0.3075188817495209</v>
      </c>
      <c r="AV21" s="83">
        <f t="shared" si="8"/>
        <v>170.59615384615384</v>
      </c>
      <c r="AW21" s="84">
        <f t="shared" si="9"/>
        <v>11.256284522601735</v>
      </c>
      <c r="AX21" s="105">
        <v>317584</v>
      </c>
      <c r="AY21" s="106">
        <v>25291</v>
      </c>
      <c r="AZ21" s="109">
        <f t="shared" si="16"/>
        <v>-0.6855808227114716</v>
      </c>
      <c r="BA21" s="109">
        <f t="shared" si="16"/>
        <v>-0.6492428136491242</v>
      </c>
      <c r="BB21" s="103">
        <v>1666764.92</v>
      </c>
      <c r="BC21" s="104">
        <v>139943</v>
      </c>
      <c r="BD21" s="73">
        <f t="shared" si="10"/>
        <v>11.910312913114625</v>
      </c>
      <c r="BE21" s="90">
        <v>42412</v>
      </c>
      <c r="BF21" s="95">
        <v>2398</v>
      </c>
      <c r="BG21" s="95">
        <v>7</v>
      </c>
      <c r="BH21" s="33"/>
    </row>
    <row r="22" spans="1:60" s="34" customFormat="1" ht="11.25">
      <c r="A22" s="36">
        <v>16</v>
      </c>
      <c r="B22" s="35"/>
      <c r="C22" s="59" t="s">
        <v>130</v>
      </c>
      <c r="D22" s="61"/>
      <c r="E22" s="61" t="s">
        <v>13</v>
      </c>
      <c r="F22" s="61"/>
      <c r="G22" s="61" t="s">
        <v>13</v>
      </c>
      <c r="H22" s="61" t="s">
        <v>13</v>
      </c>
      <c r="I22" s="61" t="s">
        <v>13</v>
      </c>
      <c r="J22" s="67"/>
      <c r="K22" s="67"/>
      <c r="L22" s="61" t="s">
        <v>13</v>
      </c>
      <c r="M22" s="64" t="s">
        <v>5</v>
      </c>
      <c r="N22" s="77" t="s">
        <v>131</v>
      </c>
      <c r="O22" s="76" t="s">
        <v>9</v>
      </c>
      <c r="P22" s="68" t="s">
        <v>129</v>
      </c>
      <c r="Q22" s="110">
        <v>42370</v>
      </c>
      <c r="R22" s="63" t="s">
        <v>9</v>
      </c>
      <c r="S22" s="69">
        <v>203</v>
      </c>
      <c r="T22" s="69"/>
      <c r="U22" s="69"/>
      <c r="V22" s="96">
        <v>36</v>
      </c>
      <c r="W22" s="65">
        <v>49</v>
      </c>
      <c r="X22" s="78">
        <f>V22-W22</f>
        <v>-13</v>
      </c>
      <c r="Y22" s="79"/>
      <c r="Z22" s="80"/>
      <c r="AA22" s="66">
        <v>7</v>
      </c>
      <c r="AB22" s="92">
        <v>4697</v>
      </c>
      <c r="AC22" s="93">
        <v>334</v>
      </c>
      <c r="AD22" s="92">
        <v>38123.12</v>
      </c>
      <c r="AE22" s="93">
        <v>2677</v>
      </c>
      <c r="AF22" s="92">
        <v>35947</v>
      </c>
      <c r="AG22" s="93">
        <v>2794</v>
      </c>
      <c r="AH22" s="81">
        <f t="shared" si="0"/>
        <v>78767.12</v>
      </c>
      <c r="AI22" s="82">
        <f t="shared" si="1"/>
        <v>5805</v>
      </c>
      <c r="AJ22" s="83">
        <f t="shared" si="2"/>
        <v>161.25</v>
      </c>
      <c r="AK22" s="84">
        <f t="shared" si="3"/>
        <v>13.568840654608096</v>
      </c>
      <c r="AL22" s="85">
        <v>202654.84</v>
      </c>
      <c r="AM22" s="86">
        <v>14869</v>
      </c>
      <c r="AN22" s="87">
        <f t="shared" si="15"/>
        <v>-0.6113237660645066</v>
      </c>
      <c r="AO22" s="87">
        <f t="shared" si="15"/>
        <v>-0.6095904230277759</v>
      </c>
      <c r="AP22" s="88">
        <f t="shared" si="4"/>
        <v>17408.65000000001</v>
      </c>
      <c r="AQ22" s="89">
        <f t="shared" si="5"/>
        <v>1537</v>
      </c>
      <c r="AR22" s="98">
        <v>96175.77</v>
      </c>
      <c r="AS22" s="99">
        <v>7342</v>
      </c>
      <c r="AT22" s="87">
        <f t="shared" si="6"/>
        <v>0.7906564968673386</v>
      </c>
      <c r="AU22" s="87">
        <f t="shared" si="7"/>
        <v>0.2093435031326614</v>
      </c>
      <c r="AV22" s="83">
        <f t="shared" si="8"/>
        <v>203.94444444444446</v>
      </c>
      <c r="AW22" s="84">
        <f t="shared" si="9"/>
        <v>13.099396622173796</v>
      </c>
      <c r="AX22" s="70">
        <v>223380.84</v>
      </c>
      <c r="AY22" s="71">
        <v>16840</v>
      </c>
      <c r="AZ22" s="109">
        <f t="shared" si="16"/>
        <v>-0.5694538081242778</v>
      </c>
      <c r="BA22" s="109">
        <f t="shared" si="16"/>
        <v>-0.5640142517814727</v>
      </c>
      <c r="BB22" s="101">
        <v>4676471.699999999</v>
      </c>
      <c r="BC22" s="102">
        <v>385325</v>
      </c>
      <c r="BD22" s="73">
        <f t="shared" si="10"/>
        <v>12.13643469798222</v>
      </c>
      <c r="BE22" s="90">
        <v>42412</v>
      </c>
      <c r="BF22" s="95">
        <v>2382</v>
      </c>
      <c r="BG22" s="95">
        <v>7</v>
      </c>
      <c r="BH22" s="33"/>
    </row>
    <row r="23" spans="1:60" s="34" customFormat="1" ht="11.25">
      <c r="A23" s="36">
        <v>17</v>
      </c>
      <c r="B23" s="32"/>
      <c r="C23" s="59" t="s">
        <v>171</v>
      </c>
      <c r="D23" s="61"/>
      <c r="E23" s="61"/>
      <c r="F23" s="61"/>
      <c r="G23" s="61" t="s">
        <v>13</v>
      </c>
      <c r="H23" s="61"/>
      <c r="I23" s="61"/>
      <c r="J23" s="67"/>
      <c r="K23" s="67"/>
      <c r="L23" s="61" t="s">
        <v>13</v>
      </c>
      <c r="M23" s="64" t="s">
        <v>60</v>
      </c>
      <c r="N23" s="77" t="s">
        <v>172</v>
      </c>
      <c r="O23" s="76" t="s">
        <v>146</v>
      </c>
      <c r="P23" s="68" t="s">
        <v>171</v>
      </c>
      <c r="Q23" s="110">
        <v>42398</v>
      </c>
      <c r="R23" s="63" t="s">
        <v>146</v>
      </c>
      <c r="S23" s="69">
        <v>16</v>
      </c>
      <c r="T23" s="69"/>
      <c r="U23" s="69"/>
      <c r="V23" s="96">
        <v>13</v>
      </c>
      <c r="W23" s="64">
        <v>14</v>
      </c>
      <c r="X23" s="78">
        <f>V23-W23</f>
        <v>-1</v>
      </c>
      <c r="Y23" s="79"/>
      <c r="Z23" s="80"/>
      <c r="AA23" s="66">
        <v>3</v>
      </c>
      <c r="AB23" s="92">
        <v>14849</v>
      </c>
      <c r="AC23" s="93">
        <v>783</v>
      </c>
      <c r="AD23" s="92">
        <v>24804</v>
      </c>
      <c r="AE23" s="93">
        <v>1226</v>
      </c>
      <c r="AF23" s="92">
        <v>21086</v>
      </c>
      <c r="AG23" s="93">
        <v>1052</v>
      </c>
      <c r="AH23" s="81">
        <f t="shared" si="0"/>
        <v>60739</v>
      </c>
      <c r="AI23" s="82">
        <f t="shared" si="1"/>
        <v>3061</v>
      </c>
      <c r="AJ23" s="83">
        <f t="shared" si="2"/>
        <v>235.46153846153845</v>
      </c>
      <c r="AK23" s="84">
        <f t="shared" si="3"/>
        <v>19.842861809866058</v>
      </c>
      <c r="AL23" s="85">
        <v>88308</v>
      </c>
      <c r="AM23" s="86">
        <v>4583</v>
      </c>
      <c r="AN23" s="87">
        <f t="shared" si="15"/>
        <v>-0.31219142093581553</v>
      </c>
      <c r="AO23" s="87">
        <f t="shared" si="15"/>
        <v>-0.3320968797730744</v>
      </c>
      <c r="AP23" s="88">
        <f t="shared" si="4"/>
        <v>25472</v>
      </c>
      <c r="AQ23" s="89">
        <f t="shared" si="5"/>
        <v>1507</v>
      </c>
      <c r="AR23" s="98">
        <v>86211</v>
      </c>
      <c r="AS23" s="99">
        <v>4568</v>
      </c>
      <c r="AT23" s="87">
        <f t="shared" si="6"/>
        <v>0.6700963222416813</v>
      </c>
      <c r="AU23" s="87">
        <f t="shared" si="7"/>
        <v>0.32990367775831875</v>
      </c>
      <c r="AV23" s="83">
        <f t="shared" si="8"/>
        <v>351.38461538461536</v>
      </c>
      <c r="AW23" s="84">
        <f t="shared" si="9"/>
        <v>18.87281085814361</v>
      </c>
      <c r="AX23" s="70">
        <v>132005</v>
      </c>
      <c r="AY23" s="71">
        <v>7351</v>
      </c>
      <c r="AZ23" s="109">
        <f t="shared" si="16"/>
        <v>-0.3469111018522026</v>
      </c>
      <c r="BA23" s="109">
        <f t="shared" si="16"/>
        <v>-0.37858794721806555</v>
      </c>
      <c r="BB23" s="101">
        <v>402861</v>
      </c>
      <c r="BC23" s="102">
        <v>22376</v>
      </c>
      <c r="BD23" s="73">
        <f t="shared" si="10"/>
        <v>18.004156238827314</v>
      </c>
      <c r="BE23" s="90">
        <v>42412</v>
      </c>
      <c r="BF23" s="95">
        <v>2415</v>
      </c>
      <c r="BG23" s="95">
        <v>7</v>
      </c>
      <c r="BH23" s="33"/>
    </row>
    <row r="24" spans="1:60" s="34" customFormat="1" ht="11.25">
      <c r="A24" s="36">
        <v>18</v>
      </c>
      <c r="B24" s="117" t="s">
        <v>57</v>
      </c>
      <c r="C24" s="58" t="s">
        <v>196</v>
      </c>
      <c r="D24" s="61"/>
      <c r="E24" s="61"/>
      <c r="F24" s="61"/>
      <c r="G24" s="61"/>
      <c r="H24" s="61"/>
      <c r="I24" s="61"/>
      <c r="J24" s="61"/>
      <c r="K24" s="61"/>
      <c r="L24" s="72"/>
      <c r="M24" s="75"/>
      <c r="N24" s="76" t="s">
        <v>194</v>
      </c>
      <c r="O24" s="77" t="s">
        <v>195</v>
      </c>
      <c r="P24" s="62" t="s">
        <v>193</v>
      </c>
      <c r="Q24" s="90">
        <v>42412</v>
      </c>
      <c r="R24" s="63" t="s">
        <v>12</v>
      </c>
      <c r="S24" s="64">
        <v>27</v>
      </c>
      <c r="T24" s="64"/>
      <c r="U24" s="64"/>
      <c r="V24" s="96">
        <v>27</v>
      </c>
      <c r="W24" s="65" t="s">
        <v>102</v>
      </c>
      <c r="X24" s="78" t="s">
        <v>102</v>
      </c>
      <c r="Y24" s="79"/>
      <c r="Z24" s="80"/>
      <c r="AA24" s="66">
        <v>1</v>
      </c>
      <c r="AB24" s="92">
        <v>11983.14</v>
      </c>
      <c r="AC24" s="93">
        <v>749</v>
      </c>
      <c r="AD24" s="92">
        <v>17722.5</v>
      </c>
      <c r="AE24" s="93">
        <v>1106</v>
      </c>
      <c r="AF24" s="92">
        <v>23373.5</v>
      </c>
      <c r="AG24" s="93">
        <v>1530</v>
      </c>
      <c r="AH24" s="81">
        <f t="shared" si="0"/>
        <v>53079.14</v>
      </c>
      <c r="AI24" s="82">
        <f t="shared" si="1"/>
        <v>3385</v>
      </c>
      <c r="AJ24" s="83">
        <f t="shared" si="2"/>
        <v>125.37037037037037</v>
      </c>
      <c r="AK24" s="84">
        <f t="shared" si="3"/>
        <v>15.68069128508124</v>
      </c>
      <c r="AL24" s="85"/>
      <c r="AM24" s="86"/>
      <c r="AN24" s="87"/>
      <c r="AO24" s="87"/>
      <c r="AP24" s="88">
        <f t="shared" si="4"/>
        <v>22632.589999999997</v>
      </c>
      <c r="AQ24" s="89">
        <f t="shared" si="5"/>
        <v>1649</v>
      </c>
      <c r="AR24" s="98">
        <v>75711.73</v>
      </c>
      <c r="AS24" s="99">
        <v>5034</v>
      </c>
      <c r="AT24" s="87">
        <f t="shared" si="6"/>
        <v>0.6724274930472786</v>
      </c>
      <c r="AU24" s="87">
        <f t="shared" si="7"/>
        <v>0.3275725069527215</v>
      </c>
      <c r="AV24" s="83">
        <f t="shared" si="8"/>
        <v>186.44444444444446</v>
      </c>
      <c r="AW24" s="84">
        <f t="shared" si="9"/>
        <v>15.040073500198648</v>
      </c>
      <c r="AX24" s="105"/>
      <c r="AY24" s="106"/>
      <c r="AZ24" s="109"/>
      <c r="BA24" s="109"/>
      <c r="BB24" s="103">
        <v>75711.73</v>
      </c>
      <c r="BC24" s="104">
        <v>5034</v>
      </c>
      <c r="BD24" s="73">
        <f t="shared" si="10"/>
        <v>15.040073500198648</v>
      </c>
      <c r="BE24" s="90">
        <v>42412</v>
      </c>
      <c r="BF24" s="95">
        <v>2423</v>
      </c>
      <c r="BG24" s="95">
        <v>7</v>
      </c>
      <c r="BH24" s="33"/>
    </row>
    <row r="25" spans="1:60" s="34" customFormat="1" ht="11.25">
      <c r="A25" s="36">
        <v>19</v>
      </c>
      <c r="B25" s="117" t="s">
        <v>57</v>
      </c>
      <c r="C25" s="58" t="s">
        <v>192</v>
      </c>
      <c r="D25" s="61"/>
      <c r="E25" s="61"/>
      <c r="F25" s="61"/>
      <c r="G25" s="61"/>
      <c r="H25" s="61"/>
      <c r="I25" s="61"/>
      <c r="J25" s="61" t="s">
        <v>13</v>
      </c>
      <c r="K25" s="61"/>
      <c r="L25" s="72"/>
      <c r="M25" s="75"/>
      <c r="N25" s="76" t="s">
        <v>77</v>
      </c>
      <c r="O25" s="77"/>
      <c r="P25" s="62" t="s">
        <v>192</v>
      </c>
      <c r="Q25" s="90">
        <v>42412</v>
      </c>
      <c r="R25" s="63" t="s">
        <v>150</v>
      </c>
      <c r="S25" s="64">
        <v>71</v>
      </c>
      <c r="T25" s="64"/>
      <c r="U25" s="64"/>
      <c r="V25" s="96">
        <v>71</v>
      </c>
      <c r="W25" s="65" t="s">
        <v>102</v>
      </c>
      <c r="X25" s="78" t="s">
        <v>102</v>
      </c>
      <c r="Y25" s="79"/>
      <c r="Z25" s="80"/>
      <c r="AA25" s="66">
        <v>1</v>
      </c>
      <c r="AB25" s="92">
        <v>6658.5</v>
      </c>
      <c r="AC25" s="93">
        <v>634</v>
      </c>
      <c r="AD25" s="92">
        <v>15723</v>
      </c>
      <c r="AE25" s="93">
        <v>1521</v>
      </c>
      <c r="AF25" s="92">
        <v>25216</v>
      </c>
      <c r="AG25" s="93">
        <v>2385</v>
      </c>
      <c r="AH25" s="81">
        <f t="shared" si="0"/>
        <v>47597.5</v>
      </c>
      <c r="AI25" s="82">
        <f t="shared" si="1"/>
        <v>4540</v>
      </c>
      <c r="AJ25" s="83">
        <f t="shared" si="2"/>
        <v>63.943661971830984</v>
      </c>
      <c r="AK25" s="84">
        <f t="shared" si="3"/>
        <v>10.484030837004406</v>
      </c>
      <c r="AL25" s="85"/>
      <c r="AM25" s="86"/>
      <c r="AN25" s="87"/>
      <c r="AO25" s="87"/>
      <c r="AP25" s="88">
        <f t="shared" si="4"/>
        <v>21220.5</v>
      </c>
      <c r="AQ25" s="89">
        <f t="shared" si="5"/>
        <v>2272</v>
      </c>
      <c r="AR25" s="98">
        <v>68818</v>
      </c>
      <c r="AS25" s="99">
        <v>6812</v>
      </c>
      <c r="AT25" s="87">
        <f t="shared" si="6"/>
        <v>0.6664709336465061</v>
      </c>
      <c r="AU25" s="87">
        <f t="shared" si="7"/>
        <v>0.33352906635349383</v>
      </c>
      <c r="AV25" s="83">
        <f t="shared" si="8"/>
        <v>95.94366197183099</v>
      </c>
      <c r="AW25" s="84">
        <f t="shared" si="9"/>
        <v>10.102466236054022</v>
      </c>
      <c r="AX25" s="105"/>
      <c r="AY25" s="106"/>
      <c r="AZ25" s="109"/>
      <c r="BA25" s="109"/>
      <c r="BB25" s="103">
        <v>68818</v>
      </c>
      <c r="BC25" s="104">
        <v>6812</v>
      </c>
      <c r="BD25" s="73">
        <f t="shared" si="10"/>
        <v>10.102466236054022</v>
      </c>
      <c r="BE25" s="90">
        <v>42412</v>
      </c>
      <c r="BF25" s="95">
        <v>2432</v>
      </c>
      <c r="BG25" s="95">
        <v>7</v>
      </c>
      <c r="BH25" s="33"/>
    </row>
    <row r="26" spans="1:60" s="34" customFormat="1" ht="11.25">
      <c r="A26" s="36">
        <v>20</v>
      </c>
      <c r="B26" s="35"/>
      <c r="C26" s="58" t="s">
        <v>153</v>
      </c>
      <c r="D26" s="61"/>
      <c r="E26" s="61"/>
      <c r="F26" s="61"/>
      <c r="G26" s="61"/>
      <c r="H26" s="61" t="s">
        <v>13</v>
      </c>
      <c r="I26" s="61"/>
      <c r="J26" s="61" t="s">
        <v>13</v>
      </c>
      <c r="K26" s="61"/>
      <c r="L26" s="72"/>
      <c r="M26" s="75"/>
      <c r="N26" s="76" t="s">
        <v>86</v>
      </c>
      <c r="O26" s="77"/>
      <c r="P26" s="62" t="s">
        <v>153</v>
      </c>
      <c r="Q26" s="90">
        <v>42384</v>
      </c>
      <c r="R26" s="63" t="s">
        <v>12</v>
      </c>
      <c r="S26" s="64">
        <v>336</v>
      </c>
      <c r="T26" s="64"/>
      <c r="U26" s="64"/>
      <c r="V26" s="96">
        <v>23</v>
      </c>
      <c r="W26" s="65">
        <v>151</v>
      </c>
      <c r="X26" s="78">
        <f>V26-W26</f>
        <v>-128</v>
      </c>
      <c r="Y26" s="79"/>
      <c r="Z26" s="80"/>
      <c r="AA26" s="66">
        <v>5</v>
      </c>
      <c r="AB26" s="92">
        <v>7260</v>
      </c>
      <c r="AC26" s="93">
        <v>867</v>
      </c>
      <c r="AD26" s="92">
        <v>11368.5</v>
      </c>
      <c r="AE26" s="93">
        <v>1338</v>
      </c>
      <c r="AF26" s="92">
        <v>14730.5</v>
      </c>
      <c r="AG26" s="93">
        <v>1704</v>
      </c>
      <c r="AH26" s="81">
        <f t="shared" si="0"/>
        <v>33359</v>
      </c>
      <c r="AI26" s="82">
        <f t="shared" si="1"/>
        <v>3909</v>
      </c>
      <c r="AJ26" s="83">
        <f t="shared" si="2"/>
        <v>169.95652173913044</v>
      </c>
      <c r="AK26" s="84">
        <f t="shared" si="3"/>
        <v>8.533896137119468</v>
      </c>
      <c r="AL26" s="85">
        <v>238769.5</v>
      </c>
      <c r="AM26" s="86">
        <v>22861</v>
      </c>
      <c r="AN26" s="87">
        <f aca="true" t="shared" si="17" ref="AN26:AN36">IF(AL26&lt;&gt;0,-(AL26-AH26)/AL26,"")</f>
        <v>-0.8602878508352197</v>
      </c>
      <c r="AO26" s="87">
        <f aca="true" t="shared" si="18" ref="AO26:AO36">IF(AM26&lt;&gt;0,-(AM26-AI26)/AM26,"")</f>
        <v>-0.829010104544858</v>
      </c>
      <c r="AP26" s="88">
        <f t="shared" si="4"/>
        <v>21510</v>
      </c>
      <c r="AQ26" s="89">
        <f t="shared" si="5"/>
        <v>2724</v>
      </c>
      <c r="AR26" s="98">
        <v>54869</v>
      </c>
      <c r="AS26" s="99">
        <v>6633</v>
      </c>
      <c r="AT26" s="87">
        <f t="shared" si="6"/>
        <v>0.5893260967887833</v>
      </c>
      <c r="AU26" s="87">
        <f t="shared" si="7"/>
        <v>0.41067390321121666</v>
      </c>
      <c r="AV26" s="83">
        <f t="shared" si="8"/>
        <v>288.39130434782606</v>
      </c>
      <c r="AW26" s="84">
        <f t="shared" si="9"/>
        <v>8.272124227348108</v>
      </c>
      <c r="AX26" s="105">
        <v>364016.08</v>
      </c>
      <c r="AY26" s="106">
        <v>36113</v>
      </c>
      <c r="AZ26" s="109">
        <f aca="true" t="shared" si="19" ref="AZ26:AZ36">IF(AX26&lt;&gt;0,-(AX26-AR26)/AX26,"")</f>
        <v>-0.8492676477368802</v>
      </c>
      <c r="BA26" s="109">
        <f aca="true" t="shared" si="20" ref="BA26:BA36">IF(AY26&lt;&gt;0,-(AY26-AS26)/AY26,"")</f>
        <v>-0.8163265306122449</v>
      </c>
      <c r="BB26" s="103">
        <v>6881745.96</v>
      </c>
      <c r="BC26" s="104">
        <v>618354</v>
      </c>
      <c r="BD26" s="73">
        <f t="shared" si="10"/>
        <v>11.129136319972055</v>
      </c>
      <c r="BE26" s="90">
        <v>42412</v>
      </c>
      <c r="BF26" s="95">
        <v>2392</v>
      </c>
      <c r="BG26" s="95">
        <v>7</v>
      </c>
      <c r="BH26" s="33"/>
    </row>
    <row r="27" spans="1:60" s="34" customFormat="1" ht="11.25">
      <c r="A27" s="36">
        <v>21</v>
      </c>
      <c r="B27" s="32"/>
      <c r="C27" s="59" t="s">
        <v>168</v>
      </c>
      <c r="D27" s="61"/>
      <c r="E27" s="61"/>
      <c r="F27" s="61"/>
      <c r="G27" s="61" t="s">
        <v>13</v>
      </c>
      <c r="H27" s="61" t="s">
        <v>13</v>
      </c>
      <c r="I27" s="61" t="s">
        <v>13</v>
      </c>
      <c r="J27" s="61" t="s">
        <v>13</v>
      </c>
      <c r="K27" s="67"/>
      <c r="L27" s="91"/>
      <c r="M27" s="64"/>
      <c r="N27" s="77" t="s">
        <v>169</v>
      </c>
      <c r="O27" s="76"/>
      <c r="P27" s="68" t="s">
        <v>168</v>
      </c>
      <c r="Q27" s="110">
        <v>42391</v>
      </c>
      <c r="R27" s="63" t="s">
        <v>146</v>
      </c>
      <c r="S27" s="69">
        <v>232</v>
      </c>
      <c r="T27" s="69"/>
      <c r="U27" s="69"/>
      <c r="V27" s="96">
        <v>52</v>
      </c>
      <c r="W27" s="64">
        <v>130</v>
      </c>
      <c r="X27" s="78">
        <f>V27-W27</f>
        <v>-78</v>
      </c>
      <c r="Y27" s="79"/>
      <c r="Z27" s="80"/>
      <c r="AA27" s="66">
        <v>4</v>
      </c>
      <c r="AB27" s="92">
        <v>1106</v>
      </c>
      <c r="AC27" s="93">
        <v>121</v>
      </c>
      <c r="AD27" s="92">
        <v>8169</v>
      </c>
      <c r="AE27" s="93">
        <v>782</v>
      </c>
      <c r="AF27" s="92">
        <v>10086</v>
      </c>
      <c r="AG27" s="93">
        <v>976</v>
      </c>
      <c r="AH27" s="81">
        <f t="shared" si="0"/>
        <v>19361</v>
      </c>
      <c r="AI27" s="82">
        <f t="shared" si="1"/>
        <v>1879</v>
      </c>
      <c r="AJ27" s="83">
        <f t="shared" si="2"/>
        <v>36.13461538461539</v>
      </c>
      <c r="AK27" s="84">
        <f t="shared" si="3"/>
        <v>10.303885045236829</v>
      </c>
      <c r="AL27" s="85">
        <v>210835</v>
      </c>
      <c r="AM27" s="86">
        <v>18678</v>
      </c>
      <c r="AN27" s="87">
        <f t="shared" si="17"/>
        <v>-0.9081698958901511</v>
      </c>
      <c r="AO27" s="87">
        <f t="shared" si="18"/>
        <v>-0.899400364064675</v>
      </c>
      <c r="AP27" s="88">
        <f t="shared" si="4"/>
        <v>8502</v>
      </c>
      <c r="AQ27" s="89">
        <f t="shared" si="5"/>
        <v>1045</v>
      </c>
      <c r="AR27" s="98">
        <v>27863</v>
      </c>
      <c r="AS27" s="99">
        <v>2924</v>
      </c>
      <c r="AT27" s="87">
        <f t="shared" si="6"/>
        <v>0.6426128590971272</v>
      </c>
      <c r="AU27" s="87">
        <f t="shared" si="7"/>
        <v>0.35738714090287277</v>
      </c>
      <c r="AV27" s="83">
        <f t="shared" si="8"/>
        <v>56.23076923076923</v>
      </c>
      <c r="AW27" s="84">
        <f t="shared" si="9"/>
        <v>9.529069767441861</v>
      </c>
      <c r="AX27" s="70">
        <v>249294</v>
      </c>
      <c r="AY27" s="71">
        <v>22492</v>
      </c>
      <c r="AZ27" s="109">
        <f t="shared" si="19"/>
        <v>-0.8882323682078189</v>
      </c>
      <c r="BA27" s="109">
        <f t="shared" si="20"/>
        <v>-0.8699982215898986</v>
      </c>
      <c r="BB27" s="101">
        <v>2360038</v>
      </c>
      <c r="BC27" s="102">
        <v>217310</v>
      </c>
      <c r="BD27" s="73">
        <f t="shared" si="10"/>
        <v>10.860236528461645</v>
      </c>
      <c r="BE27" s="90">
        <v>42412</v>
      </c>
      <c r="BF27" s="95">
        <v>2406</v>
      </c>
      <c r="BG27" s="95">
        <v>7</v>
      </c>
      <c r="BH27" s="33"/>
    </row>
    <row r="28" spans="1:60" s="34" customFormat="1" ht="11.25">
      <c r="A28" s="36">
        <v>22</v>
      </c>
      <c r="B28" s="35"/>
      <c r="C28" s="59" t="s">
        <v>140</v>
      </c>
      <c r="D28" s="61"/>
      <c r="E28" s="61"/>
      <c r="F28" s="61"/>
      <c r="G28" s="61"/>
      <c r="H28" s="61"/>
      <c r="I28" s="61"/>
      <c r="J28" s="67"/>
      <c r="K28" s="67"/>
      <c r="L28" s="61" t="s">
        <v>13</v>
      </c>
      <c r="M28" s="66" t="s">
        <v>61</v>
      </c>
      <c r="N28" s="77" t="s">
        <v>131</v>
      </c>
      <c r="O28" s="76" t="s">
        <v>145</v>
      </c>
      <c r="P28" s="68" t="s">
        <v>141</v>
      </c>
      <c r="Q28" s="110">
        <v>42377</v>
      </c>
      <c r="R28" s="63" t="s">
        <v>145</v>
      </c>
      <c r="S28" s="69">
        <v>39</v>
      </c>
      <c r="T28" s="69"/>
      <c r="U28" s="69"/>
      <c r="V28" s="96">
        <v>4</v>
      </c>
      <c r="W28" s="64">
        <v>6</v>
      </c>
      <c r="X28" s="78">
        <f>V28-W28</f>
        <v>-2</v>
      </c>
      <c r="Y28" s="79"/>
      <c r="Z28" s="80"/>
      <c r="AA28" s="66">
        <v>6</v>
      </c>
      <c r="AB28" s="92">
        <v>4892</v>
      </c>
      <c r="AC28" s="93">
        <v>198</v>
      </c>
      <c r="AD28" s="92">
        <v>7228</v>
      </c>
      <c r="AE28" s="93">
        <v>276</v>
      </c>
      <c r="AF28" s="92">
        <v>6709</v>
      </c>
      <c r="AG28" s="93">
        <v>264</v>
      </c>
      <c r="AH28" s="81">
        <f t="shared" si="0"/>
        <v>18829</v>
      </c>
      <c r="AI28" s="82">
        <f t="shared" si="1"/>
        <v>738</v>
      </c>
      <c r="AJ28" s="83">
        <f t="shared" si="2"/>
        <v>184.5</v>
      </c>
      <c r="AK28" s="84">
        <f t="shared" si="3"/>
        <v>25.513550135501355</v>
      </c>
      <c r="AL28" s="85">
        <v>29684</v>
      </c>
      <c r="AM28" s="86">
        <v>1183</v>
      </c>
      <c r="AN28" s="87">
        <f t="shared" si="17"/>
        <v>-0.3656852176256569</v>
      </c>
      <c r="AO28" s="87">
        <f t="shared" si="18"/>
        <v>-0.37616229923922234</v>
      </c>
      <c r="AP28" s="88">
        <f t="shared" si="4"/>
        <v>6359</v>
      </c>
      <c r="AQ28" s="89">
        <f t="shared" si="5"/>
        <v>270</v>
      </c>
      <c r="AR28" s="98">
        <v>25188</v>
      </c>
      <c r="AS28" s="100">
        <v>1008</v>
      </c>
      <c r="AT28" s="87">
        <f t="shared" si="6"/>
        <v>0.7321428571428571</v>
      </c>
      <c r="AU28" s="87">
        <f t="shared" si="7"/>
        <v>0.26785714285714285</v>
      </c>
      <c r="AV28" s="83">
        <f t="shared" si="8"/>
        <v>252</v>
      </c>
      <c r="AW28" s="84">
        <f t="shared" si="9"/>
        <v>24.988095238095237</v>
      </c>
      <c r="AX28" s="70">
        <v>43089</v>
      </c>
      <c r="AY28" s="71">
        <v>1820</v>
      </c>
      <c r="AZ28" s="109">
        <f t="shared" si="19"/>
        <v>-0.41544245631135557</v>
      </c>
      <c r="BA28" s="109">
        <f t="shared" si="20"/>
        <v>-0.4461538461538462</v>
      </c>
      <c r="BB28" s="101">
        <v>885782</v>
      </c>
      <c r="BC28" s="102">
        <v>54256</v>
      </c>
      <c r="BD28" s="73">
        <f t="shared" si="10"/>
        <v>16.325973164258333</v>
      </c>
      <c r="BE28" s="90">
        <v>42412</v>
      </c>
      <c r="BF28" s="95">
        <v>2388</v>
      </c>
      <c r="BG28" s="95">
        <v>7</v>
      </c>
      <c r="BH28" s="33"/>
    </row>
    <row r="29" spans="1:60" s="34" customFormat="1" ht="11.25">
      <c r="A29" s="36">
        <v>23</v>
      </c>
      <c r="B29" s="35"/>
      <c r="C29" s="59" t="s">
        <v>175</v>
      </c>
      <c r="D29" s="61"/>
      <c r="E29" s="61"/>
      <c r="F29" s="61" t="s">
        <v>13</v>
      </c>
      <c r="G29" s="61" t="s">
        <v>13</v>
      </c>
      <c r="H29" s="61"/>
      <c r="I29" s="61"/>
      <c r="J29" s="61"/>
      <c r="K29" s="67"/>
      <c r="L29" s="61" t="s">
        <v>13</v>
      </c>
      <c r="M29" s="66" t="s">
        <v>4</v>
      </c>
      <c r="N29" s="77" t="s">
        <v>176</v>
      </c>
      <c r="O29" s="76" t="s">
        <v>145</v>
      </c>
      <c r="P29" s="68" t="s">
        <v>174</v>
      </c>
      <c r="Q29" s="110">
        <v>42398</v>
      </c>
      <c r="R29" s="63" t="s">
        <v>145</v>
      </c>
      <c r="S29" s="69">
        <v>76</v>
      </c>
      <c r="T29" s="69"/>
      <c r="U29" s="69"/>
      <c r="V29" s="96">
        <v>7</v>
      </c>
      <c r="W29" s="64">
        <v>73</v>
      </c>
      <c r="X29" s="78">
        <f>V29-W29</f>
        <v>-66</v>
      </c>
      <c r="Y29" s="79"/>
      <c r="Z29" s="80"/>
      <c r="AA29" s="66">
        <v>3</v>
      </c>
      <c r="AB29" s="92">
        <v>4114</v>
      </c>
      <c r="AC29" s="93">
        <v>231</v>
      </c>
      <c r="AD29" s="92">
        <v>6810</v>
      </c>
      <c r="AE29" s="93">
        <v>345</v>
      </c>
      <c r="AF29" s="92">
        <v>5618</v>
      </c>
      <c r="AG29" s="93">
        <v>292</v>
      </c>
      <c r="AH29" s="81">
        <f t="shared" si="0"/>
        <v>16542</v>
      </c>
      <c r="AI29" s="82">
        <f t="shared" si="1"/>
        <v>868</v>
      </c>
      <c r="AJ29" s="83">
        <f t="shared" si="2"/>
        <v>124</v>
      </c>
      <c r="AK29" s="84">
        <f t="shared" si="3"/>
        <v>19.057603686635943</v>
      </c>
      <c r="AL29" s="85">
        <v>189259</v>
      </c>
      <c r="AM29" s="86">
        <v>11239</v>
      </c>
      <c r="AN29" s="87">
        <f t="shared" si="17"/>
        <v>-0.9125959663741222</v>
      </c>
      <c r="AO29" s="87">
        <f t="shared" si="18"/>
        <v>-0.922768929620073</v>
      </c>
      <c r="AP29" s="88">
        <f t="shared" si="4"/>
        <v>7062</v>
      </c>
      <c r="AQ29" s="89">
        <f t="shared" si="5"/>
        <v>429</v>
      </c>
      <c r="AR29" s="98">
        <v>23604</v>
      </c>
      <c r="AS29" s="100">
        <v>1297</v>
      </c>
      <c r="AT29" s="87">
        <f t="shared" si="6"/>
        <v>0.669236700077101</v>
      </c>
      <c r="AU29" s="87">
        <f t="shared" si="7"/>
        <v>0.330763299922899</v>
      </c>
      <c r="AV29" s="83">
        <f t="shared" si="8"/>
        <v>185.28571428571428</v>
      </c>
      <c r="AW29" s="84">
        <f t="shared" si="9"/>
        <v>18.198920585967617</v>
      </c>
      <c r="AX29" s="70">
        <v>281837</v>
      </c>
      <c r="AY29" s="71">
        <v>17620</v>
      </c>
      <c r="AZ29" s="109">
        <f t="shared" si="19"/>
        <v>-0.9162494633422865</v>
      </c>
      <c r="BA29" s="109">
        <f t="shared" si="20"/>
        <v>-0.9263904653802497</v>
      </c>
      <c r="BB29" s="101">
        <v>846001</v>
      </c>
      <c r="BC29" s="102">
        <v>53788</v>
      </c>
      <c r="BD29" s="73">
        <f t="shared" si="10"/>
        <v>15.728433851416673</v>
      </c>
      <c r="BE29" s="90">
        <v>42412</v>
      </c>
      <c r="BF29" s="95">
        <v>2414</v>
      </c>
      <c r="BG29" s="95">
        <v>7</v>
      </c>
      <c r="BH29" s="33"/>
    </row>
    <row r="30" spans="1:60" s="34" customFormat="1" ht="11.25">
      <c r="A30" s="36">
        <v>24</v>
      </c>
      <c r="B30" s="35"/>
      <c r="C30" s="58" t="s">
        <v>114</v>
      </c>
      <c r="D30" s="61" t="s">
        <v>13</v>
      </c>
      <c r="E30" s="61"/>
      <c r="F30" s="61"/>
      <c r="G30" s="61" t="s">
        <v>13</v>
      </c>
      <c r="H30" s="61" t="s">
        <v>13</v>
      </c>
      <c r="I30" s="61"/>
      <c r="J30" s="61" t="s">
        <v>13</v>
      </c>
      <c r="K30" s="61"/>
      <c r="L30" s="72"/>
      <c r="M30" s="75"/>
      <c r="N30" s="76" t="s">
        <v>7</v>
      </c>
      <c r="O30" s="77"/>
      <c r="P30" s="62" t="s">
        <v>114</v>
      </c>
      <c r="Q30" s="90">
        <v>42342</v>
      </c>
      <c r="R30" s="63" t="s">
        <v>12</v>
      </c>
      <c r="S30" s="64">
        <v>362</v>
      </c>
      <c r="T30" s="64"/>
      <c r="U30" s="64"/>
      <c r="V30" s="96">
        <v>10</v>
      </c>
      <c r="W30" s="65">
        <v>23</v>
      </c>
      <c r="X30" s="78">
        <f>V30-W30</f>
        <v>-13</v>
      </c>
      <c r="Y30" s="79"/>
      <c r="Z30" s="80"/>
      <c r="AA30" s="66">
        <v>11</v>
      </c>
      <c r="AB30" s="92">
        <v>2278.5</v>
      </c>
      <c r="AC30" s="93">
        <v>191</v>
      </c>
      <c r="AD30" s="92">
        <v>4451</v>
      </c>
      <c r="AE30" s="93">
        <v>361</v>
      </c>
      <c r="AF30" s="92">
        <v>5791.5</v>
      </c>
      <c r="AG30" s="93">
        <v>496</v>
      </c>
      <c r="AH30" s="81">
        <f t="shared" si="0"/>
        <v>12521</v>
      </c>
      <c r="AI30" s="82">
        <f t="shared" si="1"/>
        <v>1048</v>
      </c>
      <c r="AJ30" s="83">
        <f t="shared" si="2"/>
        <v>104.8</v>
      </c>
      <c r="AK30" s="84">
        <f t="shared" si="3"/>
        <v>11.947519083969466</v>
      </c>
      <c r="AL30" s="85">
        <v>95499.5</v>
      </c>
      <c r="AM30" s="86">
        <v>7426</v>
      </c>
      <c r="AN30" s="87">
        <f t="shared" si="17"/>
        <v>-0.8688893659129105</v>
      </c>
      <c r="AO30" s="87">
        <f t="shared" si="18"/>
        <v>-0.8588742256935092</v>
      </c>
      <c r="AP30" s="88">
        <f t="shared" si="4"/>
        <v>6801</v>
      </c>
      <c r="AQ30" s="89">
        <f t="shared" si="5"/>
        <v>602</v>
      </c>
      <c r="AR30" s="98">
        <v>19322</v>
      </c>
      <c r="AS30" s="99">
        <v>1650</v>
      </c>
      <c r="AT30" s="87">
        <f t="shared" si="6"/>
        <v>0.6351515151515151</v>
      </c>
      <c r="AU30" s="87">
        <f t="shared" si="7"/>
        <v>0.36484848484848487</v>
      </c>
      <c r="AV30" s="83">
        <f t="shared" si="8"/>
        <v>165</v>
      </c>
      <c r="AW30" s="84">
        <f t="shared" si="9"/>
        <v>11.71030303030303</v>
      </c>
      <c r="AX30" s="105">
        <v>128430</v>
      </c>
      <c r="AY30" s="106">
        <v>10280</v>
      </c>
      <c r="AZ30" s="109">
        <f t="shared" si="19"/>
        <v>-0.8495522852915985</v>
      </c>
      <c r="BA30" s="109">
        <f t="shared" si="20"/>
        <v>-0.8394941634241245</v>
      </c>
      <c r="BB30" s="103">
        <v>69372969.67</v>
      </c>
      <c r="BC30" s="104">
        <v>6066302</v>
      </c>
      <c r="BD30" s="73">
        <f t="shared" si="10"/>
        <v>11.435792294877505</v>
      </c>
      <c r="BE30" s="90">
        <v>42412</v>
      </c>
      <c r="BF30" s="95">
        <v>2332</v>
      </c>
      <c r="BG30" s="95">
        <v>7</v>
      </c>
      <c r="BH30" s="33"/>
    </row>
    <row r="31" spans="1:60" s="34" customFormat="1" ht="11.25">
      <c r="A31" s="36">
        <v>25</v>
      </c>
      <c r="B31" s="32"/>
      <c r="C31" s="59" t="s">
        <v>91</v>
      </c>
      <c r="D31" s="61" t="s">
        <v>13</v>
      </c>
      <c r="E31" s="61"/>
      <c r="F31" s="61"/>
      <c r="G31" s="61"/>
      <c r="H31" s="61"/>
      <c r="I31" s="61"/>
      <c r="J31" s="61" t="s">
        <v>13</v>
      </c>
      <c r="K31" s="61"/>
      <c r="L31" s="61"/>
      <c r="M31" s="66"/>
      <c r="N31" s="77" t="s">
        <v>92</v>
      </c>
      <c r="O31" s="76"/>
      <c r="P31" s="68" t="s">
        <v>91</v>
      </c>
      <c r="Q31" s="110">
        <v>42139</v>
      </c>
      <c r="R31" s="63" t="s">
        <v>9</v>
      </c>
      <c r="S31" s="69">
        <v>63</v>
      </c>
      <c r="T31" s="69"/>
      <c r="U31" s="69"/>
      <c r="V31" s="96">
        <v>1</v>
      </c>
      <c r="W31" s="64" t="s">
        <v>102</v>
      </c>
      <c r="X31" s="78" t="s">
        <v>102</v>
      </c>
      <c r="Y31" s="79"/>
      <c r="Z31" s="80"/>
      <c r="AA31" s="66">
        <v>10</v>
      </c>
      <c r="AB31" s="92">
        <v>0</v>
      </c>
      <c r="AC31" s="93">
        <v>0</v>
      </c>
      <c r="AD31" s="92">
        <v>0</v>
      </c>
      <c r="AE31" s="93">
        <v>0</v>
      </c>
      <c r="AF31" s="92">
        <v>16702</v>
      </c>
      <c r="AG31" s="93">
        <v>1400</v>
      </c>
      <c r="AH31" s="81">
        <f t="shared" si="0"/>
        <v>16702</v>
      </c>
      <c r="AI31" s="82">
        <f t="shared" si="1"/>
        <v>1400</v>
      </c>
      <c r="AJ31" s="83">
        <f t="shared" si="2"/>
        <v>1400</v>
      </c>
      <c r="AK31" s="84">
        <f t="shared" si="3"/>
        <v>11.93</v>
      </c>
      <c r="AL31" s="85">
        <v>0</v>
      </c>
      <c r="AM31" s="86">
        <v>0</v>
      </c>
      <c r="AN31" s="87">
        <f t="shared" si="17"/>
      </c>
      <c r="AO31" s="87">
        <f t="shared" si="18"/>
      </c>
      <c r="AP31" s="88">
        <f t="shared" si="4"/>
        <v>0</v>
      </c>
      <c r="AQ31" s="89">
        <f t="shared" si="5"/>
        <v>0</v>
      </c>
      <c r="AR31" s="98">
        <v>16702</v>
      </c>
      <c r="AS31" s="100">
        <v>1400</v>
      </c>
      <c r="AT31" s="87">
        <f t="shared" si="6"/>
        <v>1</v>
      </c>
      <c r="AU31" s="87">
        <f t="shared" si="7"/>
        <v>0</v>
      </c>
      <c r="AV31" s="83">
        <f t="shared" si="8"/>
        <v>1400</v>
      </c>
      <c r="AW31" s="84">
        <f t="shared" si="9"/>
        <v>11.93</v>
      </c>
      <c r="AX31" s="70">
        <v>16</v>
      </c>
      <c r="AY31" s="71">
        <v>2</v>
      </c>
      <c r="AZ31" s="109"/>
      <c r="BA31" s="109"/>
      <c r="BB31" s="101">
        <v>33044.5</v>
      </c>
      <c r="BC31" s="102">
        <v>3230</v>
      </c>
      <c r="BD31" s="73">
        <f t="shared" si="10"/>
        <v>10.230495356037151</v>
      </c>
      <c r="BE31" s="90">
        <v>42412</v>
      </c>
      <c r="BF31" s="95">
        <v>2136</v>
      </c>
      <c r="BG31" s="95">
        <v>7</v>
      </c>
      <c r="BH31" s="33"/>
    </row>
    <row r="32" spans="1:60" s="34" customFormat="1" ht="11.25">
      <c r="A32" s="36">
        <v>26</v>
      </c>
      <c r="B32" s="35"/>
      <c r="C32" s="59" t="s">
        <v>123</v>
      </c>
      <c r="D32" s="61" t="s">
        <v>13</v>
      </c>
      <c r="E32" s="61" t="s">
        <v>13</v>
      </c>
      <c r="F32" s="61" t="s">
        <v>13</v>
      </c>
      <c r="G32" s="61" t="s">
        <v>13</v>
      </c>
      <c r="H32" s="61" t="s">
        <v>13</v>
      </c>
      <c r="I32" s="61"/>
      <c r="J32" s="67"/>
      <c r="K32" s="67"/>
      <c r="L32" s="61" t="s">
        <v>13</v>
      </c>
      <c r="M32" s="66" t="s">
        <v>4</v>
      </c>
      <c r="N32" s="77" t="s">
        <v>104</v>
      </c>
      <c r="O32" s="76" t="s">
        <v>145</v>
      </c>
      <c r="P32" s="68" t="s">
        <v>124</v>
      </c>
      <c r="Q32" s="110">
        <v>42355</v>
      </c>
      <c r="R32" s="63" t="s">
        <v>145</v>
      </c>
      <c r="S32" s="69">
        <v>273</v>
      </c>
      <c r="T32" s="69"/>
      <c r="U32" s="69"/>
      <c r="V32" s="96">
        <v>6</v>
      </c>
      <c r="W32" s="64">
        <v>6</v>
      </c>
      <c r="X32" s="78">
        <f>V32-W32</f>
        <v>0</v>
      </c>
      <c r="Y32" s="79"/>
      <c r="Z32" s="80"/>
      <c r="AA32" s="66">
        <v>9</v>
      </c>
      <c r="AB32" s="92">
        <v>1435</v>
      </c>
      <c r="AC32" s="93">
        <v>41</v>
      </c>
      <c r="AD32" s="92">
        <v>3325</v>
      </c>
      <c r="AE32" s="93">
        <v>95</v>
      </c>
      <c r="AF32" s="92">
        <v>3255</v>
      </c>
      <c r="AG32" s="93">
        <v>93</v>
      </c>
      <c r="AH32" s="81">
        <f t="shared" si="0"/>
        <v>8015</v>
      </c>
      <c r="AI32" s="82">
        <f t="shared" si="1"/>
        <v>229</v>
      </c>
      <c r="AJ32" s="83">
        <f t="shared" si="2"/>
        <v>38.166666666666664</v>
      </c>
      <c r="AK32" s="84">
        <f t="shared" si="3"/>
        <v>35</v>
      </c>
      <c r="AL32" s="85">
        <v>29717</v>
      </c>
      <c r="AM32" s="86">
        <v>1427</v>
      </c>
      <c r="AN32" s="87">
        <f t="shared" si="17"/>
        <v>-0.73028906013393</v>
      </c>
      <c r="AO32" s="87">
        <f t="shared" si="18"/>
        <v>-0.8395234758234057</v>
      </c>
      <c r="AP32" s="88">
        <f t="shared" si="4"/>
        <v>6416</v>
      </c>
      <c r="AQ32" s="89">
        <f t="shared" si="5"/>
        <v>219</v>
      </c>
      <c r="AR32" s="98">
        <v>14431</v>
      </c>
      <c r="AS32" s="100">
        <v>448</v>
      </c>
      <c r="AT32" s="87">
        <f t="shared" si="6"/>
        <v>0.5111607142857143</v>
      </c>
      <c r="AU32" s="87">
        <f t="shared" si="7"/>
        <v>0.4888392857142857</v>
      </c>
      <c r="AV32" s="83">
        <f t="shared" si="8"/>
        <v>74.66666666666667</v>
      </c>
      <c r="AW32" s="84">
        <f t="shared" si="9"/>
        <v>32.21205357142857</v>
      </c>
      <c r="AX32" s="70">
        <v>43503</v>
      </c>
      <c r="AY32" s="71">
        <v>2079</v>
      </c>
      <c r="AZ32" s="109">
        <f t="shared" si="19"/>
        <v>-0.6682757510976255</v>
      </c>
      <c r="BA32" s="109">
        <f t="shared" si="20"/>
        <v>-0.7845117845117845</v>
      </c>
      <c r="BB32" s="101">
        <v>17168887</v>
      </c>
      <c r="BC32" s="102">
        <v>1149076</v>
      </c>
      <c r="BD32" s="73">
        <f t="shared" si="10"/>
        <v>14.941472104543129</v>
      </c>
      <c r="BE32" s="90">
        <v>42412</v>
      </c>
      <c r="BF32" s="95">
        <v>2362</v>
      </c>
      <c r="BG32" s="95">
        <v>7</v>
      </c>
      <c r="BH32" s="33"/>
    </row>
    <row r="33" spans="1:60" s="34" customFormat="1" ht="11.25">
      <c r="A33" s="36">
        <v>27</v>
      </c>
      <c r="B33" s="35"/>
      <c r="C33" s="58" t="s">
        <v>138</v>
      </c>
      <c r="D33" s="61"/>
      <c r="E33" s="61"/>
      <c r="F33" s="61"/>
      <c r="G33" s="61" t="s">
        <v>13</v>
      </c>
      <c r="H33" s="61"/>
      <c r="I33" s="61"/>
      <c r="J33" s="61"/>
      <c r="K33" s="61"/>
      <c r="L33" s="72"/>
      <c r="M33" s="64"/>
      <c r="N33" s="76" t="s">
        <v>84</v>
      </c>
      <c r="O33" s="77" t="s">
        <v>1</v>
      </c>
      <c r="P33" s="62" t="s">
        <v>138</v>
      </c>
      <c r="Q33" s="90">
        <v>42377</v>
      </c>
      <c r="R33" s="63" t="s">
        <v>1</v>
      </c>
      <c r="S33" s="64">
        <v>75</v>
      </c>
      <c r="T33" s="64"/>
      <c r="U33" s="64"/>
      <c r="V33" s="96">
        <v>2</v>
      </c>
      <c r="W33" s="64">
        <v>18</v>
      </c>
      <c r="X33" s="78">
        <f>V33-W33</f>
        <v>-16</v>
      </c>
      <c r="Y33" s="79"/>
      <c r="Z33" s="80"/>
      <c r="AA33" s="66">
        <v>6</v>
      </c>
      <c r="AB33" s="92">
        <v>2243</v>
      </c>
      <c r="AC33" s="93">
        <v>113</v>
      </c>
      <c r="AD33" s="92">
        <v>3540.5</v>
      </c>
      <c r="AE33" s="93">
        <v>180</v>
      </c>
      <c r="AF33" s="92">
        <v>2470.5</v>
      </c>
      <c r="AG33" s="93">
        <v>138</v>
      </c>
      <c r="AH33" s="81">
        <f t="shared" si="0"/>
        <v>8254</v>
      </c>
      <c r="AI33" s="82">
        <f t="shared" si="1"/>
        <v>431</v>
      </c>
      <c r="AJ33" s="83">
        <f t="shared" si="2"/>
        <v>215.5</v>
      </c>
      <c r="AK33" s="84">
        <f t="shared" si="3"/>
        <v>19.150812064965198</v>
      </c>
      <c r="AL33" s="85">
        <v>57827</v>
      </c>
      <c r="AM33" s="86">
        <v>3235</v>
      </c>
      <c r="AN33" s="87">
        <f t="shared" si="17"/>
        <v>-0.8572639078631089</v>
      </c>
      <c r="AO33" s="87">
        <f t="shared" si="18"/>
        <v>-0.8667697063369397</v>
      </c>
      <c r="AP33" s="88">
        <f t="shared" si="4"/>
        <v>4028</v>
      </c>
      <c r="AQ33" s="89">
        <f t="shared" si="5"/>
        <v>234</v>
      </c>
      <c r="AR33" s="98">
        <v>12282</v>
      </c>
      <c r="AS33" s="99">
        <v>665</v>
      </c>
      <c r="AT33" s="87">
        <f t="shared" si="6"/>
        <v>0.6481203007518797</v>
      </c>
      <c r="AU33" s="87">
        <f t="shared" si="7"/>
        <v>0.3518796992481203</v>
      </c>
      <c r="AV33" s="83">
        <f t="shared" si="8"/>
        <v>332.5</v>
      </c>
      <c r="AW33" s="84">
        <f t="shared" si="9"/>
        <v>18.469172932330828</v>
      </c>
      <c r="AX33" s="105">
        <v>88197</v>
      </c>
      <c r="AY33" s="106">
        <v>5262</v>
      </c>
      <c r="AZ33" s="109">
        <f t="shared" si="19"/>
        <v>-0.8607435627062145</v>
      </c>
      <c r="BA33" s="109">
        <f t="shared" si="20"/>
        <v>-0.8736221968833143</v>
      </c>
      <c r="BB33" s="105">
        <v>1999011.69</v>
      </c>
      <c r="BC33" s="106">
        <v>139051</v>
      </c>
      <c r="BD33" s="73">
        <f t="shared" si="10"/>
        <v>14.376104378968867</v>
      </c>
      <c r="BE33" s="90">
        <v>42412</v>
      </c>
      <c r="BF33" s="95">
        <v>2384</v>
      </c>
      <c r="BG33" s="95">
        <v>7</v>
      </c>
      <c r="BH33" s="33"/>
    </row>
    <row r="34" spans="1:60" s="34" customFormat="1" ht="11.25">
      <c r="A34" s="36">
        <v>28</v>
      </c>
      <c r="B34" s="35"/>
      <c r="C34" s="59" t="s">
        <v>139</v>
      </c>
      <c r="D34" s="61"/>
      <c r="E34" s="61"/>
      <c r="F34" s="61"/>
      <c r="G34" s="61" t="s">
        <v>13</v>
      </c>
      <c r="H34" s="61"/>
      <c r="I34" s="61"/>
      <c r="J34" s="67"/>
      <c r="K34" s="67"/>
      <c r="L34" s="61" t="s">
        <v>13</v>
      </c>
      <c r="M34" s="64" t="s">
        <v>5</v>
      </c>
      <c r="N34" s="77" t="s">
        <v>76</v>
      </c>
      <c r="O34" s="76" t="s">
        <v>9</v>
      </c>
      <c r="P34" s="68" t="s">
        <v>139</v>
      </c>
      <c r="Q34" s="110">
        <v>42377</v>
      </c>
      <c r="R34" s="63" t="s">
        <v>9</v>
      </c>
      <c r="S34" s="69">
        <v>51</v>
      </c>
      <c r="T34" s="69"/>
      <c r="U34" s="69"/>
      <c r="V34" s="96">
        <v>3</v>
      </c>
      <c r="W34" s="65">
        <v>3</v>
      </c>
      <c r="X34" s="78">
        <f>V34-W34</f>
        <v>0</v>
      </c>
      <c r="Y34" s="79"/>
      <c r="Z34" s="80"/>
      <c r="AA34" s="66">
        <v>6</v>
      </c>
      <c r="AB34" s="92">
        <v>1955</v>
      </c>
      <c r="AC34" s="93">
        <v>57</v>
      </c>
      <c r="AD34" s="92">
        <v>3407</v>
      </c>
      <c r="AE34" s="93">
        <v>101</v>
      </c>
      <c r="AF34" s="92">
        <v>2695</v>
      </c>
      <c r="AG34" s="93">
        <v>77</v>
      </c>
      <c r="AH34" s="81">
        <f t="shared" si="0"/>
        <v>8057</v>
      </c>
      <c r="AI34" s="82">
        <f t="shared" si="1"/>
        <v>235</v>
      </c>
      <c r="AJ34" s="83">
        <f t="shared" si="2"/>
        <v>78.33333333333333</v>
      </c>
      <c r="AK34" s="84">
        <f t="shared" si="3"/>
        <v>34.285106382978725</v>
      </c>
      <c r="AL34" s="85">
        <v>14501</v>
      </c>
      <c r="AM34" s="86">
        <v>457</v>
      </c>
      <c r="AN34" s="87">
        <f t="shared" si="17"/>
        <v>-0.4443831459899317</v>
      </c>
      <c r="AO34" s="87">
        <f t="shared" si="18"/>
        <v>-0.48577680525164113</v>
      </c>
      <c r="AP34" s="88">
        <f t="shared" si="4"/>
        <v>2999.5</v>
      </c>
      <c r="AQ34" s="89">
        <f t="shared" si="5"/>
        <v>101</v>
      </c>
      <c r="AR34" s="98">
        <v>11056.5</v>
      </c>
      <c r="AS34" s="99">
        <v>336</v>
      </c>
      <c r="AT34" s="87">
        <f t="shared" si="6"/>
        <v>0.6994047619047619</v>
      </c>
      <c r="AU34" s="87">
        <f t="shared" si="7"/>
        <v>0.3005952380952381</v>
      </c>
      <c r="AV34" s="83">
        <f t="shared" si="8"/>
        <v>112</v>
      </c>
      <c r="AW34" s="84">
        <f t="shared" si="9"/>
        <v>32.90625</v>
      </c>
      <c r="AX34" s="70">
        <v>20871</v>
      </c>
      <c r="AY34" s="71">
        <v>700</v>
      </c>
      <c r="AZ34" s="109">
        <f t="shared" si="19"/>
        <v>-0.4702457956015524</v>
      </c>
      <c r="BA34" s="109">
        <f t="shared" si="20"/>
        <v>-0.52</v>
      </c>
      <c r="BB34" s="101">
        <v>700714.0800000001</v>
      </c>
      <c r="BC34" s="102">
        <v>41844</v>
      </c>
      <c r="BD34" s="73">
        <f t="shared" si="10"/>
        <v>16.745867507886437</v>
      </c>
      <c r="BE34" s="90">
        <v>42412</v>
      </c>
      <c r="BF34" s="95">
        <v>2389</v>
      </c>
      <c r="BG34" s="95">
        <v>7</v>
      </c>
      <c r="BH34" s="33"/>
    </row>
    <row r="35" spans="1:60" s="34" customFormat="1" ht="11.25">
      <c r="A35" s="36">
        <v>29</v>
      </c>
      <c r="B35" s="32"/>
      <c r="C35" s="59" t="s">
        <v>128</v>
      </c>
      <c r="D35" s="61" t="s">
        <v>13</v>
      </c>
      <c r="E35" s="61"/>
      <c r="F35" s="61"/>
      <c r="G35" s="61"/>
      <c r="H35" s="61"/>
      <c r="I35" s="61"/>
      <c r="J35" s="61" t="s">
        <v>13</v>
      </c>
      <c r="K35" s="61"/>
      <c r="L35" s="91"/>
      <c r="M35" s="64"/>
      <c r="N35" s="77" t="s">
        <v>81</v>
      </c>
      <c r="O35" s="76"/>
      <c r="P35" s="68" t="s">
        <v>128</v>
      </c>
      <c r="Q35" s="110">
        <v>42363</v>
      </c>
      <c r="R35" s="63" t="s">
        <v>146</v>
      </c>
      <c r="S35" s="69">
        <v>120</v>
      </c>
      <c r="T35" s="69"/>
      <c r="U35" s="69"/>
      <c r="V35" s="96">
        <v>6</v>
      </c>
      <c r="W35" s="64">
        <v>32</v>
      </c>
      <c r="X35" s="78">
        <f>V35-W35</f>
        <v>-26</v>
      </c>
      <c r="Y35" s="79"/>
      <c r="Z35" s="80"/>
      <c r="AA35" s="66">
        <v>8</v>
      </c>
      <c r="AB35" s="92">
        <v>849</v>
      </c>
      <c r="AC35" s="93">
        <v>81</v>
      </c>
      <c r="AD35" s="92">
        <v>2073</v>
      </c>
      <c r="AE35" s="93">
        <v>194</v>
      </c>
      <c r="AF35" s="92">
        <v>3053</v>
      </c>
      <c r="AG35" s="93">
        <v>260</v>
      </c>
      <c r="AH35" s="81">
        <f t="shared" si="0"/>
        <v>5975</v>
      </c>
      <c r="AI35" s="82">
        <f t="shared" si="1"/>
        <v>535</v>
      </c>
      <c r="AJ35" s="83">
        <f t="shared" si="2"/>
        <v>89.16666666666667</v>
      </c>
      <c r="AK35" s="84">
        <f t="shared" si="3"/>
        <v>11.16822429906542</v>
      </c>
      <c r="AL35" s="85">
        <v>78542</v>
      </c>
      <c r="AM35" s="86">
        <v>5801</v>
      </c>
      <c r="AN35" s="87">
        <f t="shared" si="17"/>
        <v>-0.9239260523032263</v>
      </c>
      <c r="AO35" s="87">
        <f t="shared" si="18"/>
        <v>-0.907774521634201</v>
      </c>
      <c r="AP35" s="88">
        <f t="shared" si="4"/>
        <v>5006</v>
      </c>
      <c r="AQ35" s="89">
        <f t="shared" si="5"/>
        <v>492</v>
      </c>
      <c r="AR35" s="98">
        <v>10981</v>
      </c>
      <c r="AS35" s="99">
        <v>1027</v>
      </c>
      <c r="AT35" s="87">
        <f t="shared" si="6"/>
        <v>0.5209347614410905</v>
      </c>
      <c r="AU35" s="87">
        <f t="shared" si="7"/>
        <v>0.4790652385589094</v>
      </c>
      <c r="AV35" s="83">
        <f t="shared" si="8"/>
        <v>171.16666666666666</v>
      </c>
      <c r="AW35" s="84">
        <f t="shared" si="9"/>
        <v>10.692307692307692</v>
      </c>
      <c r="AX35" s="70">
        <v>126500</v>
      </c>
      <c r="AY35" s="71">
        <v>9797</v>
      </c>
      <c r="AZ35" s="109">
        <f t="shared" si="19"/>
        <v>-0.9131936758893281</v>
      </c>
      <c r="BA35" s="109">
        <f t="shared" si="20"/>
        <v>-0.8951719914259467</v>
      </c>
      <c r="BB35" s="101">
        <v>16789272</v>
      </c>
      <c r="BC35" s="102">
        <v>1463704</v>
      </c>
      <c r="BD35" s="73">
        <f t="shared" si="10"/>
        <v>11.470401119352001</v>
      </c>
      <c r="BE35" s="90">
        <v>42412</v>
      </c>
      <c r="BF35" s="95">
        <v>2377</v>
      </c>
      <c r="BG35" s="95">
        <v>7</v>
      </c>
      <c r="BH35" s="33"/>
    </row>
    <row r="36" spans="1:60" s="34" customFormat="1" ht="11.25">
      <c r="A36" s="36">
        <v>30</v>
      </c>
      <c r="B36" s="35"/>
      <c r="C36" s="58" t="s">
        <v>156</v>
      </c>
      <c r="D36" s="61"/>
      <c r="E36" s="61"/>
      <c r="F36" s="61"/>
      <c r="G36" s="61"/>
      <c r="H36" s="61"/>
      <c r="I36" s="61"/>
      <c r="J36" s="61"/>
      <c r="K36" s="61"/>
      <c r="L36" s="72"/>
      <c r="M36" s="75"/>
      <c r="N36" s="76" t="s">
        <v>83</v>
      </c>
      <c r="O36" s="77" t="s">
        <v>72</v>
      </c>
      <c r="P36" s="74" t="s">
        <v>157</v>
      </c>
      <c r="Q36" s="90">
        <v>42384</v>
      </c>
      <c r="R36" s="63" t="s">
        <v>151</v>
      </c>
      <c r="S36" s="64">
        <v>10</v>
      </c>
      <c r="T36" s="64"/>
      <c r="U36" s="64"/>
      <c r="V36" s="96">
        <v>6</v>
      </c>
      <c r="W36" s="65">
        <v>10</v>
      </c>
      <c r="X36" s="78">
        <f>V36-W36</f>
        <v>-4</v>
      </c>
      <c r="Y36" s="79"/>
      <c r="Z36" s="80"/>
      <c r="AA36" s="66">
        <v>4</v>
      </c>
      <c r="AB36" s="92">
        <v>1572</v>
      </c>
      <c r="AC36" s="93">
        <v>99</v>
      </c>
      <c r="AD36" s="92">
        <v>2597</v>
      </c>
      <c r="AE36" s="93">
        <v>169</v>
      </c>
      <c r="AF36" s="92">
        <v>2720</v>
      </c>
      <c r="AG36" s="93">
        <v>168</v>
      </c>
      <c r="AH36" s="81">
        <f t="shared" si="0"/>
        <v>6889</v>
      </c>
      <c r="AI36" s="82">
        <f t="shared" si="1"/>
        <v>436</v>
      </c>
      <c r="AJ36" s="83">
        <f t="shared" si="2"/>
        <v>72.66666666666667</v>
      </c>
      <c r="AK36" s="84">
        <f t="shared" si="3"/>
        <v>15.80045871559633</v>
      </c>
      <c r="AL36" s="85">
        <v>15326</v>
      </c>
      <c r="AM36" s="86">
        <v>1016</v>
      </c>
      <c r="AN36" s="87">
        <f t="shared" si="17"/>
        <v>-0.5505024141980948</v>
      </c>
      <c r="AO36" s="87">
        <f t="shared" si="18"/>
        <v>-0.5708661417322834</v>
      </c>
      <c r="AP36" s="88">
        <f t="shared" si="4"/>
        <v>2879</v>
      </c>
      <c r="AQ36" s="89">
        <f t="shared" si="5"/>
        <v>133</v>
      </c>
      <c r="AR36" s="98">
        <v>9768</v>
      </c>
      <c r="AS36" s="99">
        <v>569</v>
      </c>
      <c r="AT36" s="87">
        <f t="shared" si="6"/>
        <v>0.7662565905096661</v>
      </c>
      <c r="AU36" s="87">
        <f t="shared" si="7"/>
        <v>0.23374340949033393</v>
      </c>
      <c r="AV36" s="83">
        <f t="shared" si="8"/>
        <v>94.83333333333333</v>
      </c>
      <c r="AW36" s="84">
        <f t="shared" si="9"/>
        <v>17.166959578207383</v>
      </c>
      <c r="AX36" s="105">
        <v>26926.6</v>
      </c>
      <c r="AY36" s="106">
        <v>2045</v>
      </c>
      <c r="AZ36" s="109">
        <f t="shared" si="19"/>
        <v>-0.6372360416836882</v>
      </c>
      <c r="BA36" s="109">
        <f t="shared" si="20"/>
        <v>-0.721760391198044</v>
      </c>
      <c r="BB36" s="103">
        <v>132200.6</v>
      </c>
      <c r="BC36" s="104">
        <v>9361</v>
      </c>
      <c r="BD36" s="73">
        <f t="shared" si="10"/>
        <v>14.122486913791262</v>
      </c>
      <c r="BE36" s="90">
        <v>42412</v>
      </c>
      <c r="BF36" s="95">
        <v>2403</v>
      </c>
      <c r="BG36" s="95">
        <v>7</v>
      </c>
      <c r="BH36" s="33"/>
    </row>
    <row r="37" spans="1:60" s="34" customFormat="1" ht="11.25">
      <c r="A37" s="36">
        <v>31</v>
      </c>
      <c r="B37" s="117" t="s">
        <v>57</v>
      </c>
      <c r="C37" s="58" t="s">
        <v>188</v>
      </c>
      <c r="D37" s="61"/>
      <c r="E37" s="61"/>
      <c r="F37" s="61"/>
      <c r="G37" s="61"/>
      <c r="H37" s="61"/>
      <c r="I37" s="61"/>
      <c r="J37" s="61"/>
      <c r="K37" s="61"/>
      <c r="L37" s="72"/>
      <c r="M37" s="75"/>
      <c r="N37" s="76" t="s">
        <v>90</v>
      </c>
      <c r="O37" s="77" t="s">
        <v>149</v>
      </c>
      <c r="P37" s="74" t="s">
        <v>189</v>
      </c>
      <c r="Q37" s="90">
        <v>42412</v>
      </c>
      <c r="R37" s="63" t="s">
        <v>151</v>
      </c>
      <c r="S37" s="64">
        <v>10</v>
      </c>
      <c r="T37" s="64"/>
      <c r="U37" s="64"/>
      <c r="V37" s="96">
        <v>10</v>
      </c>
      <c r="W37" s="65" t="s">
        <v>102</v>
      </c>
      <c r="X37" s="78" t="s">
        <v>102</v>
      </c>
      <c r="Y37" s="79"/>
      <c r="Z37" s="80"/>
      <c r="AA37" s="66">
        <v>1</v>
      </c>
      <c r="AB37" s="92">
        <v>1660.5</v>
      </c>
      <c r="AC37" s="93">
        <v>244</v>
      </c>
      <c r="AD37" s="92">
        <v>2341.5</v>
      </c>
      <c r="AE37" s="93">
        <v>247</v>
      </c>
      <c r="AF37" s="92">
        <v>2421</v>
      </c>
      <c r="AG37" s="93">
        <v>213</v>
      </c>
      <c r="AH37" s="81">
        <f t="shared" si="0"/>
        <v>6423</v>
      </c>
      <c r="AI37" s="82">
        <f t="shared" si="1"/>
        <v>704</v>
      </c>
      <c r="AJ37" s="83">
        <f t="shared" si="2"/>
        <v>70.4</v>
      </c>
      <c r="AK37" s="84">
        <f t="shared" si="3"/>
        <v>9.123579545454545</v>
      </c>
      <c r="AL37" s="85"/>
      <c r="AM37" s="86"/>
      <c r="AN37" s="87"/>
      <c r="AO37" s="87"/>
      <c r="AP37" s="88">
        <f t="shared" si="4"/>
        <v>3242</v>
      </c>
      <c r="AQ37" s="89">
        <f t="shared" si="5"/>
        <v>21</v>
      </c>
      <c r="AR37" s="98">
        <v>9665</v>
      </c>
      <c r="AS37" s="99">
        <v>725</v>
      </c>
      <c r="AT37" s="87">
        <f t="shared" si="6"/>
        <v>0.9710344827586207</v>
      </c>
      <c r="AU37" s="87">
        <f t="shared" si="7"/>
        <v>0.028965517241379312</v>
      </c>
      <c r="AV37" s="83">
        <f t="shared" si="8"/>
        <v>72.5</v>
      </c>
      <c r="AW37" s="84">
        <f t="shared" si="9"/>
        <v>13.331034482758621</v>
      </c>
      <c r="AX37" s="105"/>
      <c r="AY37" s="106"/>
      <c r="AZ37" s="109"/>
      <c r="BA37" s="109"/>
      <c r="BB37" s="103">
        <v>9665</v>
      </c>
      <c r="BC37" s="104">
        <v>725</v>
      </c>
      <c r="BD37" s="73">
        <f t="shared" si="10"/>
        <v>13.331034482758621</v>
      </c>
      <c r="BE37" s="90">
        <v>42412</v>
      </c>
      <c r="BF37" s="95">
        <v>2424</v>
      </c>
      <c r="BG37" s="95">
        <v>7</v>
      </c>
      <c r="BH37" s="33"/>
    </row>
    <row r="38" spans="1:60" s="34" customFormat="1" ht="11.25">
      <c r="A38" s="36">
        <v>32</v>
      </c>
      <c r="B38" s="35"/>
      <c r="C38" s="59" t="s">
        <v>132</v>
      </c>
      <c r="D38" s="61"/>
      <c r="E38" s="61"/>
      <c r="F38" s="61"/>
      <c r="G38" s="61"/>
      <c r="H38" s="61" t="s">
        <v>13</v>
      </c>
      <c r="I38" s="61"/>
      <c r="J38" s="61" t="s">
        <v>13</v>
      </c>
      <c r="K38" s="61"/>
      <c r="L38" s="61"/>
      <c r="M38" s="66"/>
      <c r="N38" s="77" t="s">
        <v>7</v>
      </c>
      <c r="O38" s="76"/>
      <c r="P38" s="68" t="s">
        <v>132</v>
      </c>
      <c r="Q38" s="110">
        <v>42370</v>
      </c>
      <c r="R38" s="63" t="s">
        <v>145</v>
      </c>
      <c r="S38" s="69">
        <v>320</v>
      </c>
      <c r="T38" s="69"/>
      <c r="U38" s="69"/>
      <c r="V38" s="96">
        <v>4</v>
      </c>
      <c r="W38" s="64">
        <v>91</v>
      </c>
      <c r="X38" s="78">
        <f aca="true" t="shared" si="21" ref="X38:X60">V38-W38</f>
        <v>-87</v>
      </c>
      <c r="Y38" s="79"/>
      <c r="Z38" s="80"/>
      <c r="AA38" s="66">
        <v>7</v>
      </c>
      <c r="AB38" s="92">
        <v>836</v>
      </c>
      <c r="AC38" s="93">
        <v>82</v>
      </c>
      <c r="AD38" s="92">
        <v>1670</v>
      </c>
      <c r="AE38" s="93">
        <v>166</v>
      </c>
      <c r="AF38" s="92">
        <v>2337</v>
      </c>
      <c r="AG38" s="93">
        <v>225</v>
      </c>
      <c r="AH38" s="81">
        <f t="shared" si="0"/>
        <v>4843</v>
      </c>
      <c r="AI38" s="82">
        <f t="shared" si="1"/>
        <v>473</v>
      </c>
      <c r="AJ38" s="83">
        <f t="shared" si="2"/>
        <v>118.25</v>
      </c>
      <c r="AK38" s="84">
        <f t="shared" si="3"/>
        <v>10.238900634249472</v>
      </c>
      <c r="AL38" s="85">
        <v>194540</v>
      </c>
      <c r="AM38" s="86">
        <v>14231</v>
      </c>
      <c r="AN38" s="87">
        <f aca="true" t="shared" si="22" ref="AN38:AN60">IF(AL38&lt;&gt;0,-(AL38-AH38)/AL38,"")</f>
        <v>-0.9751053767862651</v>
      </c>
      <c r="AO38" s="87">
        <f aca="true" t="shared" si="23" ref="AO38:AO60">IF(AM38&lt;&gt;0,-(AM38-AI38)/AM38,"")</f>
        <v>-0.9667627011453869</v>
      </c>
      <c r="AP38" s="88">
        <f t="shared" si="4"/>
        <v>2708</v>
      </c>
      <c r="AQ38" s="89">
        <f t="shared" si="5"/>
        <v>305</v>
      </c>
      <c r="AR38" s="98">
        <v>7551</v>
      </c>
      <c r="AS38" s="100">
        <v>778</v>
      </c>
      <c r="AT38" s="87">
        <f t="shared" si="6"/>
        <v>0.6079691516709511</v>
      </c>
      <c r="AU38" s="87">
        <f t="shared" si="7"/>
        <v>0.39203084832904883</v>
      </c>
      <c r="AV38" s="83">
        <f t="shared" si="8"/>
        <v>194.5</v>
      </c>
      <c r="AW38" s="84">
        <f t="shared" si="9"/>
        <v>9.705655526992288</v>
      </c>
      <c r="AX38" s="70">
        <v>277215</v>
      </c>
      <c r="AY38" s="71">
        <v>21331</v>
      </c>
      <c r="AZ38" s="109">
        <f aca="true" t="shared" si="24" ref="AZ38:AZ60">IF(AX38&lt;&gt;0,-(AX38-AR38)/AX38,"")</f>
        <v>-0.9727612142200097</v>
      </c>
      <c r="BA38" s="109">
        <f aca="true" t="shared" si="25" ref="BA38:BA60">IF(AY38&lt;&gt;0,-(AY38-AS38)/AY38,"")</f>
        <v>-0.9635272607941494</v>
      </c>
      <c r="BB38" s="101">
        <v>15888064</v>
      </c>
      <c r="BC38" s="102">
        <v>1330206</v>
      </c>
      <c r="BD38" s="73">
        <f t="shared" si="10"/>
        <v>11.944062799295748</v>
      </c>
      <c r="BE38" s="90">
        <v>42412</v>
      </c>
      <c r="BF38" s="95">
        <v>2378</v>
      </c>
      <c r="BG38" s="95">
        <v>7</v>
      </c>
      <c r="BH38" s="33"/>
    </row>
    <row r="39" spans="1:60" s="34" customFormat="1" ht="11.25">
      <c r="A39" s="36">
        <v>33</v>
      </c>
      <c r="B39" s="35"/>
      <c r="C39" s="58" t="s">
        <v>144</v>
      </c>
      <c r="D39" s="61"/>
      <c r="E39" s="61"/>
      <c r="F39" s="61"/>
      <c r="G39" s="61"/>
      <c r="H39" s="61"/>
      <c r="I39" s="61"/>
      <c r="J39" s="61"/>
      <c r="K39" s="61"/>
      <c r="L39" s="72"/>
      <c r="M39" s="75"/>
      <c r="N39" s="76" t="s">
        <v>89</v>
      </c>
      <c r="O39" s="77" t="s">
        <v>149</v>
      </c>
      <c r="P39" s="62" t="s">
        <v>142</v>
      </c>
      <c r="Q39" s="90">
        <v>42384</v>
      </c>
      <c r="R39" s="63" t="s">
        <v>149</v>
      </c>
      <c r="S39" s="64">
        <v>15</v>
      </c>
      <c r="T39" s="64"/>
      <c r="U39" s="64"/>
      <c r="V39" s="96">
        <v>6</v>
      </c>
      <c r="W39" s="65">
        <v>9</v>
      </c>
      <c r="X39" s="78">
        <f t="shared" si="21"/>
        <v>-3</v>
      </c>
      <c r="Y39" s="79"/>
      <c r="Z39" s="80"/>
      <c r="AA39" s="66">
        <v>5</v>
      </c>
      <c r="AB39" s="92">
        <v>654</v>
      </c>
      <c r="AC39" s="93">
        <v>110</v>
      </c>
      <c r="AD39" s="92">
        <v>1772</v>
      </c>
      <c r="AE39" s="93">
        <v>188</v>
      </c>
      <c r="AF39" s="92">
        <v>1163</v>
      </c>
      <c r="AG39" s="93">
        <v>125</v>
      </c>
      <c r="AH39" s="81">
        <f aca="true" t="shared" si="26" ref="AH39:AH60">AB39+AD39+AF39</f>
        <v>3589</v>
      </c>
      <c r="AI39" s="82">
        <f aca="true" t="shared" si="27" ref="AI39:AI60">AC39+AE39+AG39</f>
        <v>423</v>
      </c>
      <c r="AJ39" s="83">
        <f t="shared" si="2"/>
        <v>70.5</v>
      </c>
      <c r="AK39" s="84">
        <f t="shared" si="3"/>
        <v>8.484633569739954</v>
      </c>
      <c r="AL39" s="85">
        <v>6743</v>
      </c>
      <c r="AM39" s="86">
        <v>687</v>
      </c>
      <c r="AN39" s="87">
        <f t="shared" si="22"/>
        <v>-0.4677443274506896</v>
      </c>
      <c r="AO39" s="87">
        <f t="shared" si="23"/>
        <v>-0.38427947598253276</v>
      </c>
      <c r="AP39" s="88">
        <f t="shared" si="4"/>
        <v>3238</v>
      </c>
      <c r="AQ39" s="89">
        <f t="shared" si="5"/>
        <v>370</v>
      </c>
      <c r="AR39" s="98">
        <v>6827</v>
      </c>
      <c r="AS39" s="100">
        <v>793</v>
      </c>
      <c r="AT39" s="87">
        <f t="shared" si="6"/>
        <v>0.5334174022698613</v>
      </c>
      <c r="AU39" s="87">
        <f t="shared" si="7"/>
        <v>0.4665825977301387</v>
      </c>
      <c r="AV39" s="83">
        <f t="shared" si="8"/>
        <v>132.16666666666666</v>
      </c>
      <c r="AW39" s="84">
        <f t="shared" si="9"/>
        <v>8.609079445145019</v>
      </c>
      <c r="AX39" s="105">
        <v>11241</v>
      </c>
      <c r="AY39" s="106">
        <v>1187</v>
      </c>
      <c r="AZ39" s="109">
        <f t="shared" si="24"/>
        <v>-0.39266969130860246</v>
      </c>
      <c r="BA39" s="109">
        <f t="shared" si="25"/>
        <v>-0.33192923336141533</v>
      </c>
      <c r="BB39" s="101">
        <v>161627.77000000002</v>
      </c>
      <c r="BC39" s="102">
        <v>11299</v>
      </c>
      <c r="BD39" s="73">
        <f t="shared" si="10"/>
        <v>14.30460837242234</v>
      </c>
      <c r="BE39" s="90">
        <v>42412</v>
      </c>
      <c r="BF39" s="95">
        <v>2394</v>
      </c>
      <c r="BG39" s="95">
        <v>7</v>
      </c>
      <c r="BH39" s="33"/>
    </row>
    <row r="40" spans="1:60" s="34" customFormat="1" ht="11.25">
      <c r="A40" s="36">
        <v>34</v>
      </c>
      <c r="B40" s="35"/>
      <c r="C40" s="58" t="s">
        <v>160</v>
      </c>
      <c r="D40" s="61"/>
      <c r="E40" s="61"/>
      <c r="F40" s="61"/>
      <c r="G40" s="61" t="s">
        <v>13</v>
      </c>
      <c r="H40" s="61" t="s">
        <v>13</v>
      </c>
      <c r="I40" s="61"/>
      <c r="J40" s="61" t="s">
        <v>13</v>
      </c>
      <c r="K40" s="61"/>
      <c r="L40" s="72"/>
      <c r="M40" s="75"/>
      <c r="N40" s="76" t="s">
        <v>161</v>
      </c>
      <c r="O40" s="77"/>
      <c r="P40" s="62" t="s">
        <v>160</v>
      </c>
      <c r="Q40" s="90">
        <v>42391</v>
      </c>
      <c r="R40" s="63" t="s">
        <v>150</v>
      </c>
      <c r="S40" s="64">
        <v>115</v>
      </c>
      <c r="T40" s="64"/>
      <c r="U40" s="64"/>
      <c r="V40" s="96">
        <v>11</v>
      </c>
      <c r="W40" s="65">
        <v>46</v>
      </c>
      <c r="X40" s="78">
        <f t="shared" si="21"/>
        <v>-35</v>
      </c>
      <c r="Y40" s="79"/>
      <c r="Z40" s="80"/>
      <c r="AA40" s="66">
        <v>4</v>
      </c>
      <c r="AB40" s="92">
        <v>931</v>
      </c>
      <c r="AC40" s="93">
        <v>91</v>
      </c>
      <c r="AD40" s="92">
        <v>1527</v>
      </c>
      <c r="AE40" s="93">
        <v>145</v>
      </c>
      <c r="AF40" s="92">
        <v>2179</v>
      </c>
      <c r="AG40" s="93">
        <v>200</v>
      </c>
      <c r="AH40" s="81">
        <f t="shared" si="26"/>
        <v>4637</v>
      </c>
      <c r="AI40" s="82">
        <f t="shared" si="27"/>
        <v>436</v>
      </c>
      <c r="AJ40" s="83">
        <f t="shared" si="2"/>
        <v>39.63636363636363</v>
      </c>
      <c r="AK40" s="84">
        <f t="shared" si="3"/>
        <v>10.635321100917432</v>
      </c>
      <c r="AL40" s="85">
        <v>33393</v>
      </c>
      <c r="AM40" s="86">
        <v>3198</v>
      </c>
      <c r="AN40" s="87">
        <f t="shared" si="22"/>
        <v>-0.8611385619740665</v>
      </c>
      <c r="AO40" s="87">
        <f t="shared" si="23"/>
        <v>-0.8636647904940588</v>
      </c>
      <c r="AP40" s="88">
        <f t="shared" si="4"/>
        <v>2007.5</v>
      </c>
      <c r="AQ40" s="89">
        <f t="shared" si="5"/>
        <v>223</v>
      </c>
      <c r="AR40" s="98">
        <v>6644.5</v>
      </c>
      <c r="AS40" s="99">
        <v>659</v>
      </c>
      <c r="AT40" s="87">
        <f t="shared" si="6"/>
        <v>0.661608497723824</v>
      </c>
      <c r="AU40" s="87">
        <f t="shared" si="7"/>
        <v>0.33839150227617604</v>
      </c>
      <c r="AV40" s="83">
        <f t="shared" si="8"/>
        <v>59.90909090909091</v>
      </c>
      <c r="AW40" s="84">
        <f t="shared" si="9"/>
        <v>10.082701062215477</v>
      </c>
      <c r="AX40" s="105">
        <v>48239</v>
      </c>
      <c r="AY40" s="106">
        <v>4808</v>
      </c>
      <c r="AZ40" s="109">
        <f t="shared" si="24"/>
        <v>-0.8622587532909057</v>
      </c>
      <c r="BA40" s="109">
        <f t="shared" si="25"/>
        <v>-0.862936772046589</v>
      </c>
      <c r="BB40" s="103">
        <v>642705.3200000001</v>
      </c>
      <c r="BC40" s="104">
        <v>66125</v>
      </c>
      <c r="BD40" s="73">
        <f t="shared" si="10"/>
        <v>9.719551153119093</v>
      </c>
      <c r="BE40" s="90">
        <v>42412</v>
      </c>
      <c r="BF40" s="95">
        <v>2374</v>
      </c>
      <c r="BG40" s="95">
        <v>7</v>
      </c>
      <c r="BH40" s="33"/>
    </row>
    <row r="41" spans="1:60" s="34" customFormat="1" ht="11.25">
      <c r="A41" s="36">
        <v>35</v>
      </c>
      <c r="B41" s="35"/>
      <c r="C41" s="60" t="s">
        <v>64</v>
      </c>
      <c r="D41" s="61" t="s">
        <v>13</v>
      </c>
      <c r="E41" s="61" t="s">
        <v>13</v>
      </c>
      <c r="F41" s="61" t="s">
        <v>13</v>
      </c>
      <c r="G41" s="61"/>
      <c r="H41" s="61"/>
      <c r="I41" s="61" t="s">
        <v>13</v>
      </c>
      <c r="J41" s="61"/>
      <c r="K41" s="61"/>
      <c r="L41" s="72"/>
      <c r="M41" s="75"/>
      <c r="N41" s="76" t="s">
        <v>65</v>
      </c>
      <c r="O41" s="77" t="s">
        <v>149</v>
      </c>
      <c r="P41" s="62" t="s">
        <v>66</v>
      </c>
      <c r="Q41" s="90">
        <v>42076</v>
      </c>
      <c r="R41" s="63" t="s">
        <v>149</v>
      </c>
      <c r="S41" s="64">
        <v>66</v>
      </c>
      <c r="T41" s="64"/>
      <c r="U41" s="64"/>
      <c r="V41" s="96">
        <v>2</v>
      </c>
      <c r="W41" s="65">
        <v>1</v>
      </c>
      <c r="X41" s="78">
        <f t="shared" si="21"/>
        <v>1</v>
      </c>
      <c r="Y41" s="79"/>
      <c r="Z41" s="80" t="e">
        <f>AI41/Y41</f>
        <v>#DIV/0!</v>
      </c>
      <c r="AA41" s="66">
        <v>33</v>
      </c>
      <c r="AB41" s="103">
        <v>0</v>
      </c>
      <c r="AC41" s="104">
        <v>0</v>
      </c>
      <c r="AD41" s="103">
        <v>0</v>
      </c>
      <c r="AE41" s="104">
        <v>0</v>
      </c>
      <c r="AF41" s="103">
        <v>0</v>
      </c>
      <c r="AG41" s="104">
        <v>0</v>
      </c>
      <c r="AH41" s="81">
        <f t="shared" si="26"/>
        <v>0</v>
      </c>
      <c r="AI41" s="82">
        <f t="shared" si="27"/>
        <v>0</v>
      </c>
      <c r="AJ41" s="83">
        <f t="shared" si="2"/>
        <v>0</v>
      </c>
      <c r="AK41" s="84" t="e">
        <f t="shared" si="3"/>
        <v>#DIV/0!</v>
      </c>
      <c r="AL41" s="85">
        <v>0</v>
      </c>
      <c r="AM41" s="86">
        <v>0</v>
      </c>
      <c r="AN41" s="87">
        <f t="shared" si="22"/>
      </c>
      <c r="AO41" s="87">
        <f t="shared" si="23"/>
      </c>
      <c r="AP41" s="88">
        <f t="shared" si="4"/>
        <v>5346</v>
      </c>
      <c r="AQ41" s="89">
        <f t="shared" si="5"/>
        <v>1069</v>
      </c>
      <c r="AR41" s="98">
        <v>5346</v>
      </c>
      <c r="AS41" s="99">
        <v>1069</v>
      </c>
      <c r="AT41" s="87">
        <f t="shared" si="6"/>
        <v>0</v>
      </c>
      <c r="AU41" s="87">
        <f t="shared" si="7"/>
        <v>1</v>
      </c>
      <c r="AV41" s="83">
        <f t="shared" si="8"/>
        <v>534.5</v>
      </c>
      <c r="AW41" s="84">
        <f t="shared" si="9"/>
        <v>5.000935453695042</v>
      </c>
      <c r="AX41" s="105">
        <v>1188</v>
      </c>
      <c r="AY41" s="106">
        <v>238</v>
      </c>
      <c r="AZ41" s="109">
        <f t="shared" si="24"/>
        <v>3.5</v>
      </c>
      <c r="BA41" s="109">
        <f t="shared" si="25"/>
        <v>3.491596638655462</v>
      </c>
      <c r="BB41" s="103">
        <v>795500.0699999998</v>
      </c>
      <c r="BC41" s="104">
        <v>82517</v>
      </c>
      <c r="BD41" s="73">
        <f t="shared" si="10"/>
        <v>9.640438576293368</v>
      </c>
      <c r="BE41" s="90">
        <v>42412</v>
      </c>
      <c r="BF41" s="95">
        <v>2067</v>
      </c>
      <c r="BG41" s="95">
        <v>7</v>
      </c>
      <c r="BH41" s="33"/>
    </row>
    <row r="42" spans="1:60" s="34" customFormat="1" ht="11.25">
      <c r="A42" s="36">
        <v>36</v>
      </c>
      <c r="B42" s="35"/>
      <c r="C42" s="58" t="s">
        <v>163</v>
      </c>
      <c r="D42" s="61"/>
      <c r="E42" s="61"/>
      <c r="F42" s="61"/>
      <c r="G42" s="61"/>
      <c r="H42" s="61"/>
      <c r="I42" s="61"/>
      <c r="J42" s="61"/>
      <c r="K42" s="61"/>
      <c r="L42" s="72"/>
      <c r="M42" s="64"/>
      <c r="N42" s="76" t="s">
        <v>164</v>
      </c>
      <c r="O42" s="77"/>
      <c r="P42" s="62" t="s">
        <v>162</v>
      </c>
      <c r="Q42" s="90">
        <v>42391</v>
      </c>
      <c r="R42" s="63" t="s">
        <v>1</v>
      </c>
      <c r="S42" s="64">
        <v>37</v>
      </c>
      <c r="T42" s="64"/>
      <c r="U42" s="64"/>
      <c r="V42" s="96">
        <v>1</v>
      </c>
      <c r="W42" s="64">
        <v>4</v>
      </c>
      <c r="X42" s="78">
        <f t="shared" si="21"/>
        <v>-3</v>
      </c>
      <c r="Y42" s="79"/>
      <c r="Z42" s="80"/>
      <c r="AA42" s="66">
        <v>4</v>
      </c>
      <c r="AB42" s="92">
        <v>619.5</v>
      </c>
      <c r="AC42" s="93">
        <v>33</v>
      </c>
      <c r="AD42" s="92">
        <v>1759.5</v>
      </c>
      <c r="AE42" s="93">
        <v>69</v>
      </c>
      <c r="AF42" s="92">
        <v>293.5</v>
      </c>
      <c r="AG42" s="93">
        <v>12</v>
      </c>
      <c r="AH42" s="81">
        <f t="shared" si="26"/>
        <v>2672.5</v>
      </c>
      <c r="AI42" s="82">
        <f t="shared" si="27"/>
        <v>114</v>
      </c>
      <c r="AJ42" s="83">
        <f t="shared" si="2"/>
        <v>114</v>
      </c>
      <c r="AK42" s="84">
        <f t="shared" si="3"/>
        <v>23.44298245614035</v>
      </c>
      <c r="AL42" s="85">
        <v>15420</v>
      </c>
      <c r="AM42" s="86">
        <v>714</v>
      </c>
      <c r="AN42" s="87">
        <f t="shared" si="22"/>
        <v>-0.8266861219195849</v>
      </c>
      <c r="AO42" s="87">
        <f t="shared" si="23"/>
        <v>-0.8403361344537815</v>
      </c>
      <c r="AP42" s="88">
        <f t="shared" si="4"/>
        <v>2301</v>
      </c>
      <c r="AQ42" s="89">
        <f t="shared" si="5"/>
        <v>115</v>
      </c>
      <c r="AR42" s="98">
        <v>4973.5</v>
      </c>
      <c r="AS42" s="99">
        <v>229</v>
      </c>
      <c r="AT42" s="87">
        <f t="shared" si="6"/>
        <v>0.4978165938864629</v>
      </c>
      <c r="AU42" s="87">
        <f t="shared" si="7"/>
        <v>0.5021834061135371</v>
      </c>
      <c r="AV42" s="83">
        <f t="shared" si="8"/>
        <v>229</v>
      </c>
      <c r="AW42" s="84">
        <f t="shared" si="9"/>
        <v>21.71834061135371</v>
      </c>
      <c r="AX42" s="105">
        <v>21511</v>
      </c>
      <c r="AY42" s="106">
        <v>1057</v>
      </c>
      <c r="AZ42" s="109">
        <f t="shared" si="24"/>
        <v>-0.7687927107061503</v>
      </c>
      <c r="BA42" s="109">
        <f t="shared" si="25"/>
        <v>-0.783349101229896</v>
      </c>
      <c r="BB42" s="105">
        <v>359959.16</v>
      </c>
      <c r="BC42" s="106">
        <v>21288</v>
      </c>
      <c r="BD42" s="73">
        <f t="shared" si="10"/>
        <v>16.909017286734308</v>
      </c>
      <c r="BE42" s="90">
        <v>42412</v>
      </c>
      <c r="BF42" s="95">
        <v>2405</v>
      </c>
      <c r="BG42" s="95">
        <v>7</v>
      </c>
      <c r="BH42" s="33"/>
    </row>
    <row r="43" spans="1:60" s="34" customFormat="1" ht="11.25">
      <c r="A43" s="36">
        <v>37</v>
      </c>
      <c r="B43" s="35"/>
      <c r="C43" s="58" t="s">
        <v>122</v>
      </c>
      <c r="D43" s="61" t="s">
        <v>13</v>
      </c>
      <c r="E43" s="61"/>
      <c r="F43" s="61"/>
      <c r="G43" s="61"/>
      <c r="H43" s="61"/>
      <c r="I43" s="61"/>
      <c r="J43" s="61" t="s">
        <v>13</v>
      </c>
      <c r="K43" s="61"/>
      <c r="L43" s="72"/>
      <c r="M43" s="75"/>
      <c r="N43" s="76" t="s">
        <v>8</v>
      </c>
      <c r="O43" s="77"/>
      <c r="P43" s="62" t="s">
        <v>122</v>
      </c>
      <c r="Q43" s="90">
        <v>42356</v>
      </c>
      <c r="R43" s="63" t="s">
        <v>12</v>
      </c>
      <c r="S43" s="64">
        <v>268</v>
      </c>
      <c r="T43" s="64"/>
      <c r="U43" s="64"/>
      <c r="V43" s="96">
        <v>1</v>
      </c>
      <c r="W43" s="65">
        <v>1</v>
      </c>
      <c r="X43" s="78">
        <f t="shared" si="21"/>
        <v>0</v>
      </c>
      <c r="Y43" s="79"/>
      <c r="Z43" s="80"/>
      <c r="AA43" s="66">
        <v>9</v>
      </c>
      <c r="AB43" s="92">
        <v>615</v>
      </c>
      <c r="AC43" s="93">
        <v>86</v>
      </c>
      <c r="AD43" s="92">
        <v>771</v>
      </c>
      <c r="AE43" s="93">
        <v>104</v>
      </c>
      <c r="AF43" s="92">
        <v>827</v>
      </c>
      <c r="AG43" s="93">
        <v>115</v>
      </c>
      <c r="AH43" s="81">
        <f t="shared" si="26"/>
        <v>2213</v>
      </c>
      <c r="AI43" s="82">
        <f t="shared" si="27"/>
        <v>305</v>
      </c>
      <c r="AJ43" s="83">
        <f t="shared" si="2"/>
        <v>305</v>
      </c>
      <c r="AK43" s="84">
        <f t="shared" si="3"/>
        <v>7.255737704918033</v>
      </c>
      <c r="AL43" s="85">
        <v>449</v>
      </c>
      <c r="AM43" s="86">
        <v>70</v>
      </c>
      <c r="AN43" s="87">
        <f t="shared" si="22"/>
        <v>3.928730512249443</v>
      </c>
      <c r="AO43" s="87">
        <f t="shared" si="23"/>
        <v>3.357142857142857</v>
      </c>
      <c r="AP43" s="88">
        <f t="shared" si="4"/>
        <v>2027</v>
      </c>
      <c r="AQ43" s="89">
        <f t="shared" si="5"/>
        <v>264</v>
      </c>
      <c r="AR43" s="98">
        <v>4240</v>
      </c>
      <c r="AS43" s="99">
        <v>569</v>
      </c>
      <c r="AT43" s="87">
        <f t="shared" si="6"/>
        <v>0.5360281195079086</v>
      </c>
      <c r="AU43" s="87">
        <f t="shared" si="7"/>
        <v>0.46397188049209137</v>
      </c>
      <c r="AV43" s="83">
        <f t="shared" si="8"/>
        <v>569</v>
      </c>
      <c r="AW43" s="84">
        <f t="shared" si="9"/>
        <v>7.451669595782074</v>
      </c>
      <c r="AX43" s="105">
        <v>8196</v>
      </c>
      <c r="AY43" s="106">
        <v>1171</v>
      </c>
      <c r="AZ43" s="109">
        <f t="shared" si="24"/>
        <v>-0.4826744753538311</v>
      </c>
      <c r="BA43" s="109">
        <f t="shared" si="25"/>
        <v>-0.5140905209222887</v>
      </c>
      <c r="BB43" s="103">
        <v>9355475.34</v>
      </c>
      <c r="BC43" s="104">
        <v>767293</v>
      </c>
      <c r="BD43" s="73">
        <f t="shared" si="10"/>
        <v>12.192832907376973</v>
      </c>
      <c r="BE43" s="90">
        <v>42412</v>
      </c>
      <c r="BF43" s="95">
        <v>2363</v>
      </c>
      <c r="BG43" s="95">
        <v>7</v>
      </c>
      <c r="BH43" s="33"/>
    </row>
    <row r="44" spans="1:60" s="34" customFormat="1" ht="11.25">
      <c r="A44" s="36">
        <v>38</v>
      </c>
      <c r="B44" s="35"/>
      <c r="C44" s="58" t="s">
        <v>143</v>
      </c>
      <c r="D44" s="61"/>
      <c r="E44" s="61"/>
      <c r="F44" s="61"/>
      <c r="G44" s="61"/>
      <c r="H44" s="61"/>
      <c r="I44" s="61"/>
      <c r="J44" s="61"/>
      <c r="K44" s="61"/>
      <c r="L44" s="72"/>
      <c r="M44" s="75"/>
      <c r="N44" s="76" t="s">
        <v>87</v>
      </c>
      <c r="O44" s="77" t="s">
        <v>63</v>
      </c>
      <c r="P44" s="74" t="s">
        <v>177</v>
      </c>
      <c r="Q44" s="90">
        <v>42398</v>
      </c>
      <c r="R44" s="63" t="s">
        <v>151</v>
      </c>
      <c r="S44" s="64">
        <v>3</v>
      </c>
      <c r="T44" s="64"/>
      <c r="U44" s="64"/>
      <c r="V44" s="96">
        <v>6</v>
      </c>
      <c r="W44" s="65">
        <v>7</v>
      </c>
      <c r="X44" s="78">
        <f t="shared" si="21"/>
        <v>-1</v>
      </c>
      <c r="Y44" s="79"/>
      <c r="Z44" s="80"/>
      <c r="AA44" s="66">
        <v>3</v>
      </c>
      <c r="AB44" s="103">
        <v>920</v>
      </c>
      <c r="AC44" s="104">
        <v>101</v>
      </c>
      <c r="AD44" s="103">
        <v>1055.5</v>
      </c>
      <c r="AE44" s="104">
        <v>118</v>
      </c>
      <c r="AF44" s="103">
        <v>1232</v>
      </c>
      <c r="AG44" s="104">
        <v>129</v>
      </c>
      <c r="AH44" s="81">
        <f t="shared" si="26"/>
        <v>3207.5</v>
      </c>
      <c r="AI44" s="82">
        <f t="shared" si="27"/>
        <v>348</v>
      </c>
      <c r="AJ44" s="83">
        <f t="shared" si="2"/>
        <v>58</v>
      </c>
      <c r="AK44" s="84">
        <f t="shared" si="3"/>
        <v>9.216954022988507</v>
      </c>
      <c r="AL44" s="85">
        <v>7336.5</v>
      </c>
      <c r="AM44" s="86">
        <v>565</v>
      </c>
      <c r="AN44" s="87">
        <f t="shared" si="22"/>
        <v>-0.5628024262250392</v>
      </c>
      <c r="AO44" s="87">
        <f t="shared" si="23"/>
        <v>-0.384070796460177</v>
      </c>
      <c r="AP44" s="88">
        <f t="shared" si="4"/>
        <v>762.5</v>
      </c>
      <c r="AQ44" s="89">
        <f t="shared" si="5"/>
        <v>8</v>
      </c>
      <c r="AR44" s="98">
        <v>3970</v>
      </c>
      <c r="AS44" s="99">
        <v>356</v>
      </c>
      <c r="AT44" s="87">
        <f t="shared" si="6"/>
        <v>0.9775280898876404</v>
      </c>
      <c r="AU44" s="87">
        <f t="shared" si="7"/>
        <v>0.02247191011235955</v>
      </c>
      <c r="AV44" s="83">
        <f t="shared" si="8"/>
        <v>59.333333333333336</v>
      </c>
      <c r="AW44" s="84">
        <f t="shared" si="9"/>
        <v>11.151685393258427</v>
      </c>
      <c r="AX44" s="105">
        <v>12238</v>
      </c>
      <c r="AY44" s="106">
        <v>977</v>
      </c>
      <c r="AZ44" s="109">
        <f t="shared" si="24"/>
        <v>-0.6756005883314267</v>
      </c>
      <c r="BA44" s="109">
        <f t="shared" si="25"/>
        <v>-0.6356192425793245</v>
      </c>
      <c r="BB44" s="103">
        <v>33891</v>
      </c>
      <c r="BC44" s="104">
        <v>2849</v>
      </c>
      <c r="BD44" s="73">
        <f t="shared" si="10"/>
        <v>11.895752895752896</v>
      </c>
      <c r="BE44" s="90">
        <v>42412</v>
      </c>
      <c r="BF44" s="95">
        <v>2413</v>
      </c>
      <c r="BG44" s="95">
        <v>7</v>
      </c>
      <c r="BH44" s="33"/>
    </row>
    <row r="45" spans="1:60" s="34" customFormat="1" ht="11.25">
      <c r="A45" s="36">
        <v>39</v>
      </c>
      <c r="B45" s="35"/>
      <c r="C45" s="58" t="s">
        <v>125</v>
      </c>
      <c r="D45" s="61" t="s">
        <v>13</v>
      </c>
      <c r="E45" s="61"/>
      <c r="F45" s="61"/>
      <c r="G45" s="61"/>
      <c r="H45" s="61"/>
      <c r="I45" s="61"/>
      <c r="J45" s="61" t="s">
        <v>13</v>
      </c>
      <c r="K45" s="61" t="s">
        <v>13</v>
      </c>
      <c r="L45" s="72"/>
      <c r="M45" s="75"/>
      <c r="N45" s="76" t="s">
        <v>126</v>
      </c>
      <c r="O45" s="77"/>
      <c r="P45" s="62" t="s">
        <v>125</v>
      </c>
      <c r="Q45" s="90">
        <v>42363</v>
      </c>
      <c r="R45" s="63" t="s">
        <v>12</v>
      </c>
      <c r="S45" s="64">
        <v>279</v>
      </c>
      <c r="T45" s="64"/>
      <c r="U45" s="64"/>
      <c r="V45" s="96">
        <v>3</v>
      </c>
      <c r="W45" s="65">
        <v>22</v>
      </c>
      <c r="X45" s="78">
        <f t="shared" si="21"/>
        <v>-19</v>
      </c>
      <c r="Y45" s="79"/>
      <c r="Z45" s="80"/>
      <c r="AA45" s="66">
        <v>8</v>
      </c>
      <c r="AB45" s="92">
        <v>0</v>
      </c>
      <c r="AC45" s="93">
        <v>0</v>
      </c>
      <c r="AD45" s="92">
        <v>256</v>
      </c>
      <c r="AE45" s="93">
        <v>44</v>
      </c>
      <c r="AF45" s="92">
        <v>142</v>
      </c>
      <c r="AG45" s="93">
        <v>23</v>
      </c>
      <c r="AH45" s="81">
        <f t="shared" si="26"/>
        <v>398</v>
      </c>
      <c r="AI45" s="82">
        <f t="shared" si="27"/>
        <v>67</v>
      </c>
      <c r="AJ45" s="83">
        <f t="shared" si="2"/>
        <v>22.333333333333332</v>
      </c>
      <c r="AK45" s="84">
        <f t="shared" si="3"/>
        <v>5.940298507462686</v>
      </c>
      <c r="AL45" s="85">
        <v>1420</v>
      </c>
      <c r="AM45" s="86">
        <v>221</v>
      </c>
      <c r="AN45" s="87">
        <f t="shared" si="22"/>
        <v>-0.719718309859155</v>
      </c>
      <c r="AO45" s="87">
        <f t="shared" si="23"/>
        <v>-0.6968325791855203</v>
      </c>
      <c r="AP45" s="88">
        <f t="shared" si="4"/>
        <v>3288</v>
      </c>
      <c r="AQ45" s="89">
        <f t="shared" si="5"/>
        <v>524</v>
      </c>
      <c r="AR45" s="98">
        <v>3686</v>
      </c>
      <c r="AS45" s="99">
        <v>591</v>
      </c>
      <c r="AT45" s="87">
        <f t="shared" si="6"/>
        <v>0.11336717428087986</v>
      </c>
      <c r="AU45" s="87">
        <f t="shared" si="7"/>
        <v>0.8866328257191202</v>
      </c>
      <c r="AV45" s="83">
        <f t="shared" si="8"/>
        <v>197</v>
      </c>
      <c r="AW45" s="84">
        <f t="shared" si="9"/>
        <v>6.236886632825719</v>
      </c>
      <c r="AX45" s="105">
        <v>11701</v>
      </c>
      <c r="AY45" s="106">
        <v>1739</v>
      </c>
      <c r="AZ45" s="109">
        <f t="shared" si="24"/>
        <v>-0.6849841893855226</v>
      </c>
      <c r="BA45" s="109">
        <f t="shared" si="25"/>
        <v>-0.660149511213341</v>
      </c>
      <c r="BB45" s="103">
        <v>4564540.77</v>
      </c>
      <c r="BC45" s="104">
        <v>438713</v>
      </c>
      <c r="BD45" s="73">
        <f t="shared" si="10"/>
        <v>10.40438913367053</v>
      </c>
      <c r="BE45" s="90">
        <v>42412</v>
      </c>
      <c r="BF45" s="95">
        <v>2376</v>
      </c>
      <c r="BG45" s="95">
        <v>7</v>
      </c>
      <c r="BH45" s="33"/>
    </row>
    <row r="46" spans="1:60" s="34" customFormat="1" ht="11.25">
      <c r="A46" s="36">
        <v>40</v>
      </c>
      <c r="B46" s="35"/>
      <c r="C46" s="58" t="s">
        <v>182</v>
      </c>
      <c r="D46" s="61"/>
      <c r="E46" s="61"/>
      <c r="F46" s="61"/>
      <c r="G46" s="61"/>
      <c r="H46" s="61"/>
      <c r="I46" s="61"/>
      <c r="J46" s="61" t="s">
        <v>13</v>
      </c>
      <c r="K46" s="61"/>
      <c r="L46" s="72"/>
      <c r="M46" s="75"/>
      <c r="N46" s="76" t="s">
        <v>69</v>
      </c>
      <c r="O46" s="77"/>
      <c r="P46" s="62" t="s">
        <v>182</v>
      </c>
      <c r="Q46" s="90">
        <v>42405</v>
      </c>
      <c r="R46" s="63" t="s">
        <v>148</v>
      </c>
      <c r="S46" s="64">
        <v>25</v>
      </c>
      <c r="T46" s="64"/>
      <c r="U46" s="64"/>
      <c r="V46" s="96">
        <v>9</v>
      </c>
      <c r="W46" s="65">
        <v>25</v>
      </c>
      <c r="X46" s="78">
        <f t="shared" si="21"/>
        <v>-16</v>
      </c>
      <c r="Y46" s="79"/>
      <c r="Z46" s="80"/>
      <c r="AA46" s="66">
        <v>2</v>
      </c>
      <c r="AB46" s="92">
        <v>391</v>
      </c>
      <c r="AC46" s="93">
        <v>34</v>
      </c>
      <c r="AD46" s="92">
        <v>962</v>
      </c>
      <c r="AE46" s="93">
        <v>85</v>
      </c>
      <c r="AF46" s="92">
        <v>1496</v>
      </c>
      <c r="AG46" s="93">
        <v>141</v>
      </c>
      <c r="AH46" s="81">
        <f t="shared" si="26"/>
        <v>2849</v>
      </c>
      <c r="AI46" s="82">
        <f t="shared" si="27"/>
        <v>260</v>
      </c>
      <c r="AJ46" s="83">
        <f t="shared" si="2"/>
        <v>28.88888888888889</v>
      </c>
      <c r="AK46" s="84">
        <f t="shared" si="3"/>
        <v>10.957692307692307</v>
      </c>
      <c r="AL46" s="85">
        <v>15384</v>
      </c>
      <c r="AM46" s="86">
        <v>1373</v>
      </c>
      <c r="AN46" s="87">
        <f t="shared" si="22"/>
        <v>-0.8148075923036922</v>
      </c>
      <c r="AO46" s="87">
        <f t="shared" si="23"/>
        <v>-0.8106336489439184</v>
      </c>
      <c r="AP46" s="88">
        <f t="shared" si="4"/>
        <v>795.5</v>
      </c>
      <c r="AQ46" s="89">
        <f t="shared" si="5"/>
        <v>89</v>
      </c>
      <c r="AR46" s="98">
        <v>3644.5</v>
      </c>
      <c r="AS46" s="82">
        <v>349</v>
      </c>
      <c r="AT46" s="87">
        <f t="shared" si="6"/>
        <v>0.7449856733524355</v>
      </c>
      <c r="AU46" s="87">
        <f t="shared" si="7"/>
        <v>0.25501432664756446</v>
      </c>
      <c r="AV46" s="83">
        <f t="shared" si="8"/>
        <v>38.77777777777778</v>
      </c>
      <c r="AW46" s="84">
        <f t="shared" si="9"/>
        <v>10.44269340974212</v>
      </c>
      <c r="AX46" s="105">
        <v>23585.5</v>
      </c>
      <c r="AY46" s="106">
        <v>2210</v>
      </c>
      <c r="AZ46" s="109">
        <f t="shared" si="24"/>
        <v>-0.8454770939772318</v>
      </c>
      <c r="BA46" s="109">
        <f t="shared" si="25"/>
        <v>-0.8420814479638009</v>
      </c>
      <c r="BB46" s="107">
        <v>27230</v>
      </c>
      <c r="BC46" s="108">
        <v>2559</v>
      </c>
      <c r="BD46" s="73">
        <f t="shared" si="10"/>
        <v>10.64087534193044</v>
      </c>
      <c r="BE46" s="90">
        <v>42412</v>
      </c>
      <c r="BF46" s="95">
        <v>2419</v>
      </c>
      <c r="BG46" s="95">
        <v>7</v>
      </c>
      <c r="BH46" s="33"/>
    </row>
    <row r="47" spans="1:60" s="34" customFormat="1" ht="11.25">
      <c r="A47" s="36">
        <v>41</v>
      </c>
      <c r="B47" s="35"/>
      <c r="C47" s="58" t="s">
        <v>99</v>
      </c>
      <c r="D47" s="61" t="s">
        <v>13</v>
      </c>
      <c r="E47" s="61" t="s">
        <v>13</v>
      </c>
      <c r="F47" s="61" t="s">
        <v>13</v>
      </c>
      <c r="G47" s="61" t="s">
        <v>13</v>
      </c>
      <c r="H47" s="61"/>
      <c r="I47" s="61" t="s">
        <v>13</v>
      </c>
      <c r="J47" s="61"/>
      <c r="K47" s="61"/>
      <c r="L47" s="61"/>
      <c r="M47" s="75"/>
      <c r="N47" s="76" t="s">
        <v>101</v>
      </c>
      <c r="O47" s="77" t="s">
        <v>149</v>
      </c>
      <c r="P47" s="62" t="s">
        <v>100</v>
      </c>
      <c r="Q47" s="90">
        <v>42258</v>
      </c>
      <c r="R47" s="63" t="s">
        <v>149</v>
      </c>
      <c r="S47" s="64">
        <v>49</v>
      </c>
      <c r="T47" s="64"/>
      <c r="U47" s="64"/>
      <c r="V47" s="96">
        <v>1</v>
      </c>
      <c r="W47" s="65">
        <v>3</v>
      </c>
      <c r="X47" s="78">
        <f t="shared" si="21"/>
        <v>-2</v>
      </c>
      <c r="Y47" s="79"/>
      <c r="Z47" s="80"/>
      <c r="AA47" s="66">
        <v>21</v>
      </c>
      <c r="AB47" s="103">
        <v>0</v>
      </c>
      <c r="AC47" s="104">
        <v>0</v>
      </c>
      <c r="AD47" s="103">
        <v>0</v>
      </c>
      <c r="AE47" s="104">
        <v>0</v>
      </c>
      <c r="AF47" s="103">
        <v>0</v>
      </c>
      <c r="AG47" s="104">
        <v>0</v>
      </c>
      <c r="AH47" s="81">
        <f t="shared" si="26"/>
        <v>0</v>
      </c>
      <c r="AI47" s="82">
        <f t="shared" si="27"/>
        <v>0</v>
      </c>
      <c r="AJ47" s="83">
        <f t="shared" si="2"/>
        <v>0</v>
      </c>
      <c r="AK47" s="84" t="e">
        <f t="shared" si="3"/>
        <v>#DIV/0!</v>
      </c>
      <c r="AL47" s="85">
        <v>0</v>
      </c>
      <c r="AM47" s="86">
        <v>0</v>
      </c>
      <c r="AN47" s="87">
        <f t="shared" si="22"/>
      </c>
      <c r="AO47" s="87">
        <f t="shared" si="23"/>
      </c>
      <c r="AP47" s="88">
        <f t="shared" si="4"/>
        <v>2970</v>
      </c>
      <c r="AQ47" s="89">
        <f t="shared" si="5"/>
        <v>594</v>
      </c>
      <c r="AR47" s="98">
        <v>2970</v>
      </c>
      <c r="AS47" s="99">
        <v>594</v>
      </c>
      <c r="AT47" s="87">
        <f t="shared" si="6"/>
        <v>0</v>
      </c>
      <c r="AU47" s="87">
        <f t="shared" si="7"/>
        <v>1</v>
      </c>
      <c r="AV47" s="83">
        <f t="shared" si="8"/>
        <v>594</v>
      </c>
      <c r="AW47" s="84">
        <f t="shared" si="9"/>
        <v>5</v>
      </c>
      <c r="AX47" s="105">
        <v>2413.4</v>
      </c>
      <c r="AY47" s="106">
        <v>460</v>
      </c>
      <c r="AZ47" s="109">
        <f t="shared" si="24"/>
        <v>0.2306289881494986</v>
      </c>
      <c r="BA47" s="109">
        <f t="shared" si="25"/>
        <v>0.29130434782608694</v>
      </c>
      <c r="BB47" s="105">
        <v>615219.0299999999</v>
      </c>
      <c r="BC47" s="106">
        <v>54689</v>
      </c>
      <c r="BD47" s="73">
        <f t="shared" si="10"/>
        <v>11.249410850445244</v>
      </c>
      <c r="BE47" s="90">
        <v>42412</v>
      </c>
      <c r="BF47" s="95">
        <v>2271</v>
      </c>
      <c r="BG47" s="95">
        <v>7</v>
      </c>
      <c r="BH47" s="33"/>
    </row>
    <row r="48" spans="1:60" s="34" customFormat="1" ht="11.25">
      <c r="A48" s="36">
        <v>42</v>
      </c>
      <c r="B48" s="35"/>
      <c r="C48" s="58" t="s">
        <v>96</v>
      </c>
      <c r="D48" s="61" t="s">
        <v>13</v>
      </c>
      <c r="E48" s="61" t="s">
        <v>13</v>
      </c>
      <c r="F48" s="61" t="s">
        <v>13</v>
      </c>
      <c r="G48" s="61" t="s">
        <v>13</v>
      </c>
      <c r="H48" s="61"/>
      <c r="I48" s="61" t="s">
        <v>13</v>
      </c>
      <c r="J48" s="61"/>
      <c r="K48" s="61"/>
      <c r="L48" s="61"/>
      <c r="M48" s="75"/>
      <c r="N48" s="76" t="s">
        <v>98</v>
      </c>
      <c r="O48" s="77" t="s">
        <v>149</v>
      </c>
      <c r="P48" s="62" t="s">
        <v>97</v>
      </c>
      <c r="Q48" s="90">
        <v>42223</v>
      </c>
      <c r="R48" s="63" t="s">
        <v>149</v>
      </c>
      <c r="S48" s="64">
        <v>50</v>
      </c>
      <c r="T48" s="64"/>
      <c r="U48" s="64"/>
      <c r="V48" s="96">
        <v>1</v>
      </c>
      <c r="W48" s="65">
        <v>1</v>
      </c>
      <c r="X48" s="78">
        <f t="shared" si="21"/>
        <v>0</v>
      </c>
      <c r="Y48" s="79"/>
      <c r="Z48" s="80"/>
      <c r="AA48" s="66">
        <v>22</v>
      </c>
      <c r="AB48" s="92">
        <v>0</v>
      </c>
      <c r="AC48" s="93">
        <v>0</v>
      </c>
      <c r="AD48" s="92">
        <v>0</v>
      </c>
      <c r="AE48" s="93">
        <v>0</v>
      </c>
      <c r="AF48" s="92">
        <v>0</v>
      </c>
      <c r="AG48" s="93">
        <v>0</v>
      </c>
      <c r="AH48" s="81">
        <f t="shared" si="26"/>
        <v>0</v>
      </c>
      <c r="AI48" s="82">
        <f t="shared" si="27"/>
        <v>0</v>
      </c>
      <c r="AJ48" s="83">
        <f t="shared" si="2"/>
        <v>0</v>
      </c>
      <c r="AK48" s="84" t="e">
        <f t="shared" si="3"/>
        <v>#DIV/0!</v>
      </c>
      <c r="AL48" s="85">
        <v>0</v>
      </c>
      <c r="AM48" s="86">
        <v>0</v>
      </c>
      <c r="AN48" s="87">
        <f t="shared" si="22"/>
      </c>
      <c r="AO48" s="87">
        <f t="shared" si="23"/>
      </c>
      <c r="AP48" s="88">
        <f t="shared" si="4"/>
        <v>2970</v>
      </c>
      <c r="AQ48" s="89">
        <f t="shared" si="5"/>
        <v>594</v>
      </c>
      <c r="AR48" s="98">
        <v>2970</v>
      </c>
      <c r="AS48" s="99">
        <v>594</v>
      </c>
      <c r="AT48" s="87">
        <f t="shared" si="6"/>
        <v>0</v>
      </c>
      <c r="AU48" s="87">
        <f t="shared" si="7"/>
        <v>1</v>
      </c>
      <c r="AV48" s="83">
        <f t="shared" si="8"/>
        <v>594</v>
      </c>
      <c r="AW48" s="84">
        <f t="shared" si="9"/>
        <v>5</v>
      </c>
      <c r="AX48" s="105">
        <v>1425.6</v>
      </c>
      <c r="AY48" s="106">
        <v>285</v>
      </c>
      <c r="AZ48" s="109">
        <f t="shared" si="24"/>
        <v>1.0833333333333335</v>
      </c>
      <c r="BA48" s="109">
        <f t="shared" si="25"/>
        <v>1.0842105263157895</v>
      </c>
      <c r="BB48" s="105">
        <v>444490.09999999986</v>
      </c>
      <c r="BC48" s="106">
        <v>45520</v>
      </c>
      <c r="BD48" s="73">
        <f t="shared" si="10"/>
        <v>9.764721001757467</v>
      </c>
      <c r="BE48" s="90">
        <v>42412</v>
      </c>
      <c r="BF48" s="95">
        <v>2235</v>
      </c>
      <c r="BG48" s="95">
        <v>7</v>
      </c>
      <c r="BH48" s="33"/>
    </row>
    <row r="49" spans="1:60" s="34" customFormat="1" ht="11.25">
      <c r="A49" s="36">
        <v>43</v>
      </c>
      <c r="B49" s="35"/>
      <c r="C49" s="58" t="s">
        <v>202</v>
      </c>
      <c r="D49" s="61" t="s">
        <v>13</v>
      </c>
      <c r="E49" s="61"/>
      <c r="F49" s="61"/>
      <c r="G49" s="61"/>
      <c r="H49" s="61"/>
      <c r="I49" s="61"/>
      <c r="J49" s="61"/>
      <c r="K49" s="61"/>
      <c r="L49" s="72"/>
      <c r="M49" s="75"/>
      <c r="N49" s="76" t="s">
        <v>75</v>
      </c>
      <c r="O49" s="77" t="s">
        <v>149</v>
      </c>
      <c r="P49" s="62" t="s">
        <v>59</v>
      </c>
      <c r="Q49" s="90">
        <v>41747</v>
      </c>
      <c r="R49" s="63" t="s">
        <v>149</v>
      </c>
      <c r="S49" s="64">
        <v>56</v>
      </c>
      <c r="T49" s="64"/>
      <c r="U49" s="64"/>
      <c r="V49" s="96">
        <v>1</v>
      </c>
      <c r="W49" s="65">
        <v>1</v>
      </c>
      <c r="X49" s="78">
        <f t="shared" si="21"/>
        <v>0</v>
      </c>
      <c r="Y49" s="79"/>
      <c r="Z49" s="80" t="e">
        <f>AI49/Y49</f>
        <v>#DIV/0!</v>
      </c>
      <c r="AA49" s="66">
        <v>36</v>
      </c>
      <c r="AB49" s="103">
        <v>0</v>
      </c>
      <c r="AC49" s="104">
        <v>0</v>
      </c>
      <c r="AD49" s="103">
        <v>0</v>
      </c>
      <c r="AE49" s="104">
        <v>0</v>
      </c>
      <c r="AF49" s="103">
        <v>0</v>
      </c>
      <c r="AG49" s="104">
        <v>0</v>
      </c>
      <c r="AH49" s="81">
        <f t="shared" si="26"/>
        <v>0</v>
      </c>
      <c r="AI49" s="82">
        <f t="shared" si="27"/>
        <v>0</v>
      </c>
      <c r="AJ49" s="83">
        <f t="shared" si="2"/>
        <v>0</v>
      </c>
      <c r="AK49" s="84" t="e">
        <f t="shared" si="3"/>
        <v>#DIV/0!</v>
      </c>
      <c r="AL49" s="85">
        <v>0</v>
      </c>
      <c r="AM49" s="86">
        <v>0</v>
      </c>
      <c r="AN49" s="87">
        <f t="shared" si="22"/>
      </c>
      <c r="AO49" s="87">
        <f t="shared" si="23"/>
      </c>
      <c r="AP49" s="88">
        <f t="shared" si="4"/>
        <v>2970</v>
      </c>
      <c r="AQ49" s="89">
        <f t="shared" si="5"/>
        <v>594</v>
      </c>
      <c r="AR49" s="98">
        <v>2970</v>
      </c>
      <c r="AS49" s="99">
        <v>594</v>
      </c>
      <c r="AT49" s="87">
        <f t="shared" si="6"/>
        <v>0</v>
      </c>
      <c r="AU49" s="87">
        <f t="shared" si="7"/>
        <v>1</v>
      </c>
      <c r="AV49" s="83">
        <f t="shared" si="8"/>
        <v>594</v>
      </c>
      <c r="AW49" s="84">
        <f t="shared" si="9"/>
        <v>5</v>
      </c>
      <c r="AX49" s="105">
        <v>2970</v>
      </c>
      <c r="AY49" s="106">
        <v>594</v>
      </c>
      <c r="AZ49" s="109">
        <f t="shared" si="24"/>
        <v>0</v>
      </c>
      <c r="BA49" s="109">
        <f t="shared" si="25"/>
        <v>0</v>
      </c>
      <c r="BB49" s="105">
        <v>323154.2899999999</v>
      </c>
      <c r="BC49" s="106">
        <v>34800</v>
      </c>
      <c r="BD49" s="73">
        <f t="shared" si="10"/>
        <v>9.286042816091951</v>
      </c>
      <c r="BE49" s="90">
        <v>42412</v>
      </c>
      <c r="BF49" s="95">
        <v>1778</v>
      </c>
      <c r="BG49" s="95">
        <v>7</v>
      </c>
      <c r="BH49" s="33"/>
    </row>
    <row r="50" spans="1:60" s="34" customFormat="1" ht="11.25">
      <c r="A50" s="36">
        <v>44</v>
      </c>
      <c r="B50" s="35"/>
      <c r="C50" s="59" t="s">
        <v>127</v>
      </c>
      <c r="D50" s="61" t="s">
        <v>13</v>
      </c>
      <c r="E50" s="61" t="s">
        <v>13</v>
      </c>
      <c r="F50" s="61" t="s">
        <v>13</v>
      </c>
      <c r="G50" s="61" t="s">
        <v>13</v>
      </c>
      <c r="H50" s="61"/>
      <c r="I50" s="61"/>
      <c r="J50" s="67"/>
      <c r="K50" s="67"/>
      <c r="L50" s="91"/>
      <c r="M50" s="64"/>
      <c r="N50" s="77" t="s">
        <v>78</v>
      </c>
      <c r="O50" s="76" t="s">
        <v>9</v>
      </c>
      <c r="P50" s="68" t="s">
        <v>127</v>
      </c>
      <c r="Q50" s="110">
        <v>42363</v>
      </c>
      <c r="R50" s="63" t="s">
        <v>9</v>
      </c>
      <c r="S50" s="69">
        <v>161</v>
      </c>
      <c r="T50" s="69"/>
      <c r="U50" s="69"/>
      <c r="V50" s="96">
        <v>1</v>
      </c>
      <c r="W50" s="65">
        <v>2</v>
      </c>
      <c r="X50" s="78">
        <f t="shared" si="21"/>
        <v>-1</v>
      </c>
      <c r="Y50" s="79"/>
      <c r="Z50" s="80"/>
      <c r="AA50" s="66">
        <v>5</v>
      </c>
      <c r="AB50" s="92">
        <v>0</v>
      </c>
      <c r="AC50" s="93">
        <v>0</v>
      </c>
      <c r="AD50" s="92">
        <v>0</v>
      </c>
      <c r="AE50" s="93">
        <v>0</v>
      </c>
      <c r="AF50" s="92">
        <v>0</v>
      </c>
      <c r="AG50" s="93">
        <v>0</v>
      </c>
      <c r="AH50" s="81">
        <f t="shared" si="26"/>
        <v>0</v>
      </c>
      <c r="AI50" s="82">
        <f t="shared" si="27"/>
        <v>0</v>
      </c>
      <c r="AJ50" s="83">
        <f t="shared" si="2"/>
        <v>0</v>
      </c>
      <c r="AK50" s="84" t="e">
        <f t="shared" si="3"/>
        <v>#DIV/0!</v>
      </c>
      <c r="AL50" s="85">
        <v>5660</v>
      </c>
      <c r="AM50" s="86">
        <v>469</v>
      </c>
      <c r="AN50" s="87">
        <f t="shared" si="22"/>
        <v>-1</v>
      </c>
      <c r="AO50" s="87">
        <f t="shared" si="23"/>
        <v>-1</v>
      </c>
      <c r="AP50" s="88">
        <f t="shared" si="4"/>
        <v>2388</v>
      </c>
      <c r="AQ50" s="89">
        <f t="shared" si="5"/>
        <v>200</v>
      </c>
      <c r="AR50" s="98">
        <v>2388</v>
      </c>
      <c r="AS50" s="99">
        <v>200</v>
      </c>
      <c r="AT50" s="87">
        <f t="shared" si="6"/>
        <v>0</v>
      </c>
      <c r="AU50" s="87">
        <f t="shared" si="7"/>
        <v>1</v>
      </c>
      <c r="AV50" s="83">
        <f t="shared" si="8"/>
        <v>200</v>
      </c>
      <c r="AW50" s="84">
        <f t="shared" si="9"/>
        <v>11.94</v>
      </c>
      <c r="AX50" s="70">
        <v>6206</v>
      </c>
      <c r="AY50" s="71">
        <v>519</v>
      </c>
      <c r="AZ50" s="109">
        <f t="shared" si="24"/>
        <v>-0.6152110860457621</v>
      </c>
      <c r="BA50" s="109">
        <f t="shared" si="25"/>
        <v>-0.6146435452793835</v>
      </c>
      <c r="BB50" s="101">
        <v>819526.43</v>
      </c>
      <c r="BC50" s="102">
        <v>57235</v>
      </c>
      <c r="BD50" s="73">
        <f t="shared" si="10"/>
        <v>14.318623744212458</v>
      </c>
      <c r="BE50" s="90">
        <v>42412</v>
      </c>
      <c r="BF50" s="95">
        <v>2372</v>
      </c>
      <c r="BG50" s="95">
        <v>7</v>
      </c>
      <c r="BH50" s="33"/>
    </row>
    <row r="51" spans="1:60" s="34" customFormat="1" ht="11.25">
      <c r="A51" s="36">
        <v>45</v>
      </c>
      <c r="B51" s="35"/>
      <c r="C51" s="58" t="s">
        <v>121</v>
      </c>
      <c r="D51" s="61" t="s">
        <v>13</v>
      </c>
      <c r="E51" s="61" t="s">
        <v>13</v>
      </c>
      <c r="F51" s="61"/>
      <c r="G51" s="61" t="s">
        <v>13</v>
      </c>
      <c r="H51" s="61"/>
      <c r="I51" s="61" t="s">
        <v>13</v>
      </c>
      <c r="J51" s="61"/>
      <c r="K51" s="61"/>
      <c r="L51" s="72"/>
      <c r="M51" s="75"/>
      <c r="N51" s="76" t="s">
        <v>79</v>
      </c>
      <c r="O51" s="77" t="s">
        <v>149</v>
      </c>
      <c r="P51" s="62" t="s">
        <v>120</v>
      </c>
      <c r="Q51" s="90">
        <v>42356</v>
      </c>
      <c r="R51" s="63" t="s">
        <v>149</v>
      </c>
      <c r="S51" s="64">
        <v>149</v>
      </c>
      <c r="T51" s="64"/>
      <c r="U51" s="64"/>
      <c r="V51" s="96">
        <v>12</v>
      </c>
      <c r="W51" s="65">
        <v>12</v>
      </c>
      <c r="X51" s="78">
        <f t="shared" si="21"/>
        <v>0</v>
      </c>
      <c r="Y51" s="79"/>
      <c r="Z51" s="80"/>
      <c r="AA51" s="66">
        <v>9</v>
      </c>
      <c r="AB51" s="92">
        <v>186</v>
      </c>
      <c r="AC51" s="93">
        <v>21</v>
      </c>
      <c r="AD51" s="92">
        <v>893</v>
      </c>
      <c r="AE51" s="93">
        <v>101</v>
      </c>
      <c r="AF51" s="92">
        <v>881</v>
      </c>
      <c r="AG51" s="93">
        <v>99</v>
      </c>
      <c r="AH51" s="81">
        <f t="shared" si="26"/>
        <v>1960</v>
      </c>
      <c r="AI51" s="82">
        <f t="shared" si="27"/>
        <v>221</v>
      </c>
      <c r="AJ51" s="83">
        <f t="shared" si="2"/>
        <v>18.416666666666668</v>
      </c>
      <c r="AK51" s="84">
        <f t="shared" si="3"/>
        <v>8.868778280542987</v>
      </c>
      <c r="AL51" s="85">
        <v>5795.5</v>
      </c>
      <c r="AM51" s="86">
        <v>660</v>
      </c>
      <c r="AN51" s="87">
        <f t="shared" si="22"/>
        <v>-0.6618065740660858</v>
      </c>
      <c r="AO51" s="87">
        <f t="shared" si="23"/>
        <v>-0.6651515151515152</v>
      </c>
      <c r="AP51" s="88">
        <f t="shared" si="4"/>
        <v>425</v>
      </c>
      <c r="AQ51" s="89">
        <f t="shared" si="5"/>
        <v>50</v>
      </c>
      <c r="AR51" s="98">
        <v>2385</v>
      </c>
      <c r="AS51" s="100">
        <v>271</v>
      </c>
      <c r="AT51" s="87">
        <f t="shared" si="6"/>
        <v>0.8154981549815498</v>
      </c>
      <c r="AU51" s="87">
        <f t="shared" si="7"/>
        <v>0.18450184501845018</v>
      </c>
      <c r="AV51" s="83">
        <f t="shared" si="8"/>
        <v>22.583333333333332</v>
      </c>
      <c r="AW51" s="84">
        <f t="shared" si="9"/>
        <v>8.800738007380074</v>
      </c>
      <c r="AX51" s="105">
        <v>2633.41</v>
      </c>
      <c r="AY51" s="106">
        <v>719</v>
      </c>
      <c r="AZ51" s="109">
        <f t="shared" si="24"/>
        <v>-0.09433016507114345</v>
      </c>
      <c r="BA51" s="109">
        <f t="shared" si="25"/>
        <v>-0.6230876216968011</v>
      </c>
      <c r="BB51" s="101">
        <v>1052673.5</v>
      </c>
      <c r="BC51" s="102">
        <v>100616</v>
      </c>
      <c r="BD51" s="73">
        <f t="shared" si="10"/>
        <v>10.462287310169357</v>
      </c>
      <c r="BE51" s="90">
        <v>42412</v>
      </c>
      <c r="BF51" s="95">
        <v>2367</v>
      </c>
      <c r="BG51" s="95">
        <v>7</v>
      </c>
      <c r="BH51" s="33"/>
    </row>
    <row r="52" spans="1:60" s="34" customFormat="1" ht="11.25">
      <c r="A52" s="36">
        <v>46</v>
      </c>
      <c r="B52" s="32"/>
      <c r="C52" s="59" t="s">
        <v>117</v>
      </c>
      <c r="D52" s="61" t="s">
        <v>13</v>
      </c>
      <c r="E52" s="61" t="s">
        <v>13</v>
      </c>
      <c r="F52" s="61"/>
      <c r="G52" s="61" t="s">
        <v>13</v>
      </c>
      <c r="H52" s="61"/>
      <c r="I52" s="61" t="s">
        <v>13</v>
      </c>
      <c r="J52" s="67"/>
      <c r="K52" s="67"/>
      <c r="L52" s="91"/>
      <c r="M52" s="64"/>
      <c r="N52" s="77" t="s">
        <v>118</v>
      </c>
      <c r="O52" s="76" t="s">
        <v>9</v>
      </c>
      <c r="P52" s="68" t="s">
        <v>119</v>
      </c>
      <c r="Q52" s="110">
        <v>42349</v>
      </c>
      <c r="R52" s="63" t="s">
        <v>9</v>
      </c>
      <c r="S52" s="69">
        <v>173</v>
      </c>
      <c r="T52" s="69"/>
      <c r="U52" s="69"/>
      <c r="V52" s="96">
        <v>2</v>
      </c>
      <c r="W52" s="65">
        <v>2</v>
      </c>
      <c r="X52" s="78">
        <f t="shared" si="21"/>
        <v>0</v>
      </c>
      <c r="Y52" s="79"/>
      <c r="Z52" s="80"/>
      <c r="AA52" s="66">
        <v>9</v>
      </c>
      <c r="AB52" s="92">
        <v>98</v>
      </c>
      <c r="AC52" s="93">
        <v>14</v>
      </c>
      <c r="AD52" s="92">
        <v>261</v>
      </c>
      <c r="AE52" s="93">
        <v>37</v>
      </c>
      <c r="AF52" s="92">
        <v>1439</v>
      </c>
      <c r="AG52" s="93">
        <v>134</v>
      </c>
      <c r="AH52" s="81">
        <f t="shared" si="26"/>
        <v>1798</v>
      </c>
      <c r="AI52" s="82">
        <f t="shared" si="27"/>
        <v>185</v>
      </c>
      <c r="AJ52" s="83">
        <f t="shared" si="2"/>
        <v>92.5</v>
      </c>
      <c r="AK52" s="84">
        <f t="shared" si="3"/>
        <v>9.718918918918918</v>
      </c>
      <c r="AL52" s="85">
        <v>2515.26</v>
      </c>
      <c r="AM52" s="86">
        <v>252</v>
      </c>
      <c r="AN52" s="87">
        <f t="shared" si="22"/>
        <v>-0.2851633628332658</v>
      </c>
      <c r="AO52" s="87">
        <f t="shared" si="23"/>
        <v>-0.26587301587301587</v>
      </c>
      <c r="AP52" s="88">
        <f t="shared" si="4"/>
        <v>377</v>
      </c>
      <c r="AQ52" s="89">
        <f t="shared" si="5"/>
        <v>53</v>
      </c>
      <c r="AR52" s="98">
        <v>2175</v>
      </c>
      <c r="AS52" s="99">
        <v>238</v>
      </c>
      <c r="AT52" s="87">
        <f t="shared" si="6"/>
        <v>0.7773109243697479</v>
      </c>
      <c r="AU52" s="87">
        <f t="shared" si="7"/>
        <v>0.22268907563025211</v>
      </c>
      <c r="AV52" s="83">
        <f t="shared" si="8"/>
        <v>119</v>
      </c>
      <c r="AW52" s="84">
        <f t="shared" si="9"/>
        <v>9.138655462184873</v>
      </c>
      <c r="AX52" s="70">
        <v>2597.76</v>
      </c>
      <c r="AY52" s="71">
        <v>263</v>
      </c>
      <c r="AZ52" s="109">
        <f t="shared" si="24"/>
        <v>-0.16274020694752409</v>
      </c>
      <c r="BA52" s="109">
        <f t="shared" si="25"/>
        <v>-0.09505703422053231</v>
      </c>
      <c r="BB52" s="101">
        <v>725506.24</v>
      </c>
      <c r="BC52" s="102">
        <v>63640</v>
      </c>
      <c r="BD52" s="73">
        <f t="shared" si="10"/>
        <v>11.400160905091138</v>
      </c>
      <c r="BE52" s="90">
        <v>42412</v>
      </c>
      <c r="BF52" s="95">
        <v>2359</v>
      </c>
      <c r="BG52" s="95">
        <v>7</v>
      </c>
      <c r="BH52" s="33"/>
    </row>
    <row r="53" spans="1:60" s="34" customFormat="1" ht="11.25">
      <c r="A53" s="36">
        <v>47</v>
      </c>
      <c r="B53" s="32"/>
      <c r="C53" s="59" t="s">
        <v>111</v>
      </c>
      <c r="D53" s="61" t="s">
        <v>13</v>
      </c>
      <c r="E53" s="61" t="s">
        <v>13</v>
      </c>
      <c r="F53" s="61" t="s">
        <v>13</v>
      </c>
      <c r="G53" s="61" t="s">
        <v>13</v>
      </c>
      <c r="H53" s="61" t="s">
        <v>13</v>
      </c>
      <c r="I53" s="61"/>
      <c r="J53" s="67"/>
      <c r="K53" s="67"/>
      <c r="L53" s="61"/>
      <c r="M53" s="61"/>
      <c r="N53" s="77" t="s">
        <v>73</v>
      </c>
      <c r="O53" s="76" t="s">
        <v>9</v>
      </c>
      <c r="P53" s="68" t="s">
        <v>110</v>
      </c>
      <c r="Q53" s="110">
        <v>42328</v>
      </c>
      <c r="R53" s="63" t="s">
        <v>9</v>
      </c>
      <c r="S53" s="69">
        <v>302</v>
      </c>
      <c r="T53" s="69"/>
      <c r="U53" s="69"/>
      <c r="V53" s="96">
        <v>1</v>
      </c>
      <c r="W53" s="65">
        <v>1</v>
      </c>
      <c r="X53" s="78">
        <f t="shared" si="21"/>
        <v>0</v>
      </c>
      <c r="Y53" s="79"/>
      <c r="Z53" s="80"/>
      <c r="AA53" s="66">
        <v>9</v>
      </c>
      <c r="AB53" s="92">
        <v>0</v>
      </c>
      <c r="AC53" s="93">
        <v>0</v>
      </c>
      <c r="AD53" s="92">
        <v>0</v>
      </c>
      <c r="AE53" s="93">
        <v>0</v>
      </c>
      <c r="AF53" s="92">
        <v>1789.5</v>
      </c>
      <c r="AG53" s="93">
        <v>100</v>
      </c>
      <c r="AH53" s="81">
        <f t="shared" si="26"/>
        <v>1789.5</v>
      </c>
      <c r="AI53" s="82">
        <f t="shared" si="27"/>
        <v>100</v>
      </c>
      <c r="AJ53" s="83">
        <f t="shared" si="2"/>
        <v>100</v>
      </c>
      <c r="AK53" s="84">
        <f t="shared" si="3"/>
        <v>17.895</v>
      </c>
      <c r="AL53" s="85">
        <v>2985</v>
      </c>
      <c r="AM53" s="86">
        <v>250</v>
      </c>
      <c r="AN53" s="87">
        <f t="shared" si="22"/>
        <v>-0.40050251256281405</v>
      </c>
      <c r="AO53" s="87">
        <f t="shared" si="23"/>
        <v>-0.6</v>
      </c>
      <c r="AP53" s="88">
        <f t="shared" si="4"/>
        <v>0</v>
      </c>
      <c r="AQ53" s="89">
        <f t="shared" si="5"/>
        <v>50</v>
      </c>
      <c r="AR53" s="98">
        <v>1789.5</v>
      </c>
      <c r="AS53" s="99">
        <v>150</v>
      </c>
      <c r="AT53" s="87">
        <f t="shared" si="6"/>
        <v>0.6666666666666666</v>
      </c>
      <c r="AU53" s="87">
        <f t="shared" si="7"/>
        <v>0.3333333333333333</v>
      </c>
      <c r="AV53" s="83">
        <f t="shared" si="8"/>
        <v>150</v>
      </c>
      <c r="AW53" s="84">
        <f t="shared" si="9"/>
        <v>11.93</v>
      </c>
      <c r="AX53" s="70">
        <v>2985</v>
      </c>
      <c r="AY53" s="71">
        <v>250</v>
      </c>
      <c r="AZ53" s="109">
        <f t="shared" si="24"/>
        <v>-0.40050251256281405</v>
      </c>
      <c r="BA53" s="109">
        <f t="shared" si="25"/>
        <v>-0.4</v>
      </c>
      <c r="BB53" s="101">
        <v>9665268.35</v>
      </c>
      <c r="BC53" s="102">
        <v>744838</v>
      </c>
      <c r="BD53" s="73">
        <f t="shared" si="10"/>
        <v>12.97633626372446</v>
      </c>
      <c r="BE53" s="90">
        <v>42412</v>
      </c>
      <c r="BF53" s="95">
        <v>2327</v>
      </c>
      <c r="BG53" s="95">
        <v>7</v>
      </c>
      <c r="BH53" s="33"/>
    </row>
    <row r="54" spans="1:60" s="34" customFormat="1" ht="11.25">
      <c r="A54" s="36">
        <v>48</v>
      </c>
      <c r="B54" s="35"/>
      <c r="C54" s="58" t="s">
        <v>108</v>
      </c>
      <c r="D54" s="61" t="s">
        <v>13</v>
      </c>
      <c r="E54" s="61"/>
      <c r="F54" s="61"/>
      <c r="G54" s="61"/>
      <c r="H54" s="61"/>
      <c r="I54" s="61"/>
      <c r="J54" s="61" t="s">
        <v>13</v>
      </c>
      <c r="K54" s="61"/>
      <c r="L54" s="72"/>
      <c r="M54" s="75"/>
      <c r="N54" s="76" t="s">
        <v>109</v>
      </c>
      <c r="O54" s="77"/>
      <c r="P54" s="62" t="s">
        <v>108</v>
      </c>
      <c r="Q54" s="90">
        <v>42314</v>
      </c>
      <c r="R54" s="63" t="s">
        <v>149</v>
      </c>
      <c r="S54" s="64">
        <v>25</v>
      </c>
      <c r="T54" s="64"/>
      <c r="U54" s="64"/>
      <c r="V54" s="96">
        <v>1</v>
      </c>
      <c r="W54" s="65">
        <v>8</v>
      </c>
      <c r="X54" s="78">
        <f t="shared" si="21"/>
        <v>-7</v>
      </c>
      <c r="Y54" s="79"/>
      <c r="Z54" s="80"/>
      <c r="AA54" s="66">
        <v>13</v>
      </c>
      <c r="AB54" s="103">
        <v>0</v>
      </c>
      <c r="AC54" s="104">
        <v>0</v>
      </c>
      <c r="AD54" s="103">
        <v>0</v>
      </c>
      <c r="AE54" s="104">
        <v>0</v>
      </c>
      <c r="AF54" s="103">
        <v>0</v>
      </c>
      <c r="AG54" s="104">
        <v>0</v>
      </c>
      <c r="AH54" s="81">
        <f t="shared" si="26"/>
        <v>0</v>
      </c>
      <c r="AI54" s="82">
        <f t="shared" si="27"/>
        <v>0</v>
      </c>
      <c r="AJ54" s="83">
        <f t="shared" si="2"/>
        <v>0</v>
      </c>
      <c r="AK54" s="84" t="e">
        <f t="shared" si="3"/>
        <v>#DIV/0!</v>
      </c>
      <c r="AL54" s="85">
        <v>0</v>
      </c>
      <c r="AM54" s="86">
        <v>0</v>
      </c>
      <c r="AN54" s="87">
        <f t="shared" si="22"/>
      </c>
      <c r="AO54" s="87">
        <f t="shared" si="23"/>
      </c>
      <c r="AP54" s="88">
        <f t="shared" si="4"/>
        <v>1782</v>
      </c>
      <c r="AQ54" s="89">
        <f t="shared" si="5"/>
        <v>356</v>
      </c>
      <c r="AR54" s="98">
        <v>1782</v>
      </c>
      <c r="AS54" s="100">
        <v>356</v>
      </c>
      <c r="AT54" s="87">
        <f t="shared" si="6"/>
        <v>0</v>
      </c>
      <c r="AU54" s="87">
        <f t="shared" si="7"/>
        <v>1</v>
      </c>
      <c r="AV54" s="83">
        <f t="shared" si="8"/>
        <v>356</v>
      </c>
      <c r="AW54" s="84">
        <f t="shared" si="9"/>
        <v>5.00561797752809</v>
      </c>
      <c r="AX54" s="105">
        <v>4051</v>
      </c>
      <c r="AY54" s="106">
        <v>332</v>
      </c>
      <c r="AZ54" s="109">
        <f t="shared" si="24"/>
        <v>-0.5601086151567514</v>
      </c>
      <c r="BA54" s="109">
        <f t="shared" si="25"/>
        <v>0.07228915662650602</v>
      </c>
      <c r="BB54" s="101">
        <v>203839.83000000002</v>
      </c>
      <c r="BC54" s="102">
        <v>18361</v>
      </c>
      <c r="BD54" s="73">
        <f t="shared" si="10"/>
        <v>11.101782582648005</v>
      </c>
      <c r="BE54" s="90">
        <v>42412</v>
      </c>
      <c r="BF54" s="95">
        <v>2334</v>
      </c>
      <c r="BG54" s="95">
        <v>7</v>
      </c>
      <c r="BH54" s="33"/>
    </row>
    <row r="55" spans="1:60" s="34" customFormat="1" ht="11.25">
      <c r="A55" s="36">
        <v>49</v>
      </c>
      <c r="B55" s="35"/>
      <c r="C55" s="58" t="s">
        <v>10</v>
      </c>
      <c r="D55" s="61" t="s">
        <v>13</v>
      </c>
      <c r="E55" s="61" t="s">
        <v>13</v>
      </c>
      <c r="F55" s="61"/>
      <c r="G55" s="61"/>
      <c r="H55" s="61" t="s">
        <v>13</v>
      </c>
      <c r="I55" s="61"/>
      <c r="J55" s="61"/>
      <c r="K55" s="61"/>
      <c r="L55" s="72"/>
      <c r="M55" s="75"/>
      <c r="N55" s="76" t="s">
        <v>74</v>
      </c>
      <c r="O55" s="77" t="s">
        <v>71</v>
      </c>
      <c r="P55" s="62" t="s">
        <v>11</v>
      </c>
      <c r="Q55" s="90">
        <v>41831</v>
      </c>
      <c r="R55" s="63" t="s">
        <v>149</v>
      </c>
      <c r="S55" s="64">
        <v>35</v>
      </c>
      <c r="T55" s="64"/>
      <c r="U55" s="64"/>
      <c r="V55" s="96">
        <v>1</v>
      </c>
      <c r="W55" s="65">
        <v>1</v>
      </c>
      <c r="X55" s="78">
        <f t="shared" si="21"/>
        <v>0</v>
      </c>
      <c r="Y55" s="79"/>
      <c r="Z55" s="80" t="e">
        <f>AI55/Y55</f>
        <v>#DIV/0!</v>
      </c>
      <c r="AA55" s="66">
        <v>27</v>
      </c>
      <c r="AB55" s="92">
        <v>0</v>
      </c>
      <c r="AC55" s="93">
        <v>0</v>
      </c>
      <c r="AD55" s="92">
        <v>0</v>
      </c>
      <c r="AE55" s="93">
        <v>0</v>
      </c>
      <c r="AF55" s="92">
        <v>0</v>
      </c>
      <c r="AG55" s="93">
        <v>0</v>
      </c>
      <c r="AH55" s="81">
        <f t="shared" si="26"/>
        <v>0</v>
      </c>
      <c r="AI55" s="82">
        <f t="shared" si="27"/>
        <v>0</v>
      </c>
      <c r="AJ55" s="83">
        <f t="shared" si="2"/>
        <v>0</v>
      </c>
      <c r="AK55" s="84" t="e">
        <f t="shared" si="3"/>
        <v>#DIV/0!</v>
      </c>
      <c r="AL55" s="85">
        <v>0</v>
      </c>
      <c r="AM55" s="86">
        <v>0</v>
      </c>
      <c r="AN55" s="87">
        <f t="shared" si="22"/>
      </c>
      <c r="AO55" s="87">
        <f t="shared" si="23"/>
      </c>
      <c r="AP55" s="88">
        <f t="shared" si="4"/>
        <v>1188</v>
      </c>
      <c r="AQ55" s="89">
        <f t="shared" si="5"/>
        <v>238</v>
      </c>
      <c r="AR55" s="98">
        <v>1188</v>
      </c>
      <c r="AS55" s="99">
        <v>238</v>
      </c>
      <c r="AT55" s="87">
        <f t="shared" si="6"/>
        <v>0</v>
      </c>
      <c r="AU55" s="87">
        <f t="shared" si="7"/>
        <v>1</v>
      </c>
      <c r="AV55" s="83">
        <f t="shared" si="8"/>
        <v>238</v>
      </c>
      <c r="AW55" s="84">
        <f t="shared" si="9"/>
        <v>4.991596638655462</v>
      </c>
      <c r="AX55" s="105">
        <v>1188</v>
      </c>
      <c r="AY55" s="106">
        <v>238</v>
      </c>
      <c r="AZ55" s="109">
        <f t="shared" si="24"/>
        <v>0</v>
      </c>
      <c r="BA55" s="109">
        <f t="shared" si="25"/>
        <v>0</v>
      </c>
      <c r="BB55" s="103">
        <v>496873.08999999997</v>
      </c>
      <c r="BC55" s="104">
        <v>48834</v>
      </c>
      <c r="BD55" s="73">
        <f t="shared" si="10"/>
        <v>10.174736658885202</v>
      </c>
      <c r="BE55" s="90">
        <v>42412</v>
      </c>
      <c r="BF55" s="95">
        <v>1851</v>
      </c>
      <c r="BG55" s="95">
        <v>7</v>
      </c>
      <c r="BH55" s="33"/>
    </row>
    <row r="56" spans="1:60" s="34" customFormat="1" ht="11.25">
      <c r="A56" s="36">
        <v>50</v>
      </c>
      <c r="B56" s="35"/>
      <c r="C56" s="58" t="s">
        <v>105</v>
      </c>
      <c r="D56" s="61" t="s">
        <v>13</v>
      </c>
      <c r="E56" s="61" t="s">
        <v>13</v>
      </c>
      <c r="F56" s="61"/>
      <c r="G56" s="61" t="s">
        <v>13</v>
      </c>
      <c r="H56" s="61"/>
      <c r="I56" s="61" t="s">
        <v>13</v>
      </c>
      <c r="J56" s="61"/>
      <c r="K56" s="61"/>
      <c r="L56" s="72"/>
      <c r="M56" s="75"/>
      <c r="N56" s="76" t="s">
        <v>107</v>
      </c>
      <c r="O56" s="77" t="s">
        <v>149</v>
      </c>
      <c r="P56" s="62" t="s">
        <v>106</v>
      </c>
      <c r="Q56" s="90">
        <v>42307</v>
      </c>
      <c r="R56" s="63" t="s">
        <v>149</v>
      </c>
      <c r="S56" s="64">
        <v>115</v>
      </c>
      <c r="T56" s="64"/>
      <c r="U56" s="64"/>
      <c r="V56" s="96">
        <v>1</v>
      </c>
      <c r="W56" s="65">
        <v>6</v>
      </c>
      <c r="X56" s="78">
        <f t="shared" si="21"/>
        <v>-5</v>
      </c>
      <c r="Y56" s="79"/>
      <c r="Z56" s="80"/>
      <c r="AA56" s="66">
        <v>15</v>
      </c>
      <c r="AB56" s="103">
        <v>0</v>
      </c>
      <c r="AC56" s="104">
        <v>0</v>
      </c>
      <c r="AD56" s="103">
        <v>0</v>
      </c>
      <c r="AE56" s="104">
        <v>0</v>
      </c>
      <c r="AF56" s="103">
        <v>0</v>
      </c>
      <c r="AG56" s="104">
        <v>0</v>
      </c>
      <c r="AH56" s="81">
        <f t="shared" si="26"/>
        <v>0</v>
      </c>
      <c r="AI56" s="82">
        <f t="shared" si="27"/>
        <v>0</v>
      </c>
      <c r="AJ56" s="83">
        <f t="shared" si="2"/>
        <v>0</v>
      </c>
      <c r="AK56" s="84" t="e">
        <f t="shared" si="3"/>
        <v>#DIV/0!</v>
      </c>
      <c r="AL56" s="85">
        <v>0</v>
      </c>
      <c r="AM56" s="86">
        <v>0</v>
      </c>
      <c r="AN56" s="87">
        <f t="shared" si="22"/>
      </c>
      <c r="AO56" s="87">
        <f t="shared" si="23"/>
      </c>
      <c r="AP56" s="88">
        <f t="shared" si="4"/>
        <v>1188</v>
      </c>
      <c r="AQ56" s="89">
        <f t="shared" si="5"/>
        <v>238</v>
      </c>
      <c r="AR56" s="98">
        <v>1188</v>
      </c>
      <c r="AS56" s="100">
        <v>238</v>
      </c>
      <c r="AT56" s="87">
        <f t="shared" si="6"/>
        <v>0</v>
      </c>
      <c r="AU56" s="87">
        <f t="shared" si="7"/>
        <v>1</v>
      </c>
      <c r="AV56" s="83">
        <f t="shared" si="8"/>
        <v>238</v>
      </c>
      <c r="AW56" s="84">
        <f t="shared" si="9"/>
        <v>4.991596638655462</v>
      </c>
      <c r="AX56" s="105">
        <v>12548.6</v>
      </c>
      <c r="AY56" s="106">
        <v>2425</v>
      </c>
      <c r="AZ56" s="109">
        <f t="shared" si="24"/>
        <v>-0.9053280844078224</v>
      </c>
      <c r="BA56" s="109">
        <f t="shared" si="25"/>
        <v>-0.9018556701030928</v>
      </c>
      <c r="BB56" s="101">
        <v>248132.69</v>
      </c>
      <c r="BC56" s="102">
        <v>29479</v>
      </c>
      <c r="BD56" s="73">
        <f t="shared" si="10"/>
        <v>8.417269581736152</v>
      </c>
      <c r="BE56" s="90">
        <v>42412</v>
      </c>
      <c r="BF56" s="95">
        <v>2325</v>
      </c>
      <c r="BG56" s="95">
        <v>7</v>
      </c>
      <c r="BH56" s="33"/>
    </row>
    <row r="57" spans="1:60" s="34" customFormat="1" ht="11.25">
      <c r="A57" s="36">
        <v>51</v>
      </c>
      <c r="B57" s="35"/>
      <c r="C57" s="58" t="s">
        <v>135</v>
      </c>
      <c r="D57" s="61"/>
      <c r="E57" s="61" t="s">
        <v>13</v>
      </c>
      <c r="F57" s="61"/>
      <c r="G57" s="61" t="s">
        <v>13</v>
      </c>
      <c r="H57" s="61"/>
      <c r="I57" s="61" t="s">
        <v>13</v>
      </c>
      <c r="J57" s="61"/>
      <c r="K57" s="61"/>
      <c r="L57" s="72"/>
      <c r="M57" s="75"/>
      <c r="N57" s="76" t="s">
        <v>137</v>
      </c>
      <c r="O57" s="77" t="s">
        <v>88</v>
      </c>
      <c r="P57" s="62" t="s">
        <v>136</v>
      </c>
      <c r="Q57" s="90">
        <v>42377</v>
      </c>
      <c r="R57" s="63" t="s">
        <v>150</v>
      </c>
      <c r="S57" s="64">
        <v>49</v>
      </c>
      <c r="T57" s="64"/>
      <c r="U57" s="64"/>
      <c r="V57" s="96">
        <v>9</v>
      </c>
      <c r="W57" s="65">
        <v>13</v>
      </c>
      <c r="X57" s="78">
        <f t="shared" si="21"/>
        <v>-4</v>
      </c>
      <c r="Y57" s="79"/>
      <c r="Z57" s="80"/>
      <c r="AA57" s="66">
        <v>6</v>
      </c>
      <c r="AB57" s="92">
        <v>96</v>
      </c>
      <c r="AC57" s="93">
        <v>10</v>
      </c>
      <c r="AD57" s="92">
        <v>401</v>
      </c>
      <c r="AE57" s="93">
        <v>44</v>
      </c>
      <c r="AF57" s="92">
        <v>323</v>
      </c>
      <c r="AG57" s="93">
        <v>36</v>
      </c>
      <c r="AH57" s="81">
        <f t="shared" si="26"/>
        <v>820</v>
      </c>
      <c r="AI57" s="82">
        <f t="shared" si="27"/>
        <v>90</v>
      </c>
      <c r="AJ57" s="83">
        <f t="shared" si="2"/>
        <v>10</v>
      </c>
      <c r="AK57" s="84">
        <f t="shared" si="3"/>
        <v>9.11111111111111</v>
      </c>
      <c r="AL57" s="85">
        <v>3337</v>
      </c>
      <c r="AM57" s="86">
        <v>373</v>
      </c>
      <c r="AN57" s="87">
        <f t="shared" si="22"/>
        <v>-0.7542703026670662</v>
      </c>
      <c r="AO57" s="87">
        <f t="shared" si="23"/>
        <v>-0.7587131367292225</v>
      </c>
      <c r="AP57" s="88">
        <f t="shared" si="4"/>
        <v>326</v>
      </c>
      <c r="AQ57" s="89">
        <f t="shared" si="5"/>
        <v>38</v>
      </c>
      <c r="AR57" s="98">
        <v>1146</v>
      </c>
      <c r="AS57" s="99">
        <v>128</v>
      </c>
      <c r="AT57" s="87">
        <f t="shared" si="6"/>
        <v>0.703125</v>
      </c>
      <c r="AU57" s="87">
        <f t="shared" si="7"/>
        <v>0.296875</v>
      </c>
      <c r="AV57" s="83">
        <f t="shared" si="8"/>
        <v>14.222222222222221</v>
      </c>
      <c r="AW57" s="84">
        <f t="shared" si="9"/>
        <v>8.953125</v>
      </c>
      <c r="AX57" s="105">
        <v>3695</v>
      </c>
      <c r="AY57" s="106">
        <v>415</v>
      </c>
      <c r="AZ57" s="109">
        <f t="shared" si="24"/>
        <v>-0.689851150202977</v>
      </c>
      <c r="BA57" s="109">
        <f t="shared" si="25"/>
        <v>-0.691566265060241</v>
      </c>
      <c r="BB57" s="103">
        <v>67522.27</v>
      </c>
      <c r="BC57" s="104">
        <v>8036</v>
      </c>
      <c r="BD57" s="73">
        <f t="shared" si="10"/>
        <v>8.40247262319562</v>
      </c>
      <c r="BE57" s="90">
        <v>42412</v>
      </c>
      <c r="BF57" s="95">
        <v>2353</v>
      </c>
      <c r="BG57" s="95">
        <v>7</v>
      </c>
      <c r="BH57" s="33"/>
    </row>
    <row r="58" spans="1:60" s="34" customFormat="1" ht="11.25">
      <c r="A58" s="36">
        <v>52</v>
      </c>
      <c r="B58" s="35"/>
      <c r="C58" s="58" t="s">
        <v>115</v>
      </c>
      <c r="D58" s="61" t="s">
        <v>13</v>
      </c>
      <c r="E58" s="61"/>
      <c r="F58" s="61"/>
      <c r="G58" s="61"/>
      <c r="H58" s="61"/>
      <c r="I58" s="61"/>
      <c r="J58" s="61" t="s">
        <v>13</v>
      </c>
      <c r="K58" s="61"/>
      <c r="L58" s="72"/>
      <c r="M58" s="75"/>
      <c r="N58" s="76" t="s">
        <v>85</v>
      </c>
      <c r="O58" s="77"/>
      <c r="P58" s="62" t="s">
        <v>115</v>
      </c>
      <c r="Q58" s="90">
        <v>42349</v>
      </c>
      <c r="R58" s="63" t="s">
        <v>149</v>
      </c>
      <c r="S58" s="64">
        <v>33</v>
      </c>
      <c r="T58" s="64"/>
      <c r="U58" s="64"/>
      <c r="V58" s="96">
        <v>5</v>
      </c>
      <c r="W58" s="65">
        <v>1</v>
      </c>
      <c r="X58" s="78">
        <f t="shared" si="21"/>
        <v>4</v>
      </c>
      <c r="Y58" s="79"/>
      <c r="Z58" s="80"/>
      <c r="AA58" s="66">
        <v>9</v>
      </c>
      <c r="AB58" s="103">
        <v>0</v>
      </c>
      <c r="AC58" s="104">
        <v>0</v>
      </c>
      <c r="AD58" s="103">
        <v>0</v>
      </c>
      <c r="AE58" s="104">
        <v>0</v>
      </c>
      <c r="AF58" s="103">
        <v>0</v>
      </c>
      <c r="AG58" s="104">
        <v>0</v>
      </c>
      <c r="AH58" s="81">
        <f t="shared" si="26"/>
        <v>0</v>
      </c>
      <c r="AI58" s="82">
        <f t="shared" si="27"/>
        <v>0</v>
      </c>
      <c r="AJ58" s="83">
        <f t="shared" si="2"/>
        <v>0</v>
      </c>
      <c r="AK58" s="84" t="e">
        <f t="shared" si="3"/>
        <v>#DIV/0!</v>
      </c>
      <c r="AL58" s="85">
        <v>1032.6</v>
      </c>
      <c r="AM58" s="86">
        <v>105</v>
      </c>
      <c r="AN58" s="87">
        <f t="shared" si="22"/>
        <v>-1</v>
      </c>
      <c r="AO58" s="87">
        <f t="shared" si="23"/>
        <v>-1</v>
      </c>
      <c r="AP58" s="88">
        <f t="shared" si="4"/>
        <v>884</v>
      </c>
      <c r="AQ58" s="89">
        <f t="shared" si="5"/>
        <v>121</v>
      </c>
      <c r="AR58" s="98">
        <v>884</v>
      </c>
      <c r="AS58" s="100">
        <v>121</v>
      </c>
      <c r="AT58" s="87">
        <f t="shared" si="6"/>
        <v>0</v>
      </c>
      <c r="AU58" s="87">
        <f t="shared" si="7"/>
        <v>1</v>
      </c>
      <c r="AV58" s="83">
        <f t="shared" si="8"/>
        <v>24.2</v>
      </c>
      <c r="AW58" s="84">
        <f t="shared" si="9"/>
        <v>7.305785123966942</v>
      </c>
      <c r="AX58" s="105">
        <v>1782</v>
      </c>
      <c r="AY58" s="106">
        <v>356</v>
      </c>
      <c r="AZ58" s="109">
        <f t="shared" si="24"/>
        <v>-0.5039281705948373</v>
      </c>
      <c r="BA58" s="109">
        <f t="shared" si="25"/>
        <v>-0.6601123595505618</v>
      </c>
      <c r="BB58" s="101">
        <v>302952.84</v>
      </c>
      <c r="BC58" s="102">
        <v>24922</v>
      </c>
      <c r="BD58" s="73">
        <f t="shared" si="10"/>
        <v>12.15604044619212</v>
      </c>
      <c r="BE58" s="90">
        <v>42412</v>
      </c>
      <c r="BF58" s="95">
        <v>2354</v>
      </c>
      <c r="BG58" s="95">
        <v>7</v>
      </c>
      <c r="BH58" s="33"/>
    </row>
    <row r="59" spans="1:60" s="34" customFormat="1" ht="11.25">
      <c r="A59" s="36">
        <v>53</v>
      </c>
      <c r="B59" s="35"/>
      <c r="C59" s="58" t="s">
        <v>116</v>
      </c>
      <c r="D59" s="61" t="s">
        <v>13</v>
      </c>
      <c r="E59" s="61"/>
      <c r="F59" s="61"/>
      <c r="G59" s="61"/>
      <c r="H59" s="61"/>
      <c r="I59" s="61"/>
      <c r="J59" s="61" t="s">
        <v>13</v>
      </c>
      <c r="K59" s="61"/>
      <c r="L59" s="72"/>
      <c r="M59" s="75"/>
      <c r="N59" s="76" t="s">
        <v>67</v>
      </c>
      <c r="O59" s="77"/>
      <c r="P59" s="62" t="s">
        <v>116</v>
      </c>
      <c r="Q59" s="90">
        <v>42349</v>
      </c>
      <c r="R59" s="63" t="s">
        <v>150</v>
      </c>
      <c r="S59" s="64">
        <v>100</v>
      </c>
      <c r="T59" s="64"/>
      <c r="U59" s="64"/>
      <c r="V59" s="96">
        <v>1</v>
      </c>
      <c r="W59" s="65">
        <v>4</v>
      </c>
      <c r="X59" s="78">
        <f t="shared" si="21"/>
        <v>-3</v>
      </c>
      <c r="Y59" s="79"/>
      <c r="Z59" s="80"/>
      <c r="AA59" s="66">
        <v>9</v>
      </c>
      <c r="AB59" s="92">
        <v>34</v>
      </c>
      <c r="AC59" s="93">
        <v>4</v>
      </c>
      <c r="AD59" s="92">
        <v>42</v>
      </c>
      <c r="AE59" s="93">
        <v>4</v>
      </c>
      <c r="AF59" s="92">
        <v>137</v>
      </c>
      <c r="AG59" s="93">
        <v>17</v>
      </c>
      <c r="AH59" s="81">
        <f t="shared" si="26"/>
        <v>213</v>
      </c>
      <c r="AI59" s="82">
        <f t="shared" si="27"/>
        <v>25</v>
      </c>
      <c r="AJ59" s="83">
        <f t="shared" si="2"/>
        <v>25</v>
      </c>
      <c r="AK59" s="84">
        <f t="shared" si="3"/>
        <v>8.52</v>
      </c>
      <c r="AL59" s="85">
        <v>494</v>
      </c>
      <c r="AM59" s="86">
        <v>59</v>
      </c>
      <c r="AN59" s="87">
        <f t="shared" si="22"/>
        <v>-0.5688259109311741</v>
      </c>
      <c r="AO59" s="87">
        <f t="shared" si="23"/>
        <v>-0.576271186440678</v>
      </c>
      <c r="AP59" s="88">
        <f t="shared" si="4"/>
        <v>130</v>
      </c>
      <c r="AQ59" s="89">
        <f t="shared" si="5"/>
        <v>18</v>
      </c>
      <c r="AR59" s="98">
        <v>343</v>
      </c>
      <c r="AS59" s="99">
        <v>43</v>
      </c>
      <c r="AT59" s="87">
        <f t="shared" si="6"/>
        <v>0.5813953488372093</v>
      </c>
      <c r="AU59" s="87">
        <f t="shared" si="7"/>
        <v>0.4186046511627907</v>
      </c>
      <c r="AV59" s="83">
        <f t="shared" si="8"/>
        <v>43</v>
      </c>
      <c r="AW59" s="84">
        <f t="shared" si="9"/>
        <v>7.976744186046512</v>
      </c>
      <c r="AX59" s="105">
        <v>863</v>
      </c>
      <c r="AY59" s="106">
        <v>107</v>
      </c>
      <c r="AZ59" s="109">
        <f t="shared" si="24"/>
        <v>-0.6025492468134415</v>
      </c>
      <c r="BA59" s="109">
        <f t="shared" si="25"/>
        <v>-0.5981308411214953</v>
      </c>
      <c r="BB59" s="103">
        <v>376741.66000000003</v>
      </c>
      <c r="BC59" s="104">
        <v>38976</v>
      </c>
      <c r="BD59" s="73">
        <f t="shared" si="10"/>
        <v>9.665990866174056</v>
      </c>
      <c r="BE59" s="90">
        <v>42412</v>
      </c>
      <c r="BF59" s="95">
        <v>2358</v>
      </c>
      <c r="BG59" s="95">
        <v>7</v>
      </c>
      <c r="BH59" s="33"/>
    </row>
    <row r="60" spans="1:60" s="34" customFormat="1" ht="11.25">
      <c r="A60" s="36">
        <v>54</v>
      </c>
      <c r="B60" s="35"/>
      <c r="C60" s="58" t="s">
        <v>112</v>
      </c>
      <c r="D60" s="61" t="s">
        <v>13</v>
      </c>
      <c r="E60" s="61"/>
      <c r="F60" s="61"/>
      <c r="G60" s="61"/>
      <c r="H60" s="61"/>
      <c r="I60" s="61" t="s">
        <v>13</v>
      </c>
      <c r="J60" s="61" t="s">
        <v>13</v>
      </c>
      <c r="K60" s="61" t="s">
        <v>13</v>
      </c>
      <c r="L60" s="72"/>
      <c r="M60" s="75"/>
      <c r="N60" s="76" t="s">
        <v>113</v>
      </c>
      <c r="O60" s="77"/>
      <c r="P60" s="62" t="s">
        <v>112</v>
      </c>
      <c r="Q60" s="90">
        <v>42328</v>
      </c>
      <c r="R60" s="63" t="s">
        <v>12</v>
      </c>
      <c r="S60" s="64">
        <v>180</v>
      </c>
      <c r="T60" s="64"/>
      <c r="U60" s="64"/>
      <c r="V60" s="96">
        <v>1</v>
      </c>
      <c r="W60" s="65">
        <v>1</v>
      </c>
      <c r="X60" s="78">
        <f t="shared" si="21"/>
        <v>0</v>
      </c>
      <c r="Y60" s="79"/>
      <c r="Z60" s="80"/>
      <c r="AA60" s="66">
        <v>12</v>
      </c>
      <c r="AB60" s="92">
        <v>0</v>
      </c>
      <c r="AC60" s="93">
        <v>0</v>
      </c>
      <c r="AD60" s="92">
        <v>52.5</v>
      </c>
      <c r="AE60" s="93">
        <v>7</v>
      </c>
      <c r="AF60" s="92">
        <v>37.5</v>
      </c>
      <c r="AG60" s="93">
        <v>5</v>
      </c>
      <c r="AH60" s="81">
        <f t="shared" si="26"/>
        <v>90</v>
      </c>
      <c r="AI60" s="82">
        <f t="shared" si="27"/>
        <v>12</v>
      </c>
      <c r="AJ60" s="83">
        <f t="shared" si="2"/>
        <v>12</v>
      </c>
      <c r="AK60" s="84">
        <f t="shared" si="3"/>
        <v>7.5</v>
      </c>
      <c r="AL60" s="85">
        <v>225</v>
      </c>
      <c r="AM60" s="86">
        <v>30</v>
      </c>
      <c r="AN60" s="87">
        <f t="shared" si="22"/>
        <v>-0.6</v>
      </c>
      <c r="AO60" s="87">
        <f t="shared" si="23"/>
        <v>-0.6</v>
      </c>
      <c r="AP60" s="88">
        <f t="shared" si="4"/>
        <v>0</v>
      </c>
      <c r="AQ60" s="89">
        <f t="shared" si="5"/>
        <v>0</v>
      </c>
      <c r="AR60" s="98">
        <v>90</v>
      </c>
      <c r="AS60" s="99">
        <v>12</v>
      </c>
      <c r="AT60" s="87">
        <f t="shared" si="6"/>
        <v>1</v>
      </c>
      <c r="AU60" s="87">
        <f t="shared" si="7"/>
        <v>0</v>
      </c>
      <c r="AV60" s="83">
        <f t="shared" si="8"/>
        <v>12</v>
      </c>
      <c r="AW60" s="84">
        <f t="shared" si="9"/>
        <v>7.5</v>
      </c>
      <c r="AX60" s="105">
        <v>2618</v>
      </c>
      <c r="AY60" s="106">
        <v>372</v>
      </c>
      <c r="AZ60" s="109">
        <f t="shared" si="24"/>
        <v>-0.9656226126814362</v>
      </c>
      <c r="BA60" s="109">
        <f t="shared" si="25"/>
        <v>-0.967741935483871</v>
      </c>
      <c r="BB60" s="103">
        <v>1433334.59</v>
      </c>
      <c r="BC60" s="104">
        <v>127125</v>
      </c>
      <c r="BD60" s="73">
        <f t="shared" si="10"/>
        <v>11.275001691248772</v>
      </c>
      <c r="BE60" s="90">
        <v>42412</v>
      </c>
      <c r="BF60" s="95">
        <v>2341</v>
      </c>
      <c r="BG60" s="95">
        <v>7</v>
      </c>
      <c r="BH60" s="33"/>
    </row>
    <row r="61" spans="1:64" ht="11.25">
      <c r="A61" s="118" t="s">
        <v>95</v>
      </c>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18"/>
      <c r="BA61" s="118"/>
      <c r="BB61" s="118"/>
      <c r="BC61" s="118"/>
      <c r="BD61" s="118"/>
      <c r="BE61" s="118"/>
      <c r="BH61" s="33"/>
      <c r="BI61" s="34"/>
      <c r="BL61" s="34"/>
    </row>
    <row r="62" spans="1:61" ht="11.25">
      <c r="A62" s="118"/>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8"/>
      <c r="BB62" s="118"/>
      <c r="BC62" s="118"/>
      <c r="BD62" s="118"/>
      <c r="BE62" s="118"/>
      <c r="BH62" s="33"/>
      <c r="BI62" s="34"/>
    </row>
    <row r="63" spans="1:57" ht="11.25">
      <c r="A63" s="118"/>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118"/>
      <c r="AV63" s="118"/>
      <c r="AW63" s="118"/>
      <c r="AX63" s="118"/>
      <c r="AY63" s="118"/>
      <c r="AZ63" s="118"/>
      <c r="BA63" s="118"/>
      <c r="BB63" s="118"/>
      <c r="BC63" s="118"/>
      <c r="BD63" s="118"/>
      <c r="BE63" s="118"/>
    </row>
    <row r="64" spans="1:57" ht="11.25">
      <c r="A64" s="118"/>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18"/>
      <c r="BA64" s="118"/>
      <c r="BB64" s="118"/>
      <c r="BC64" s="118"/>
      <c r="BD64" s="118"/>
      <c r="BE64" s="118"/>
    </row>
    <row r="65" spans="1:57" ht="11.25">
      <c r="A65" s="118"/>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18"/>
      <c r="BA65" s="118"/>
      <c r="BB65" s="118"/>
      <c r="BC65" s="118"/>
      <c r="BD65" s="118"/>
      <c r="BE65" s="118"/>
    </row>
  </sheetData>
  <sheetProtection formatCells="0" formatColumns="0" formatRows="0" insertColumns="0" insertRows="0" insertHyperlinks="0" deleteColumns="0" deleteRows="0" sort="0" autoFilter="0" pivotTables="0"/>
  <mergeCells count="21">
    <mergeCell ref="B3:D3"/>
    <mergeCell ref="AB4:AC4"/>
    <mergeCell ref="AD4:AE4"/>
    <mergeCell ref="AF4:AG4"/>
    <mergeCell ref="AH4:AK4"/>
    <mergeCell ref="B1:D1"/>
    <mergeCell ref="B2:D2"/>
    <mergeCell ref="BG4:BG5"/>
    <mergeCell ref="AB1:BF3"/>
    <mergeCell ref="AZ4:BA4"/>
    <mergeCell ref="BB4:BD4"/>
    <mergeCell ref="BE4:BE5"/>
    <mergeCell ref="AX4:AY4"/>
    <mergeCell ref="AL4:AM4"/>
    <mergeCell ref="BF4:BF5"/>
    <mergeCell ref="A61:BE65"/>
    <mergeCell ref="AP4:AQ4"/>
    <mergeCell ref="AV4:AW4"/>
    <mergeCell ref="AR4:AS4"/>
    <mergeCell ref="AT4:AU4"/>
    <mergeCell ref="AN4:AO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windows7</cp:lastModifiedBy>
  <cp:lastPrinted>2015-01-21T23:11:37Z</cp:lastPrinted>
  <dcterms:created xsi:type="dcterms:W3CDTF">2006-03-15T09:07:04Z</dcterms:created>
  <dcterms:modified xsi:type="dcterms:W3CDTF">2016-02-19T14:42:10Z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