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31_31.07-02.08" sheetId="30" r:id="rId1"/>
    <sheet name="2015_30_24-26.07" sheetId="29" r:id="rId2"/>
    <sheet name="2015_29_17-19.07" sheetId="28" r:id="rId3"/>
    <sheet name="2015_28_10-12.07" sheetId="27" r:id="rId4"/>
    <sheet name="2015_27_03-05.07" sheetId="26" r:id="rId5"/>
    <sheet name="2015_26_26-28.06" sheetId="25" r:id="rId6"/>
    <sheet name="2015_25_19-21.06" sheetId="24" r:id="rId7"/>
    <sheet name="2015_23_05-07.06" sheetId="23" r:id="rId8"/>
    <sheet name="2015_22_29-31.05" sheetId="22" r:id="rId9"/>
    <sheet name="2015_21_22-24.05" sheetId="21" r:id="rId10"/>
    <sheet name="2015_20_15-17.05" sheetId="20" r:id="rId11"/>
    <sheet name="2015_19_08-10.05" sheetId="19" r:id="rId12"/>
    <sheet name="2015_18_01-03.05" sheetId="18" r:id="rId13"/>
    <sheet name="2015_17_24-26.04" sheetId="17" r:id="rId14"/>
    <sheet name="2015_16_17-19.04" sheetId="16" r:id="rId15"/>
    <sheet name="2015_15_10-12.04" sheetId="15" r:id="rId16"/>
    <sheet name="2015_14_03-05.04" sheetId="14" r:id="rId17"/>
    <sheet name="2015_13_27-29.03" sheetId="13" r:id="rId18"/>
    <sheet name="2015_12_20-22.03" sheetId="12" r:id="rId19"/>
    <sheet name="2015_11_13-15.03" sheetId="11" r:id="rId20"/>
    <sheet name="2015_10_06-08.03" sheetId="10" r:id="rId21"/>
    <sheet name="2015_09_27.02-01.03" sheetId="9" r:id="rId22"/>
    <sheet name="2015_08_20-22.02" sheetId="8" r:id="rId23"/>
    <sheet name="2015_07_13-15.02" sheetId="7" r:id="rId24"/>
    <sheet name="2015_06_06-08.02" sheetId="6" r:id="rId25"/>
    <sheet name="2015_05_30.01-01.02" sheetId="5" r:id="rId26"/>
    <sheet name="2015_04_23-25.01" sheetId="4" r:id="rId27"/>
    <sheet name="2015_03_16-18.01" sheetId="3" r:id="rId28"/>
    <sheet name="2015_02_09-11.01" sheetId="2" r:id="rId29"/>
    <sheet name="2015_01_02-04.01" sheetId="1" r:id="rId30"/>
  </sheets>
  <definedNames>
    <definedName name="_xlnm._FilterDatabase" localSheetId="29" hidden="1">'2015_01_02-04.01'!$J$5:$X$5</definedName>
    <definedName name="_xlnm._FilterDatabase" localSheetId="28" hidden="1">'2015_02_09-11.01'!$J$5:$X$5</definedName>
    <definedName name="_xlnm._FilterDatabase" localSheetId="27" hidden="1">'2015_03_16-18.01'!$J$5:$X$5</definedName>
    <definedName name="_xlnm._FilterDatabase" localSheetId="26" hidden="1">'2015_04_23-25.01'!$J$5:$X$5</definedName>
    <definedName name="_xlnm._FilterDatabase" localSheetId="25" hidden="1">'2015_05_30.01-01.02'!$J$5:$X$5</definedName>
    <definedName name="_xlnm._FilterDatabase" localSheetId="24" hidden="1">'2015_06_06-08.02'!$J$5:$X$5</definedName>
    <definedName name="_xlnm._FilterDatabase" localSheetId="23" hidden="1">'2015_07_13-15.02'!$J$5:$X$5</definedName>
    <definedName name="_xlnm._FilterDatabase" localSheetId="22" hidden="1">'2015_08_20-22.02'!$J$5:$X$5</definedName>
    <definedName name="_xlnm._FilterDatabase" localSheetId="21" hidden="1">'2015_09_27.02-01.03'!$J$5:$X$5</definedName>
    <definedName name="_xlnm._FilterDatabase" localSheetId="20" hidden="1">'2015_10_06-08.03'!$J$5:$X$5</definedName>
    <definedName name="_xlnm._FilterDatabase" localSheetId="19" hidden="1">'2015_11_13-15.03'!$J$5:$X$5</definedName>
    <definedName name="_xlnm._FilterDatabase" localSheetId="18" hidden="1">'2015_12_20-22.03'!$J$5:$X$5</definedName>
    <definedName name="_xlnm._FilterDatabase" localSheetId="17" hidden="1">'2015_13_27-29.03'!$J$5:$X$5</definedName>
    <definedName name="_xlnm._FilterDatabase" localSheetId="16" hidden="1">'2015_14_03-05.04'!$J$5:$X$5</definedName>
    <definedName name="_xlnm._FilterDatabase" localSheetId="15" hidden="1">'2015_15_10-12.04'!$J$5:$X$5</definedName>
    <definedName name="_xlnm._FilterDatabase" localSheetId="14" hidden="1">'2015_16_17-19.04'!$J$5:$X$5</definedName>
    <definedName name="_xlnm._FilterDatabase" localSheetId="13" hidden="1">'2015_17_24-26.04'!$J$5:$X$5</definedName>
    <definedName name="_xlnm._FilterDatabase" localSheetId="12" hidden="1">'2015_18_01-03.05'!$J$5:$X$5</definedName>
    <definedName name="_xlnm._FilterDatabase" localSheetId="11" hidden="1">'2015_19_08-10.05'!$J$5:$X$5</definedName>
    <definedName name="_xlnm._FilterDatabase" localSheetId="10" hidden="1">'2015_20_15-17.05'!$J$5:$X$5</definedName>
    <definedName name="_xlnm._FilterDatabase" localSheetId="9" hidden="1">'2015_21_22-24.05'!$J$5:$X$5</definedName>
    <definedName name="_xlnm._FilterDatabase" localSheetId="8" hidden="1">'2015_22_29-31.05'!$J$5:$X$5</definedName>
    <definedName name="_xlnm._FilterDatabase" localSheetId="7" hidden="1">'2015_23_05-07.06'!$J$5:$X$5</definedName>
    <definedName name="_xlnm._FilterDatabase" localSheetId="6" hidden="1">'2015_25_19-21.06'!$J$5:$X$5</definedName>
    <definedName name="_xlnm._FilterDatabase" localSheetId="5" hidden="1">'2015_26_26-28.06'!$J$5:$X$5</definedName>
    <definedName name="_xlnm._FilterDatabase" localSheetId="4" hidden="1">'2015_27_03-05.07'!$J$5:$X$5</definedName>
    <definedName name="_xlnm._FilterDatabase" localSheetId="3" hidden="1">'2015_28_10-12.07'!$J$5:$X$5</definedName>
    <definedName name="_xlnm._FilterDatabase" localSheetId="2" hidden="1">'2015_29_17-19.07'!$J$5:$X$5</definedName>
    <definedName name="_xlnm._FilterDatabase" localSheetId="1" hidden="1">'2015_30_24-26.07'!$J$5:$X$5</definedName>
    <definedName name="_xlnm._FilterDatabase" localSheetId="0" hidden="1">'2015_31_31.07-02.08'!$J$5:$X$5</definedName>
  </definedNames>
  <calcPr calcId="145621"/>
</workbook>
</file>

<file path=xl/calcChain.xml><?xml version="1.0" encoding="utf-8"?>
<calcChain xmlns="http://schemas.openxmlformats.org/spreadsheetml/2006/main">
  <c r="X8" i="30" l="1"/>
  <c r="Q8" i="30"/>
  <c r="R8" i="30" s="1"/>
  <c r="P8" i="30"/>
  <c r="X7" i="30"/>
  <c r="Q7" i="30"/>
  <c r="R7" i="30" s="1"/>
  <c r="P7" i="30"/>
  <c r="U7" i="30" s="1"/>
  <c r="B7" i="30"/>
  <c r="B8" i="30" s="1"/>
  <c r="X6" i="30"/>
  <c r="Q6" i="30"/>
  <c r="P6" i="30"/>
  <c r="U6" i="30" s="1"/>
  <c r="B6" i="30"/>
  <c r="S8" i="30" l="1"/>
  <c r="S6" i="30"/>
  <c r="S7" i="30"/>
  <c r="R6" i="30"/>
  <c r="U8" i="30"/>
  <c r="B7" i="29" l="1"/>
  <c r="B8" i="29" s="1"/>
  <c r="B9" i="29" s="1"/>
  <c r="B6" i="29"/>
  <c r="P8" i="29"/>
  <c r="Q8" i="29"/>
  <c r="R8" i="29"/>
  <c r="X8" i="29"/>
  <c r="X9" i="29"/>
  <c r="Q9" i="29"/>
  <c r="P9" i="29"/>
  <c r="U9" i="29" s="1"/>
  <c r="X7" i="29"/>
  <c r="Q7" i="29"/>
  <c r="R7" i="29" s="1"/>
  <c r="P7" i="29"/>
  <c r="S7" i="29" s="1"/>
  <c r="X6" i="29"/>
  <c r="Q6" i="29"/>
  <c r="R6" i="29" s="1"/>
  <c r="P6" i="29"/>
  <c r="U6" i="29" s="1"/>
  <c r="S8" i="29" l="1"/>
  <c r="U8" i="29"/>
  <c r="S6" i="29"/>
  <c r="S9" i="29"/>
  <c r="U7" i="29"/>
  <c r="R9" i="29"/>
  <c r="B7" i="28"/>
  <c r="B8" i="28" s="1"/>
  <c r="B6" i="28"/>
  <c r="X7" i="28"/>
  <c r="Q7" i="28"/>
  <c r="R7" i="28" s="1"/>
  <c r="P7" i="28"/>
  <c r="X6" i="28"/>
  <c r="Q6" i="28"/>
  <c r="R6" i="28" s="1"/>
  <c r="P6" i="28"/>
  <c r="U6" i="28" s="1"/>
  <c r="X8" i="28"/>
  <c r="Q8" i="28"/>
  <c r="R8" i="28" s="1"/>
  <c r="P8" i="28"/>
  <c r="S6" i="28" l="1"/>
  <c r="S8" i="28"/>
  <c r="S7" i="28"/>
  <c r="U8" i="28"/>
  <c r="U7" i="28"/>
  <c r="B7" i="27"/>
  <c r="B8" i="27" s="1"/>
  <c r="B9" i="27" s="1"/>
  <c r="B10" i="27" s="1"/>
  <c r="B6" i="27"/>
  <c r="X9" i="27"/>
  <c r="Q9" i="27"/>
  <c r="R9" i="27" s="1"/>
  <c r="P9" i="27"/>
  <c r="U9" i="27" s="1"/>
  <c r="S9" i="27" l="1"/>
  <c r="Q8" i="27" l="1"/>
  <c r="R8" i="27" s="1"/>
  <c r="P8" i="27"/>
  <c r="U8" i="27" s="1"/>
  <c r="Q6" i="27"/>
  <c r="R6" i="27" s="1"/>
  <c r="P6" i="27"/>
  <c r="U6" i="27" s="1"/>
  <c r="X8" i="27"/>
  <c r="X6" i="27"/>
  <c r="X10" i="27"/>
  <c r="Q10" i="27"/>
  <c r="P10" i="27"/>
  <c r="U10" i="27" s="1"/>
  <c r="X7" i="27"/>
  <c r="Q7" i="27"/>
  <c r="R7" i="27" s="1"/>
  <c r="P7" i="27"/>
  <c r="S7" i="27" l="1"/>
  <c r="S10" i="27"/>
  <c r="S8" i="27"/>
  <c r="S6" i="27"/>
  <c r="U7" i="27"/>
  <c r="R10" i="27"/>
  <c r="X6" i="26"/>
  <c r="Q6" i="26"/>
  <c r="R6" i="26" s="1"/>
  <c r="P6" i="26"/>
  <c r="U6" i="26" s="1"/>
  <c r="B6" i="26"/>
  <c r="X8" i="26"/>
  <c r="Q8" i="26"/>
  <c r="R8" i="26" s="1"/>
  <c r="P8" i="26"/>
  <c r="X7" i="26"/>
  <c r="Q7" i="26"/>
  <c r="R7" i="26" s="1"/>
  <c r="P7" i="26"/>
  <c r="U7" i="26" s="1"/>
  <c r="B7" i="26"/>
  <c r="B8" i="26" s="1"/>
  <c r="S8" i="26" l="1"/>
  <c r="S6" i="26"/>
  <c r="S7" i="26"/>
  <c r="U8" i="26"/>
  <c r="X7" i="25"/>
  <c r="Q7" i="25"/>
  <c r="R7" i="25" s="1"/>
  <c r="P7" i="25"/>
  <c r="U7" i="25" s="1"/>
  <c r="B7" i="25"/>
  <c r="X6" i="25"/>
  <c r="Q6" i="25"/>
  <c r="R6" i="25" s="1"/>
  <c r="P6" i="25"/>
  <c r="U6" i="25" s="1"/>
  <c r="B6" i="25"/>
  <c r="S6" i="25" l="1"/>
  <c r="S7" i="25"/>
  <c r="X6" i="24"/>
  <c r="Q6" i="24"/>
  <c r="R6" i="24" s="1"/>
  <c r="P6" i="24"/>
  <c r="U6" i="24" s="1"/>
  <c r="B6" i="24"/>
  <c r="S6" i="24" l="1"/>
  <c r="U6" i="23"/>
  <c r="X6" i="23"/>
  <c r="Q6" i="23"/>
  <c r="R6" i="23" s="1"/>
  <c r="P6" i="23"/>
  <c r="B6" i="23"/>
  <c r="S6" i="23" l="1"/>
  <c r="B6" i="22"/>
  <c r="B7" i="22" s="1"/>
  <c r="X6" i="22"/>
  <c r="Q6" i="22"/>
  <c r="R6" i="22" s="1"/>
  <c r="P6" i="22"/>
  <c r="X7" i="22"/>
  <c r="Q7" i="22"/>
  <c r="R7" i="22" s="1"/>
  <c r="P7" i="22"/>
  <c r="S7" i="22" l="1"/>
  <c r="S6" i="22"/>
  <c r="U7" i="22"/>
  <c r="P6" i="21"/>
  <c r="X7" i="21"/>
  <c r="Q7" i="21"/>
  <c r="P7" i="21"/>
  <c r="U7" i="21" s="1"/>
  <c r="X6" i="21"/>
  <c r="Q6" i="21"/>
  <c r="R6" i="21" s="1"/>
  <c r="B6" i="21"/>
  <c r="B7" i="21" s="1"/>
  <c r="S6" i="21" l="1"/>
  <c r="S7" i="21"/>
  <c r="U6" i="21"/>
  <c r="R7" i="21"/>
  <c r="B6" i="20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7" i="18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<sst xmlns="http://schemas.openxmlformats.org/spreadsheetml/2006/main" count="1247" uniqueCount="110">
  <si>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</si>
  <si>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</si>
  <si>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</si>
  <si>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</si>
  <si>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</si>
  <si>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</si>
  <si>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</si>
  <si>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</si>
  <si>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</si>
  <si>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</si>
  <si>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</si>
  <si>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</si>
  <si>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</si>
  <si>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</si>
  <si>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</si>
  <si>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</si>
  <si>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</si>
  <si>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</si>
  <si>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</si>
  <si>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</si>
  <si>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</si>
  <si>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</si>
  <si>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</si>
  <si>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</si>
  <si>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</si>
  <si>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</si>
  <si>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</si>
  <si>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</si>
  <si>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</si>
  <si>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</si>
  <si>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</si>
  <si>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</si>
  <si>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</si>
  <si>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</si>
  <si>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</si>
  <si>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</si>
  <si>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</si>
  <si>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</si>
  <si>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</si>
  <si>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</si>
  <si>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</si>
  <si>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</si>
  <si>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</si>
  <si>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</si>
  <si>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</si>
  <si>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</si>
  <si>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</si>
  <si>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</si>
  <si>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</si>
  <si>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</si>
  <si>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</si>
  <si>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</si>
  <si>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</si>
  <si>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</si>
  <si>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</si>
  <si>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</si>
  <si>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</si>
  <si>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</si>
  <si>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</si>
  <si>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</si>
  <si>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</si>
  <si>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</si>
  <si>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</si>
  <si>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</si>
  <si>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</si>
  <si>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</si>
  <si>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</si>
  <si>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</si>
  <si>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</si>
  <si>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</si>
  <si>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</si>
  <si>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</si>
  <si>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</si>
  <si>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</si>
  <si>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</si>
  <si>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</si>
  <si>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</si>
  <si>
    <t>2015 / 21</t>
  </si>
  <si>
    <t>22 - 24 Mayıs 2015</t>
  </si>
  <si>
    <t>2015 / 22</t>
  </si>
  <si>
    <t>29 - 31 Mayıs 2015</t>
  </si>
  <si>
    <t>ALOFT</t>
  </si>
  <si>
    <t>2015 / 23</t>
  </si>
  <si>
    <t>05 - 07 Haziran 2015</t>
  </si>
  <si>
    <t>2015 / 25</t>
  </si>
  <si>
    <t>19 - 25 Haziran 2015</t>
  </si>
  <si>
    <t>İYİ BİRİ</t>
  </si>
  <si>
    <t>ANATOLIAN PROD.</t>
  </si>
  <si>
    <t>2015 / 26</t>
  </si>
  <si>
    <t>26 - 28 Haziran 2015</t>
  </si>
  <si>
    <t>ESCOBAR: PARADISE LOST</t>
  </si>
  <si>
    <t>FABULA FILMS</t>
  </si>
  <si>
    <t>2015 / 27</t>
  </si>
  <si>
    <t>03 - 05 Temmuz 2015</t>
  </si>
  <si>
    <t>ROYAL NIGHT OUT, A</t>
  </si>
  <si>
    <t>2015 / 28</t>
  </si>
  <si>
    <t>10 - 12 Temmuz 2015</t>
  </si>
  <si>
    <t>BEYOND THE REACH</t>
  </si>
  <si>
    <t>KURMACA F. &amp; FABULA F.</t>
  </si>
  <si>
    <t>2015 / 29</t>
  </si>
  <si>
    <t>17 - 19 Temmuz 2015</t>
  </si>
  <si>
    <t>INDIGENOUS</t>
  </si>
  <si>
    <t>KRALLAR KULÜBÜ</t>
  </si>
  <si>
    <t>MİNERVA</t>
  </si>
  <si>
    <t>,</t>
  </si>
  <si>
    <t>2015 / 30</t>
  </si>
  <si>
    <t>24 - 26 Temmuz 2015</t>
  </si>
  <si>
    <t>CAPRICE</t>
  </si>
  <si>
    <t>2015 / 31</t>
  </si>
  <si>
    <t>31 Temmuz - 02 Ağustos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</si>
</sst>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 applyProtection="1">
      <alignment horizontal="right" vertical="center"/>
    </xf>
    <xf numFmtId="169" fontId="9" fillId="3" borderId="45" xfId="0" applyNumberFormat="1" applyFont="1" applyFill="1" applyBorder="1" applyAlignment="1">
      <alignment horizontal="left" vertical="center" shrinkToFit="1"/>
    </xf>
    <xf numFmtId="164" fontId="9" fillId="3" borderId="46" xfId="0" applyNumberFormat="1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7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167" fontId="9" fillId="0" borderId="49" xfId="2" applyNumberFormat="1" applyFont="1" applyFill="1" applyBorder="1" applyAlignment="1">
      <alignment horizontal="right" vertical="center" shrinkToFit="1"/>
    </xf>
    <xf numFmtId="168" fontId="9" fillId="0" borderId="46" xfId="2" applyNumberFormat="1" applyFont="1" applyFill="1" applyBorder="1" applyAlignment="1">
      <alignment horizontal="right" vertical="center" shrinkToFit="1"/>
    </xf>
    <xf numFmtId="167" fontId="5" fillId="3" borderId="49" xfId="2" applyNumberFormat="1" applyFont="1" applyFill="1" applyBorder="1" applyAlignment="1" applyProtection="1">
      <alignment horizontal="right" vertical="center" shrinkToFit="1"/>
    </xf>
    <xf numFmtId="3" fontId="5" fillId="3" borderId="46" xfId="2" applyNumberFormat="1" applyFont="1" applyFill="1" applyBorder="1" applyAlignment="1" applyProtection="1">
      <alignment horizontal="right" vertical="center" shrinkToFit="1"/>
    </xf>
    <xf numFmtId="168" fontId="9" fillId="3" borderId="46" xfId="2" applyNumberFormat="1" applyFont="1" applyFill="1" applyBorder="1" applyAlignment="1">
      <alignment horizontal="right" vertical="center" shrinkToFit="1"/>
    </xf>
    <xf numFmtId="166" fontId="9" fillId="3" borderId="50" xfId="2" applyNumberFormat="1" applyFont="1" applyFill="1" applyBorder="1" applyAlignment="1">
      <alignment vertical="center" shrinkToFit="1"/>
    </xf>
    <xf numFmtId="167" fontId="5" fillId="0" borderId="49" xfId="2" applyNumberFormat="1" applyFont="1" applyFill="1" applyBorder="1" applyAlignment="1" applyProtection="1">
      <alignment horizontal="right" vertical="center" shrinkToFit="1"/>
    </xf>
    <xf numFmtId="170" fontId="9" fillId="3" borderId="50" xfId="2" applyNumberFormat="1" applyFont="1" applyFill="1" applyBorder="1" applyAlignment="1">
      <alignment vertical="center" shrinkToFit="1"/>
    </xf>
    <xf numFmtId="167" fontId="9" fillId="0" borderId="49" xfId="0" applyNumberFormat="1" applyFont="1" applyFill="1" applyBorder="1" applyAlignment="1">
      <alignment vertical="center" shrinkToFit="1"/>
    </xf>
    <xf numFmtId="168" fontId="9" fillId="0" borderId="46" xfId="2" applyNumberFormat="1" applyFont="1" applyFill="1" applyBorder="1" applyAlignment="1" applyProtection="1">
      <alignment vertical="center" shrinkToFit="1"/>
      <protection locked="0"/>
    </xf>
    <xf numFmtId="167" fontId="9" fillId="3" borderId="50" xfId="0" applyNumberFormat="1" applyFont="1" applyFill="1" applyBorder="1" applyAlignment="1">
      <alignment vertical="center" shrinkToFit="1"/>
    </xf>
    <xf numFmtId="167" fontId="9" fillId="4" borderId="35" xfId="0" applyNumberFormat="1" applyFont="1" applyFill="1" applyBorder="1" applyAlignment="1">
      <alignment vertical="center" shrinkToFit="1"/>
    </xf>
    <xf numFmtId="168" fontId="9" fillId="4" borderId="32" xfId="2" applyNumberFormat="1" applyFont="1" applyFill="1" applyBorder="1" applyAlignment="1" applyProtection="1">
      <alignment vertical="center" shrinkToFit="1"/>
      <protection locked="0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2" fontId="4" fillId="0" borderId="2" xfId="0" applyNumberFormat="1" applyFont="1" applyBorder="1" applyAlignment="1">
      <alignment horizontal="center" vertical="center" shrinkToFit="1"/>
    </xf>
    <xf numFmtId="2" fontId="4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76200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3</xdr:col>
      <xdr:colOff>104775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 t="s">
        <v>104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108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109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25</v>
      </c>
      <c r="I6" s="44">
        <v>3</v>
      </c>
      <c r="J6" s="45">
        <v>2687</v>
      </c>
      <c r="K6" s="46">
        <v>238</v>
      </c>
      <c r="L6" s="45">
        <v>3676</v>
      </c>
      <c r="M6" s="46">
        <v>311</v>
      </c>
      <c r="N6" s="45">
        <v>5384.5</v>
      </c>
      <c r="O6" s="46">
        <v>456</v>
      </c>
      <c r="P6" s="47">
        <f>+J6+L6+N6</f>
        <v>11747.5</v>
      </c>
      <c r="Q6" s="48">
        <f>K6+M6+O6</f>
        <v>1005</v>
      </c>
      <c r="R6" s="49">
        <f>Q6/H6</f>
        <v>40.200000000000003</v>
      </c>
      <c r="S6" s="50">
        <f>+P6/Q6</f>
        <v>11.689054726368159</v>
      </c>
      <c r="T6" s="51">
        <v>34173.899999999994</v>
      </c>
      <c r="U6" s="52">
        <f>-(T6-P6)/T6</f>
        <v>-0.6562435074720766</v>
      </c>
      <c r="V6" s="53">
        <v>300221.78000000003</v>
      </c>
      <c r="W6" s="54">
        <v>29233</v>
      </c>
      <c r="X6" s="55">
        <f>V6/W6</f>
        <v>10.269961345055247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23</v>
      </c>
      <c r="I7" s="63">
        <v>3</v>
      </c>
      <c r="J7" s="64">
        <v>1093</v>
      </c>
      <c r="K7" s="65">
        <v>120</v>
      </c>
      <c r="L7" s="64">
        <v>2022</v>
      </c>
      <c r="M7" s="65">
        <v>195</v>
      </c>
      <c r="N7" s="64">
        <v>3197</v>
      </c>
      <c r="O7" s="65">
        <v>298</v>
      </c>
      <c r="P7" s="66">
        <f>+J7+L7+N7</f>
        <v>6312</v>
      </c>
      <c r="Q7" s="67">
        <f>K7+M7+O7</f>
        <v>613</v>
      </c>
      <c r="R7" s="68">
        <f>Q7/H7</f>
        <v>26.652173913043477</v>
      </c>
      <c r="S7" s="69">
        <f>+P7/Q7</f>
        <v>10.29690048939641</v>
      </c>
      <c r="T7" s="70">
        <v>29417.34</v>
      </c>
      <c r="U7" s="71">
        <f>-(T7-P7)/T7</f>
        <v>-0.78543267338243361</v>
      </c>
      <c r="V7" s="72">
        <v>245616.26</v>
      </c>
      <c r="W7" s="73">
        <v>24888</v>
      </c>
      <c r="X7" s="74">
        <f>V7/W7</f>
        <v>9.8688629058180659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107</v>
      </c>
      <c r="D8" s="20">
        <v>42209</v>
      </c>
      <c r="E8" s="21" t="s">
        <v>21</v>
      </c>
      <c r="F8" s="22" t="s">
        <v>28</v>
      </c>
      <c r="G8" s="23">
        <v>9</v>
      </c>
      <c r="H8" s="24">
        <v>11</v>
      </c>
      <c r="I8" s="25">
        <v>2</v>
      </c>
      <c r="J8" s="26">
        <v>604</v>
      </c>
      <c r="K8" s="27">
        <v>44</v>
      </c>
      <c r="L8" s="26">
        <v>1029</v>
      </c>
      <c r="M8" s="27">
        <v>76</v>
      </c>
      <c r="N8" s="26">
        <v>1076</v>
      </c>
      <c r="O8" s="27">
        <v>79</v>
      </c>
      <c r="P8" s="28">
        <f>+J8+L8+N8</f>
        <v>2709</v>
      </c>
      <c r="Q8" s="29">
        <f>K8+M8+O8</f>
        <v>199</v>
      </c>
      <c r="R8" s="30">
        <f>Q8/H8</f>
        <v>18.09090909090909</v>
      </c>
      <c r="S8" s="31">
        <f>+P8/Q8</f>
        <v>13.613065326633166</v>
      </c>
      <c r="T8" s="32">
        <v>7539</v>
      </c>
      <c r="U8" s="33">
        <f>-(T8-P8)/T8</f>
        <v>-0.64066852367688021</v>
      </c>
      <c r="V8" s="34">
        <v>16365.92</v>
      </c>
      <c r="W8" s="35">
        <v>1202</v>
      </c>
      <c r="X8" s="36">
        <f>V8/W8</f>
        <v>13.615574043261232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77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78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18</v>
      </c>
      <c r="I6" s="44">
        <v>2</v>
      </c>
      <c r="J6" s="45">
        <v>3488.5</v>
      </c>
      <c r="K6" s="46">
        <v>235</v>
      </c>
      <c r="L6" s="45">
        <v>6277</v>
      </c>
      <c r="M6" s="46">
        <v>422</v>
      </c>
      <c r="N6" s="45">
        <v>4734.5</v>
      </c>
      <c r="O6" s="46">
        <v>334</v>
      </c>
      <c r="P6" s="47">
        <f>+J6+L6+N6</f>
        <v>14500</v>
      </c>
      <c r="Q6" s="48">
        <f>K6+M6+O6</f>
        <v>991</v>
      </c>
      <c r="R6" s="49">
        <f>Q6/H6</f>
        <v>55.055555555555557</v>
      </c>
      <c r="S6" s="50">
        <f>+P6/Q6</f>
        <v>14.631685166498487</v>
      </c>
      <c r="T6" s="51">
        <v>34346</v>
      </c>
      <c r="U6" s="52">
        <f>-(T6-P6)/T6</f>
        <v>-0.57782565655389273</v>
      </c>
      <c r="V6" s="53">
        <v>83474</v>
      </c>
      <c r="W6" s="54">
        <v>6503</v>
      </c>
      <c r="X6" s="55">
        <f>V6/W6</f>
        <v>12.836229432569583</v>
      </c>
      <c r="Y6" s="15"/>
      <c r="AA6" s="16"/>
      <c r="AB6" s="17"/>
    </row>
    <row r="7" spans="1:28" s="5" customFormat="1" ht="24" customHeight="1" thickBot="1" x14ac:dyDescent="0.3">
      <c r="B7" s="18">
        <f t="shared" ref="B7" si="0">B6+1</f>
        <v>2</v>
      </c>
      <c r="C7" s="19" t="s">
        <v>73</v>
      </c>
      <c r="D7" s="20">
        <v>42132</v>
      </c>
      <c r="E7" s="21" t="s">
        <v>21</v>
      </c>
      <c r="F7" s="22" t="s">
        <v>21</v>
      </c>
      <c r="G7" s="23">
        <v>27</v>
      </c>
      <c r="H7" s="24">
        <v>5</v>
      </c>
      <c r="I7" s="25">
        <v>3</v>
      </c>
      <c r="J7" s="26">
        <v>440</v>
      </c>
      <c r="K7" s="27">
        <v>47</v>
      </c>
      <c r="L7" s="26">
        <v>616.5</v>
      </c>
      <c r="M7" s="27">
        <v>62</v>
      </c>
      <c r="N7" s="26">
        <v>476</v>
      </c>
      <c r="O7" s="27">
        <v>62</v>
      </c>
      <c r="P7" s="28">
        <f>+J7+L7+N7</f>
        <v>1532.5</v>
      </c>
      <c r="Q7" s="29">
        <f>K7+M7+O7</f>
        <v>171</v>
      </c>
      <c r="R7" s="30">
        <f>Q7/H7</f>
        <v>34.200000000000003</v>
      </c>
      <c r="S7" s="31">
        <f>+P7/Q7</f>
        <v>8.9619883040935679</v>
      </c>
      <c r="T7" s="32">
        <v>25674</v>
      </c>
      <c r="U7" s="33">
        <f t="shared" ref="U7" si="1">-(T7-P7)/T7</f>
        <v>-0.94030926228869671</v>
      </c>
      <c r="V7" s="34">
        <v>204873.65999999997</v>
      </c>
      <c r="W7" s="35">
        <v>19577</v>
      </c>
      <c r="X7" s="36">
        <f>V7/W7</f>
        <v>10.465018133524032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74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75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71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72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68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69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65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66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63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64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60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61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57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58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55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56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53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54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 t="s">
        <v>104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105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106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67</v>
      </c>
      <c r="I6" s="44">
        <v>2</v>
      </c>
      <c r="J6" s="45">
        <v>9138.1</v>
      </c>
      <c r="K6" s="46">
        <v>861</v>
      </c>
      <c r="L6" s="45">
        <v>11543</v>
      </c>
      <c r="M6" s="46">
        <v>1057</v>
      </c>
      <c r="N6" s="45">
        <v>13492.8</v>
      </c>
      <c r="O6" s="46">
        <v>1216</v>
      </c>
      <c r="P6" s="47">
        <f>+J6+L6+N6</f>
        <v>34173.899999999994</v>
      </c>
      <c r="Q6" s="48">
        <f>K6+M6+O6</f>
        <v>3134</v>
      </c>
      <c r="R6" s="49">
        <f>Q6/H6</f>
        <v>46.776119402985074</v>
      </c>
      <c r="S6" s="50">
        <f>+P6/Q6</f>
        <v>10.904243777919589</v>
      </c>
      <c r="T6" s="51">
        <v>132151.29999999999</v>
      </c>
      <c r="U6" s="52">
        <f>-(T6-P6)/T6</f>
        <v>-0.74140322493989841</v>
      </c>
      <c r="V6" s="53">
        <v>254156.88</v>
      </c>
      <c r="W6" s="54">
        <v>24745</v>
      </c>
      <c r="X6" s="55">
        <f>V6/W6</f>
        <v>10.271039806021419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95</v>
      </c>
      <c r="I7" s="63">
        <v>2</v>
      </c>
      <c r="J7" s="64">
        <v>6715.34</v>
      </c>
      <c r="K7" s="65">
        <v>672</v>
      </c>
      <c r="L7" s="64">
        <v>9651</v>
      </c>
      <c r="M7" s="65">
        <v>940</v>
      </c>
      <c r="N7" s="64">
        <v>13051</v>
      </c>
      <c r="O7" s="65">
        <v>1272</v>
      </c>
      <c r="P7" s="66">
        <f>+J7+L7+N7</f>
        <v>29417.34</v>
      </c>
      <c r="Q7" s="67">
        <f>K7+M7+O7</f>
        <v>2884</v>
      </c>
      <c r="R7" s="68">
        <f>Q7/H7</f>
        <v>30.357894736842105</v>
      </c>
      <c r="S7" s="69">
        <f>+P7/Q7</f>
        <v>10.200187239944521</v>
      </c>
      <c r="T7" s="70">
        <v>115371.8</v>
      </c>
      <c r="U7" s="71">
        <f>-(T7-P7)/T7</f>
        <v>-0.74502140037686859</v>
      </c>
      <c r="V7" s="72">
        <v>214035.58</v>
      </c>
      <c r="W7" s="73">
        <v>21455</v>
      </c>
      <c r="X7" s="74">
        <f>V7/W7</f>
        <v>9.9760233045910045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107</v>
      </c>
      <c r="D8" s="58">
        <v>42209</v>
      </c>
      <c r="E8" s="59" t="s">
        <v>21</v>
      </c>
      <c r="F8" s="60" t="s">
        <v>28</v>
      </c>
      <c r="G8" s="61">
        <v>9</v>
      </c>
      <c r="H8" s="62">
        <v>20</v>
      </c>
      <c r="I8" s="63">
        <v>1</v>
      </c>
      <c r="J8" s="64">
        <v>1425</v>
      </c>
      <c r="K8" s="65">
        <v>100</v>
      </c>
      <c r="L8" s="64">
        <v>2436.5</v>
      </c>
      <c r="M8" s="65">
        <v>166</v>
      </c>
      <c r="N8" s="64">
        <v>3677.5</v>
      </c>
      <c r="O8" s="65">
        <v>241</v>
      </c>
      <c r="P8" s="66">
        <f>+J8+L8+N8</f>
        <v>7539</v>
      </c>
      <c r="Q8" s="67">
        <f>K8+M8+O8</f>
        <v>507</v>
      </c>
      <c r="R8" s="68">
        <f>Q8/H8</f>
        <v>25.35</v>
      </c>
      <c r="S8" s="69">
        <f>+P8/Q8</f>
        <v>14.8698224852071</v>
      </c>
      <c r="T8" s="70"/>
      <c r="U8" s="71" t="e">
        <f>-(T8-P8)/T8</f>
        <v>#DIV/0!</v>
      </c>
      <c r="V8" s="72">
        <v>7539</v>
      </c>
      <c r="W8" s="73">
        <v>507</v>
      </c>
      <c r="X8" s="74">
        <f>V8/W8</f>
        <v>14.8698224852071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97</v>
      </c>
      <c r="D9" s="20">
        <v>42195</v>
      </c>
      <c r="E9" s="21" t="s">
        <v>21</v>
      </c>
      <c r="F9" s="22" t="s">
        <v>98</v>
      </c>
      <c r="G9" s="23">
        <v>27</v>
      </c>
      <c r="H9" s="24">
        <v>2</v>
      </c>
      <c r="I9" s="25">
        <v>3</v>
      </c>
      <c r="J9" s="26">
        <v>424</v>
      </c>
      <c r="K9" s="27">
        <v>27</v>
      </c>
      <c r="L9" s="26">
        <v>801</v>
      </c>
      <c r="M9" s="27">
        <v>49</v>
      </c>
      <c r="N9" s="26">
        <v>439</v>
      </c>
      <c r="O9" s="27">
        <v>32</v>
      </c>
      <c r="P9" s="28">
        <f t="shared" ref="P9" si="1">+J9+L9+N9</f>
        <v>1664</v>
      </c>
      <c r="Q9" s="29">
        <f t="shared" ref="Q9" si="2">K9+M9+O9</f>
        <v>108</v>
      </c>
      <c r="R9" s="30">
        <f t="shared" ref="R9" si="3">Q9/H9</f>
        <v>54</v>
      </c>
      <c r="S9" s="31">
        <f t="shared" ref="S9" si="4">+P9/Q9</f>
        <v>15.407407407407407</v>
      </c>
      <c r="T9" s="32">
        <v>8431</v>
      </c>
      <c r="U9" s="33">
        <f>-(T9-P9)/T9</f>
        <v>-0.80263313960384297</v>
      </c>
      <c r="V9" s="34">
        <v>100330.39</v>
      </c>
      <c r="W9" s="35">
        <v>8066</v>
      </c>
      <c r="X9" s="36">
        <f t="shared" ref="X9" si="5">V9/W9</f>
        <v>12.438679642945697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50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51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48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49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46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47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44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45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39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40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37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38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34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35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31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32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29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30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25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26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7.14062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99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100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101</v>
      </c>
      <c r="D6" s="39">
        <v>42202</v>
      </c>
      <c r="E6" s="40" t="s">
        <v>21</v>
      </c>
      <c r="F6" s="41" t="s">
        <v>21</v>
      </c>
      <c r="G6" s="42">
        <v>51</v>
      </c>
      <c r="H6" s="43">
        <v>91</v>
      </c>
      <c r="I6" s="44">
        <v>1</v>
      </c>
      <c r="J6" s="45">
        <v>38914.800000000003</v>
      </c>
      <c r="K6" s="46">
        <v>3726</v>
      </c>
      <c r="L6" s="45">
        <v>47629.599999999999</v>
      </c>
      <c r="M6" s="46">
        <v>4464</v>
      </c>
      <c r="N6" s="45">
        <v>45606.9</v>
      </c>
      <c r="O6" s="46">
        <v>4235</v>
      </c>
      <c r="P6" s="47">
        <f>+J6+L6+N6</f>
        <v>132151.29999999999</v>
      </c>
      <c r="Q6" s="48">
        <f>K6+M6+O6</f>
        <v>12425</v>
      </c>
      <c r="R6" s="49">
        <f>Q6/H6</f>
        <v>136.53846153846155</v>
      </c>
      <c r="S6" s="50">
        <f>+P6/Q6</f>
        <v>10.635919517102614</v>
      </c>
      <c r="T6" s="51"/>
      <c r="U6" s="52" t="e">
        <f>-(T6-P6)/T6</f>
        <v>#DIV/0!</v>
      </c>
      <c r="V6" s="94">
        <v>132151.29999999999</v>
      </c>
      <c r="W6" s="95">
        <v>12425</v>
      </c>
      <c r="X6" s="55">
        <f>V6/W6</f>
        <v>10.635919517102614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102</v>
      </c>
      <c r="D7" s="58">
        <v>42202</v>
      </c>
      <c r="E7" s="59" t="s">
        <v>21</v>
      </c>
      <c r="F7" s="60" t="s">
        <v>103</v>
      </c>
      <c r="G7" s="61">
        <v>56</v>
      </c>
      <c r="H7" s="62">
        <v>120</v>
      </c>
      <c r="I7" s="63">
        <v>1</v>
      </c>
      <c r="J7" s="64">
        <v>36144.800000000003</v>
      </c>
      <c r="K7" s="65">
        <v>3539</v>
      </c>
      <c r="L7" s="64">
        <v>40144.5</v>
      </c>
      <c r="M7" s="65">
        <v>3833</v>
      </c>
      <c r="N7" s="64">
        <v>39082.5</v>
      </c>
      <c r="O7" s="65">
        <v>3727</v>
      </c>
      <c r="P7" s="66">
        <f>+J7+L7+N7</f>
        <v>115371.8</v>
      </c>
      <c r="Q7" s="67">
        <f>K7+M7+O7</f>
        <v>11099</v>
      </c>
      <c r="R7" s="68">
        <f>Q7/H7</f>
        <v>92.49166666666666</v>
      </c>
      <c r="S7" s="69">
        <f>+P7/Q7</f>
        <v>10.39479232363276</v>
      </c>
      <c r="T7" s="70"/>
      <c r="U7" s="71" t="e">
        <f>-(T7-P7)/T7</f>
        <v>#DIV/0!</v>
      </c>
      <c r="V7" s="72">
        <v>115371.8</v>
      </c>
      <c r="W7" s="73">
        <v>11099</v>
      </c>
      <c r="X7" s="74">
        <f>V7/W7</f>
        <v>10.39479232363276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97</v>
      </c>
      <c r="D8" s="20">
        <v>42195</v>
      </c>
      <c r="E8" s="21" t="s">
        <v>21</v>
      </c>
      <c r="F8" s="22" t="s">
        <v>98</v>
      </c>
      <c r="G8" s="23">
        <v>27</v>
      </c>
      <c r="H8" s="24">
        <v>13</v>
      </c>
      <c r="I8" s="25">
        <v>2</v>
      </c>
      <c r="J8" s="26">
        <v>2301</v>
      </c>
      <c r="K8" s="27">
        <v>151</v>
      </c>
      <c r="L8" s="26">
        <v>3080.5</v>
      </c>
      <c r="M8" s="27">
        <v>203</v>
      </c>
      <c r="N8" s="26">
        <v>3049.5</v>
      </c>
      <c r="O8" s="27">
        <v>211</v>
      </c>
      <c r="P8" s="28">
        <f t="shared" ref="P8" si="1">+J8+L8+N8</f>
        <v>8431</v>
      </c>
      <c r="Q8" s="29">
        <f t="shared" ref="Q8" si="2">K8+M8+O8</f>
        <v>565</v>
      </c>
      <c r="R8" s="30">
        <f t="shared" ref="R8" si="3">Q8/H8</f>
        <v>43.46153846153846</v>
      </c>
      <c r="S8" s="31">
        <f t="shared" ref="S8" si="4">+P8/Q8</f>
        <v>14.92212389380531</v>
      </c>
      <c r="T8" s="32">
        <v>46162.22</v>
      </c>
      <c r="U8" s="33">
        <f>-(T8-P8)/T8</f>
        <v>-0.8173614700506171</v>
      </c>
      <c r="V8" s="34">
        <v>91823.39</v>
      </c>
      <c r="W8" s="35">
        <v>7438</v>
      </c>
      <c r="X8" s="36">
        <f t="shared" ref="X8" si="5">V8/W8</f>
        <v>12.34517208927131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23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24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95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96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97</v>
      </c>
      <c r="D6" s="39">
        <v>42195</v>
      </c>
      <c r="E6" s="40" t="s">
        <v>21</v>
      </c>
      <c r="F6" s="41" t="s">
        <v>98</v>
      </c>
      <c r="G6" s="42">
        <v>27</v>
      </c>
      <c r="H6" s="43">
        <v>80</v>
      </c>
      <c r="I6" s="44">
        <v>1</v>
      </c>
      <c r="J6" s="45">
        <v>10718</v>
      </c>
      <c r="K6" s="46">
        <v>850</v>
      </c>
      <c r="L6" s="45">
        <v>16340.5</v>
      </c>
      <c r="M6" s="46">
        <v>1292</v>
      </c>
      <c r="N6" s="45">
        <v>19103.72</v>
      </c>
      <c r="O6" s="46">
        <v>1537</v>
      </c>
      <c r="P6" s="47">
        <f t="shared" ref="P6:P8" si="0">+J6+L6+N6</f>
        <v>46162.22</v>
      </c>
      <c r="Q6" s="48">
        <f t="shared" ref="Q6:Q8" si="1">K6+M6+O6</f>
        <v>3679</v>
      </c>
      <c r="R6" s="49">
        <f t="shared" ref="R6:R8" si="2">Q6/H6</f>
        <v>45.987499999999997</v>
      </c>
      <c r="S6" s="50">
        <f t="shared" ref="S6:S8" si="3">+P6/Q6</f>
        <v>12.547491166077739</v>
      </c>
      <c r="T6" s="51"/>
      <c r="U6" s="52" t="e">
        <f>-(T6-P6)/T6</f>
        <v>#DIV/0!</v>
      </c>
      <c r="V6" s="53">
        <v>46162.22</v>
      </c>
      <c r="W6" s="54">
        <v>3679</v>
      </c>
      <c r="X6" s="55">
        <f t="shared" ref="X6:X8" si="4">V6/W6</f>
        <v>12.547491166077739</v>
      </c>
      <c r="Y6" s="15"/>
      <c r="AA6" s="16"/>
      <c r="AB6" s="17"/>
    </row>
    <row r="7" spans="1:28" s="5" customFormat="1" ht="24" customHeight="1" x14ac:dyDescent="0.25">
      <c r="B7" s="56">
        <f t="shared" ref="B7:B10" si="5">B6+1</f>
        <v>2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9</v>
      </c>
      <c r="I7" s="63">
        <v>3</v>
      </c>
      <c r="J7" s="64">
        <v>1021</v>
      </c>
      <c r="K7" s="65">
        <v>75</v>
      </c>
      <c r="L7" s="64">
        <v>1563.5</v>
      </c>
      <c r="M7" s="65">
        <v>102</v>
      </c>
      <c r="N7" s="64">
        <v>1860</v>
      </c>
      <c r="O7" s="65">
        <v>140</v>
      </c>
      <c r="P7" s="66">
        <f>+J7+L7+N7</f>
        <v>4444.5</v>
      </c>
      <c r="Q7" s="67">
        <f>K7+M7+O7</f>
        <v>317</v>
      </c>
      <c r="R7" s="68">
        <f>Q7/H7</f>
        <v>35.222222222222221</v>
      </c>
      <c r="S7" s="69">
        <f>+P7/Q7</f>
        <v>14.020504731861198</v>
      </c>
      <c r="T7" s="70">
        <v>17217.5</v>
      </c>
      <c r="U7" s="71">
        <f>-(T7-P7)/T7</f>
        <v>-0.74186147814723391</v>
      </c>
      <c r="V7" s="72">
        <v>101028.23</v>
      </c>
      <c r="W7" s="73">
        <v>8299</v>
      </c>
      <c r="X7" s="74">
        <f>V7/W7</f>
        <v>12.173542595493432</v>
      </c>
      <c r="Y7" s="15"/>
      <c r="AA7" s="16"/>
      <c r="AB7" s="17"/>
    </row>
    <row r="8" spans="1:28" s="5" customFormat="1" ht="24" customHeight="1" x14ac:dyDescent="0.25">
      <c r="B8" s="56">
        <f t="shared" si="5"/>
        <v>3</v>
      </c>
      <c r="C8" s="57" t="s">
        <v>94</v>
      </c>
      <c r="D8" s="58">
        <v>42188</v>
      </c>
      <c r="E8" s="59" t="s">
        <v>21</v>
      </c>
      <c r="F8" s="60" t="s">
        <v>21</v>
      </c>
      <c r="G8" s="61">
        <v>12</v>
      </c>
      <c r="H8" s="62">
        <v>11</v>
      </c>
      <c r="I8" s="63">
        <v>2</v>
      </c>
      <c r="J8" s="64">
        <v>698</v>
      </c>
      <c r="K8" s="65">
        <v>39</v>
      </c>
      <c r="L8" s="64">
        <v>852.5</v>
      </c>
      <c r="M8" s="65">
        <v>56</v>
      </c>
      <c r="N8" s="64">
        <v>892</v>
      </c>
      <c r="O8" s="65">
        <v>49</v>
      </c>
      <c r="P8" s="66">
        <f t="shared" si="0"/>
        <v>2442.5</v>
      </c>
      <c r="Q8" s="67">
        <f t="shared" si="1"/>
        <v>144</v>
      </c>
      <c r="R8" s="68">
        <f t="shared" si="2"/>
        <v>13.090909090909092</v>
      </c>
      <c r="S8" s="69">
        <f t="shared" si="3"/>
        <v>16.961805555555557</v>
      </c>
      <c r="T8" s="70">
        <v>17417.099999999999</v>
      </c>
      <c r="U8" s="71">
        <f>-(T8-P8)/T8</f>
        <v>-0.85976425466926176</v>
      </c>
      <c r="V8" s="72">
        <v>36334.6</v>
      </c>
      <c r="W8" s="73">
        <v>2701</v>
      </c>
      <c r="X8" s="74">
        <f t="shared" si="4"/>
        <v>13.452276934468715</v>
      </c>
      <c r="Y8" s="15"/>
      <c r="AA8" s="16"/>
      <c r="AB8" s="17"/>
    </row>
    <row r="9" spans="1:28" s="5" customFormat="1" ht="24" customHeight="1" x14ac:dyDescent="0.25">
      <c r="B9" s="56">
        <f t="shared" si="5"/>
        <v>4</v>
      </c>
      <c r="C9" s="57" t="s">
        <v>76</v>
      </c>
      <c r="D9" s="58">
        <v>42139</v>
      </c>
      <c r="E9" s="59" t="s">
        <v>21</v>
      </c>
      <c r="F9" s="60" t="s">
        <v>28</v>
      </c>
      <c r="G9" s="61">
        <v>16</v>
      </c>
      <c r="H9" s="62">
        <v>3</v>
      </c>
      <c r="I9" s="63">
        <v>8</v>
      </c>
      <c r="J9" s="64">
        <v>187</v>
      </c>
      <c r="K9" s="65">
        <v>21</v>
      </c>
      <c r="L9" s="64">
        <v>540</v>
      </c>
      <c r="M9" s="65">
        <v>57</v>
      </c>
      <c r="N9" s="64">
        <v>692</v>
      </c>
      <c r="O9" s="65">
        <v>75</v>
      </c>
      <c r="P9" s="66">
        <f>+J9+L9+N9</f>
        <v>1419</v>
      </c>
      <c r="Q9" s="67">
        <f>K9+M9+O9</f>
        <v>153</v>
      </c>
      <c r="R9" s="68">
        <f>Q9/H9</f>
        <v>51</v>
      </c>
      <c r="S9" s="69">
        <f>+P9/Q9</f>
        <v>9.2745098039215694</v>
      </c>
      <c r="T9" s="70"/>
      <c r="U9" s="71" t="e">
        <f>-(T9-P9)/T9</f>
        <v>#DIV/0!</v>
      </c>
      <c r="V9" s="72">
        <v>100538.1</v>
      </c>
      <c r="W9" s="73">
        <v>7904</v>
      </c>
      <c r="X9" s="74">
        <f>V9/W9</f>
        <v>12.719901315789475</v>
      </c>
      <c r="Y9" s="15"/>
      <c r="AA9" s="16"/>
      <c r="AB9" s="17"/>
    </row>
    <row r="10" spans="1:28" s="5" customFormat="1" ht="24" customHeight="1" thickBot="1" x14ac:dyDescent="0.3">
      <c r="B10" s="18">
        <f t="shared" si="5"/>
        <v>5</v>
      </c>
      <c r="C10" s="19" t="s">
        <v>86</v>
      </c>
      <c r="D10" s="20">
        <v>42174</v>
      </c>
      <c r="E10" s="21" t="s">
        <v>21</v>
      </c>
      <c r="F10" s="22" t="s">
        <v>87</v>
      </c>
      <c r="G10" s="23">
        <v>46</v>
      </c>
      <c r="H10" s="24">
        <v>3</v>
      </c>
      <c r="I10" s="25">
        <v>4</v>
      </c>
      <c r="J10" s="26">
        <v>63</v>
      </c>
      <c r="K10" s="27">
        <v>7</v>
      </c>
      <c r="L10" s="26">
        <v>64</v>
      </c>
      <c r="M10" s="27">
        <v>7</v>
      </c>
      <c r="N10" s="26">
        <v>101</v>
      </c>
      <c r="O10" s="27">
        <v>11</v>
      </c>
      <c r="P10" s="28">
        <f>+J10+L10+N10</f>
        <v>228</v>
      </c>
      <c r="Q10" s="29">
        <f>K10+M10+O10</f>
        <v>25</v>
      </c>
      <c r="R10" s="30">
        <f>Q10/H10</f>
        <v>8.3333333333333339</v>
      </c>
      <c r="S10" s="31">
        <f>+P10/Q10</f>
        <v>9.1199999999999992</v>
      </c>
      <c r="T10" s="32">
        <v>863</v>
      </c>
      <c r="U10" s="33">
        <f>-(T10-P10)/T10</f>
        <v>-0.73580533024333716</v>
      </c>
      <c r="V10" s="34">
        <v>59386.960000000006</v>
      </c>
      <c r="W10" s="35">
        <v>6310</v>
      </c>
      <c r="X10" s="36">
        <f>V10/W10</f>
        <v>9.4115625990491285</v>
      </c>
      <c r="Y10" s="15"/>
      <c r="AA10" s="16"/>
      <c r="AB10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92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93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B4+1</f>
        <v>1</v>
      </c>
      <c r="C6" s="38" t="s">
        <v>94</v>
      </c>
      <c r="D6" s="39">
        <v>42188</v>
      </c>
      <c r="E6" s="40" t="s">
        <v>21</v>
      </c>
      <c r="F6" s="41" t="s">
        <v>21</v>
      </c>
      <c r="G6" s="42">
        <v>12</v>
      </c>
      <c r="H6" s="43">
        <v>35</v>
      </c>
      <c r="I6" s="44">
        <v>1</v>
      </c>
      <c r="J6" s="45">
        <v>4053</v>
      </c>
      <c r="K6" s="46">
        <v>306</v>
      </c>
      <c r="L6" s="45">
        <v>6737</v>
      </c>
      <c r="M6" s="46">
        <v>481</v>
      </c>
      <c r="N6" s="45">
        <v>6627.1</v>
      </c>
      <c r="O6" s="46">
        <v>497</v>
      </c>
      <c r="P6" s="47">
        <f>+J6+L6+N6</f>
        <v>17417.099999999999</v>
      </c>
      <c r="Q6" s="48">
        <f>K6+M6+O6</f>
        <v>1284</v>
      </c>
      <c r="R6" s="49">
        <f>Q6/H6</f>
        <v>36.685714285714283</v>
      </c>
      <c r="S6" s="50">
        <f>+P6/Q6</f>
        <v>13.564719626168223</v>
      </c>
      <c r="T6" s="51"/>
      <c r="U6" s="52" t="e">
        <f>-(T6-P6)/T6</f>
        <v>#DIV/0!</v>
      </c>
      <c r="V6" s="53">
        <v>17417.099999999999</v>
      </c>
      <c r="W6" s="54">
        <v>1284</v>
      </c>
      <c r="X6" s="55">
        <f>V6/W6</f>
        <v>13.564719626168223</v>
      </c>
      <c r="Y6" s="15"/>
      <c r="AA6" s="16"/>
      <c r="AB6" s="17"/>
    </row>
    <row r="7" spans="1:28" s="5" customFormat="1" ht="24" customHeight="1" x14ac:dyDescent="0.25">
      <c r="B7" s="56">
        <f>B5+1</f>
        <v>1</v>
      </c>
      <c r="C7" s="57" t="s">
        <v>90</v>
      </c>
      <c r="D7" s="58">
        <v>42181</v>
      </c>
      <c r="E7" s="59" t="s">
        <v>21</v>
      </c>
      <c r="F7" s="60" t="s">
        <v>91</v>
      </c>
      <c r="G7" s="61">
        <v>23</v>
      </c>
      <c r="H7" s="62">
        <v>32</v>
      </c>
      <c r="I7" s="63">
        <v>2</v>
      </c>
      <c r="J7" s="64">
        <v>4180.5</v>
      </c>
      <c r="K7" s="65">
        <v>331</v>
      </c>
      <c r="L7" s="64">
        <v>6836</v>
      </c>
      <c r="M7" s="65">
        <v>525</v>
      </c>
      <c r="N7" s="64">
        <v>6201</v>
      </c>
      <c r="O7" s="65">
        <v>476</v>
      </c>
      <c r="P7" s="66">
        <f>+J7+L7+N7</f>
        <v>17217.5</v>
      </c>
      <c r="Q7" s="67">
        <f>K7+M7+O7</f>
        <v>1332</v>
      </c>
      <c r="R7" s="68">
        <f>Q7/H7</f>
        <v>41.625</v>
      </c>
      <c r="S7" s="69">
        <f>+P7/Q7</f>
        <v>12.926051051051051</v>
      </c>
      <c r="T7" s="70">
        <v>39724</v>
      </c>
      <c r="U7" s="71">
        <f>-(T7-P7)/T7</f>
        <v>-0.56657184573557551</v>
      </c>
      <c r="V7" s="72">
        <v>84768.5</v>
      </c>
      <c r="W7" s="73">
        <v>6939</v>
      </c>
      <c r="X7" s="74">
        <f>V7/W7</f>
        <v>12.216241533362156</v>
      </c>
      <c r="Y7" s="15"/>
      <c r="AA7" s="16"/>
      <c r="AB7" s="17"/>
    </row>
    <row r="8" spans="1:28" s="5" customFormat="1" ht="24" customHeight="1" thickBot="1" x14ac:dyDescent="0.3">
      <c r="B8" s="18">
        <f>B7+1</f>
        <v>2</v>
      </c>
      <c r="C8" s="19" t="s">
        <v>86</v>
      </c>
      <c r="D8" s="20">
        <v>42174</v>
      </c>
      <c r="E8" s="21" t="s">
        <v>21</v>
      </c>
      <c r="F8" s="22" t="s">
        <v>87</v>
      </c>
      <c r="G8" s="23">
        <v>46</v>
      </c>
      <c r="H8" s="24">
        <v>6</v>
      </c>
      <c r="I8" s="25">
        <v>3</v>
      </c>
      <c r="J8" s="26">
        <v>186.5</v>
      </c>
      <c r="K8" s="27">
        <v>25</v>
      </c>
      <c r="L8" s="26">
        <v>261.5</v>
      </c>
      <c r="M8" s="27">
        <v>32</v>
      </c>
      <c r="N8" s="26">
        <v>415</v>
      </c>
      <c r="O8" s="27">
        <v>50</v>
      </c>
      <c r="P8" s="28">
        <f>+J8+L8+N8</f>
        <v>863</v>
      </c>
      <c r="Q8" s="29">
        <f>K8+M8+O8</f>
        <v>107</v>
      </c>
      <c r="R8" s="30">
        <f>Q8/H8</f>
        <v>17.833333333333332</v>
      </c>
      <c r="S8" s="31">
        <f>+P8/Q8</f>
        <v>8.065420560747663</v>
      </c>
      <c r="T8" s="32">
        <v>4010.74</v>
      </c>
      <c r="U8" s="33">
        <f>-(T8-P8)/T8</f>
        <v>-0.78482773752474599</v>
      </c>
      <c r="V8" s="34">
        <v>58804.46</v>
      </c>
      <c r="W8" s="35">
        <v>6239</v>
      </c>
      <c r="X8" s="36">
        <f>V8/W8</f>
        <v>9.4253021317518826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bestFit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88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89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90</v>
      </c>
      <c r="D6" s="39">
        <v>42181</v>
      </c>
      <c r="E6" s="40" t="s">
        <v>21</v>
      </c>
      <c r="F6" s="41" t="s">
        <v>91</v>
      </c>
      <c r="G6" s="42">
        <v>23</v>
      </c>
      <c r="H6" s="43">
        <v>50</v>
      </c>
      <c r="I6" s="44">
        <v>1</v>
      </c>
      <c r="J6" s="45">
        <v>7979.5</v>
      </c>
      <c r="K6" s="46">
        <v>649</v>
      </c>
      <c r="L6" s="45">
        <v>15455</v>
      </c>
      <c r="M6" s="46">
        <v>1165</v>
      </c>
      <c r="N6" s="45">
        <v>16289.5</v>
      </c>
      <c r="O6" s="46">
        <v>1268</v>
      </c>
      <c r="P6" s="47">
        <f>+J6+L6+N6</f>
        <v>39724</v>
      </c>
      <c r="Q6" s="48">
        <f>K6+M6+O6</f>
        <v>3082</v>
      </c>
      <c r="R6" s="49">
        <f>Q6/H6</f>
        <v>61.64</v>
      </c>
      <c r="S6" s="50">
        <f>+P6/Q6</f>
        <v>12.889033095392602</v>
      </c>
      <c r="T6" s="51"/>
      <c r="U6" s="52" t="e">
        <f>-(T6-P6)/T6</f>
        <v>#DIV/0!</v>
      </c>
      <c r="V6" s="53">
        <v>39724</v>
      </c>
      <c r="W6" s="54">
        <v>3082</v>
      </c>
      <c r="X6" s="55">
        <f>V6/W6</f>
        <v>12.889033095392602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86</v>
      </c>
      <c r="D7" s="20">
        <v>42174</v>
      </c>
      <c r="E7" s="21" t="s">
        <v>21</v>
      </c>
      <c r="F7" s="22" t="s">
        <v>87</v>
      </c>
      <c r="G7" s="23">
        <v>46</v>
      </c>
      <c r="H7" s="24">
        <v>21</v>
      </c>
      <c r="I7" s="25">
        <v>2</v>
      </c>
      <c r="J7" s="26">
        <v>800.56</v>
      </c>
      <c r="K7" s="27">
        <v>97</v>
      </c>
      <c r="L7" s="26">
        <v>1187</v>
      </c>
      <c r="M7" s="27">
        <v>138</v>
      </c>
      <c r="N7" s="26">
        <v>2023.18</v>
      </c>
      <c r="O7" s="27">
        <v>234</v>
      </c>
      <c r="P7" s="28">
        <f>+J7+L7+N7</f>
        <v>4010.74</v>
      </c>
      <c r="Q7" s="29">
        <f>K7+M7+O7</f>
        <v>469</v>
      </c>
      <c r="R7" s="30">
        <f>Q7/H7</f>
        <v>22.333333333333332</v>
      </c>
      <c r="S7" s="31">
        <f>+P7/Q7</f>
        <v>8.551684434968017</v>
      </c>
      <c r="T7" s="32">
        <v>27914.620000000003</v>
      </c>
      <c r="U7" s="33">
        <f>-(T7-P7)/T7</f>
        <v>-0.8563211679041306</v>
      </c>
      <c r="V7" s="34">
        <v>54997.29</v>
      </c>
      <c r="W7" s="35">
        <v>5763</v>
      </c>
      <c r="X7" s="36">
        <f>V7/W7</f>
        <v>9.5431702238417486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16.7109375" style="1" customWidth="1"/>
    <col min="4" max="4" width="7.7109375" style="1" customWidth="1"/>
    <col min="5" max="5" width="8.28515625" style="1" customWidth="1"/>
    <col min="6" max="6" width="15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84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85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86</v>
      </c>
      <c r="D6" s="77">
        <v>42174</v>
      </c>
      <c r="E6" s="78" t="s">
        <v>21</v>
      </c>
      <c r="F6" s="79" t="s">
        <v>87</v>
      </c>
      <c r="G6" s="80">
        <v>46</v>
      </c>
      <c r="H6" s="81">
        <v>79</v>
      </c>
      <c r="I6" s="82">
        <v>1</v>
      </c>
      <c r="J6" s="83">
        <v>5144.5</v>
      </c>
      <c r="K6" s="84">
        <v>511</v>
      </c>
      <c r="L6" s="83">
        <v>10415</v>
      </c>
      <c r="M6" s="84">
        <v>993</v>
      </c>
      <c r="N6" s="83">
        <v>12355.12</v>
      </c>
      <c r="O6" s="84">
        <v>1196</v>
      </c>
      <c r="P6" s="85">
        <f>+J6+L6+N6</f>
        <v>27914.620000000003</v>
      </c>
      <c r="Q6" s="86">
        <f>K6+M6+O6</f>
        <v>2700</v>
      </c>
      <c r="R6" s="87">
        <f>Q6/H6</f>
        <v>34.177215189873415</v>
      </c>
      <c r="S6" s="88">
        <f>+P6/Q6</f>
        <v>10.338748148148149</v>
      </c>
      <c r="T6" s="89"/>
      <c r="U6" s="90" t="e">
        <f>-(T6-P6)/T6</f>
        <v>#DIV/0!</v>
      </c>
      <c r="V6" s="91">
        <v>27914.620000000003</v>
      </c>
      <c r="W6" s="92">
        <v>2700</v>
      </c>
      <c r="X6" s="93">
        <f>V6/W6</f>
        <v>10.338748148148149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82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83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75">
        <f>B5+1</f>
        <v>1</v>
      </c>
      <c r="C6" s="76" t="s">
        <v>81</v>
      </c>
      <c r="D6" s="77">
        <v>42153</v>
      </c>
      <c r="E6" s="78" t="s">
        <v>21</v>
      </c>
      <c r="F6" s="79" t="s">
        <v>21</v>
      </c>
      <c r="G6" s="80">
        <v>10</v>
      </c>
      <c r="H6" s="81">
        <v>8</v>
      </c>
      <c r="I6" s="82">
        <v>2</v>
      </c>
      <c r="J6" s="83">
        <v>1148</v>
      </c>
      <c r="K6" s="84">
        <v>76</v>
      </c>
      <c r="L6" s="83">
        <v>1318.5</v>
      </c>
      <c r="M6" s="84">
        <v>78</v>
      </c>
      <c r="N6" s="83">
        <v>617.5</v>
      </c>
      <c r="O6" s="84">
        <v>34</v>
      </c>
      <c r="P6" s="85">
        <f>+J6+L6+N6</f>
        <v>3084</v>
      </c>
      <c r="Q6" s="86">
        <f>K6+M6+O6</f>
        <v>188</v>
      </c>
      <c r="R6" s="87">
        <f>Q6/H6</f>
        <v>23.5</v>
      </c>
      <c r="S6" s="88">
        <f>+P6/Q6</f>
        <v>16.404255319148938</v>
      </c>
      <c r="T6" s="89">
        <v>13391</v>
      </c>
      <c r="U6" s="90">
        <f>-(T6-P6)/T6</f>
        <v>-0.76969606452094685</v>
      </c>
      <c r="V6" s="91">
        <v>26510</v>
      </c>
      <c r="W6" s="92">
        <v>1914</v>
      </c>
      <c r="X6" s="93">
        <f>V6/W6</f>
        <v>13.850574712643677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s="116" customFormat="1" ht="4.5" customHeight="1" thickBot="1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8" s="116" customFormat="1" ht="30.75" customHeight="1" x14ac:dyDescent="0.25">
      <c r="A2" s="115"/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 t="s">
        <v>1</v>
      </c>
      <c r="U2" s="119"/>
      <c r="V2" s="120" t="s">
        <v>79</v>
      </c>
      <c r="W2" s="120"/>
      <c r="X2" s="121"/>
    </row>
    <row r="3" spans="1:28" s="116" customFormat="1" ht="30.75" customHeight="1" thickBot="1" x14ac:dyDescent="0.3">
      <c r="A3" s="115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2</v>
      </c>
      <c r="U3" s="124"/>
      <c r="V3" s="125" t="s">
        <v>80</v>
      </c>
      <c r="W3" s="125"/>
      <c r="X3" s="126"/>
    </row>
    <row r="4" spans="1:28" s="5" customFormat="1" ht="16.5" customHeight="1" x14ac:dyDescent="0.25">
      <c r="A4" s="3"/>
      <c r="B4" s="4"/>
      <c r="C4" s="109" t="s">
        <v>3</v>
      </c>
      <c r="D4" s="111" t="s">
        <v>4</v>
      </c>
      <c r="E4" s="113" t="s">
        <v>5</v>
      </c>
      <c r="F4" s="113" t="s">
        <v>6</v>
      </c>
      <c r="G4" s="101" t="s">
        <v>7</v>
      </c>
      <c r="H4" s="101" t="s">
        <v>8</v>
      </c>
      <c r="I4" s="103" t="s">
        <v>9</v>
      </c>
      <c r="J4" s="96" t="s">
        <v>10</v>
      </c>
      <c r="K4" s="105"/>
      <c r="L4" s="106" t="s">
        <v>11</v>
      </c>
      <c r="M4" s="105"/>
      <c r="N4" s="106" t="s">
        <v>12</v>
      </c>
      <c r="O4" s="97"/>
      <c r="P4" s="98" t="s">
        <v>13</v>
      </c>
      <c r="Q4" s="107"/>
      <c r="R4" s="107"/>
      <c r="S4" s="108"/>
      <c r="T4" s="96" t="s">
        <v>14</v>
      </c>
      <c r="U4" s="97"/>
      <c r="V4" s="98" t="s">
        <v>15</v>
      </c>
      <c r="W4" s="99"/>
      <c r="X4" s="100"/>
    </row>
    <row r="5" spans="1:28" s="5" customFormat="1" ht="23.25" thickBot="1" x14ac:dyDescent="0.3">
      <c r="A5" s="3"/>
      <c r="B5" s="6"/>
      <c r="C5" s="110"/>
      <c r="D5" s="112"/>
      <c r="E5" s="114"/>
      <c r="F5" s="114"/>
      <c r="G5" s="102"/>
      <c r="H5" s="102"/>
      <c r="I5" s="10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81</v>
      </c>
      <c r="D6" s="39">
        <v>42153</v>
      </c>
      <c r="E6" s="40" t="s">
        <v>21</v>
      </c>
      <c r="F6" s="41" t="s">
        <v>21</v>
      </c>
      <c r="G6" s="42">
        <v>10</v>
      </c>
      <c r="H6" s="43">
        <v>24</v>
      </c>
      <c r="I6" s="44">
        <v>1</v>
      </c>
      <c r="J6" s="45">
        <v>4128</v>
      </c>
      <c r="K6" s="46">
        <v>303</v>
      </c>
      <c r="L6" s="45">
        <v>5097.5</v>
      </c>
      <c r="M6" s="46">
        <v>344</v>
      </c>
      <c r="N6" s="45">
        <v>4165.5</v>
      </c>
      <c r="O6" s="46">
        <v>290</v>
      </c>
      <c r="P6" s="47">
        <f>+J6+L6+N6</f>
        <v>13391</v>
      </c>
      <c r="Q6" s="48">
        <f>K6+M6+O6</f>
        <v>937</v>
      </c>
      <c r="R6" s="49">
        <f>Q6/H6</f>
        <v>39.041666666666664</v>
      </c>
      <c r="S6" s="50">
        <f>+P6/Q6</f>
        <v>14.291355389541089</v>
      </c>
      <c r="T6" s="51"/>
      <c r="U6" s="52"/>
      <c r="V6" s="53">
        <v>13391</v>
      </c>
      <c r="W6" s="54">
        <v>937</v>
      </c>
      <c r="X6" s="55">
        <f>V6/W6</f>
        <v>14.291355389541089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76</v>
      </c>
      <c r="D7" s="20">
        <v>42139</v>
      </c>
      <c r="E7" s="21" t="s">
        <v>21</v>
      </c>
      <c r="F7" s="22" t="s">
        <v>28</v>
      </c>
      <c r="G7" s="23">
        <v>16</v>
      </c>
      <c r="H7" s="24">
        <v>2</v>
      </c>
      <c r="I7" s="25">
        <v>3</v>
      </c>
      <c r="J7" s="26">
        <v>374.5</v>
      </c>
      <c r="K7" s="27">
        <v>18</v>
      </c>
      <c r="L7" s="26">
        <v>663.5</v>
      </c>
      <c r="M7" s="27">
        <v>33</v>
      </c>
      <c r="N7" s="26">
        <v>691</v>
      </c>
      <c r="O7" s="27">
        <v>36</v>
      </c>
      <c r="P7" s="28">
        <f>+J7+L7+N7</f>
        <v>1729</v>
      </c>
      <c r="Q7" s="29">
        <f>K7+M7+O7</f>
        <v>87</v>
      </c>
      <c r="R7" s="30">
        <f>Q7/H7</f>
        <v>43.5</v>
      </c>
      <c r="S7" s="31">
        <f>+P7/Q7</f>
        <v>19.873563218390803</v>
      </c>
      <c r="T7" s="32">
        <v>14500</v>
      </c>
      <c r="U7" s="33">
        <f>-(T7-P7)/T7</f>
        <v>-0.88075862068965516</v>
      </c>
      <c r="V7" s="34">
        <v>96519.5</v>
      </c>
      <c r="W7" s="35">
        <v>7464</v>
      </c>
      <c r="X7" s="36">
        <f>V7/W7</f>
        <v>12.931337084673098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30</vt:i4>
      </vt:variant>
    </vt:vector>
  </HeadingPairs>
  <TitlesOfParts>
    <vt:vector size="30" baseType="lpstr">
      <vt:lpstr>2015_31_31.07-02.08</vt:lpstr>
      <vt:lpstr>2015_30_24-26.07</vt:lpstr>
      <vt:lpstr>2015_29_17-19.07</vt:lpstr>
      <vt:lpstr>2015_28_10-12.07</vt:lpstr>
      <vt:lpstr>2015_27_03-05.07</vt:lpstr>
      <vt:lpstr>2015_26_26-28.06</vt:lpstr>
      <vt:lpstr>2015_25_19-21.06</vt:lpstr>
      <vt:lpstr>2015_23_05-07.06</vt:lpstr>
      <vt:lpstr>2015_22_29-31.05</vt:lpstr>
      <vt:lpstr>2015_21_22-24.05</vt:lpstr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2015-07-27T09:58:25Z</cp:lastPrinted>
  <dcterms:created xsi:type="dcterms:W3CDTF">2015-01-05T13:31:48Z</dcterms:created>
  <dcterms:modified xsi:type="dcterms:W3CDTF">2015-08-03T11:28:47Z</dcterms:modified>
</cp:coreProperties>
</file>