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10_06-08.03" sheetId="10" r:id="rId1"/>
    <sheet name="2015_09_27.02-01.03" sheetId="9" r:id="rId2"/>
    <sheet name="2015_08_20-22.02" sheetId="8" r:id="rId3"/>
    <sheet name="2015_07_13-15.02" sheetId="7" r:id="rId4"/>
    <sheet name="2015_06_06-08.02" sheetId="6" r:id="rId5"/>
    <sheet name="2015_05_30.01-01.02" sheetId="5" r:id="rId6"/>
    <sheet name="2015_04_23-25.01" sheetId="4" r:id="rId7"/>
    <sheet name="2015_03_16-18.01" sheetId="3" r:id="rId8"/>
    <sheet name="2015_02_09-11.01" sheetId="2" r:id="rId9"/>
    <sheet name="2015_01_02-04.01" sheetId="1" r:id="rId10"/>
  </sheets>
  <definedNames>
    <definedName name="_xlnm._FilterDatabase" localSheetId="9" hidden="1">'2015_01_02-04.01'!$J$5:$X$5</definedName>
    <definedName name="_xlnm._FilterDatabase" localSheetId="8" hidden="1">'2015_02_09-11.01'!$J$5:$X$5</definedName>
    <definedName name="_xlnm._FilterDatabase" localSheetId="7" hidden="1">'2015_03_16-18.01'!$J$5:$X$5</definedName>
    <definedName name="_xlnm._FilterDatabase" localSheetId="6" hidden="1">'2015_04_23-25.01'!$J$5:$X$5</definedName>
    <definedName name="_xlnm._FilterDatabase" localSheetId="5" hidden="1">'2015_05_30.01-01.02'!$J$5:$X$5</definedName>
    <definedName name="_xlnm._FilterDatabase" localSheetId="4" hidden="1">'2015_06_06-08.02'!$J$5:$X$5</definedName>
    <definedName name="_xlnm._FilterDatabase" localSheetId="3" hidden="1">'2015_07_13-15.02'!$J$5:$X$5</definedName>
    <definedName name="_xlnm._FilterDatabase" localSheetId="2" hidden="1">'2015_08_20-22.02'!$J$5:$X$5</definedName>
    <definedName name="_xlnm._FilterDatabase" localSheetId="1" hidden="1">'2015_09_27.02-01.03'!$J$5:$X$5</definedName>
    <definedName name="_xlnm._FilterDatabase" localSheetId="0" hidden="1">'2015_10_06-08.03'!$J$5:$X$5</definedName>
  </definedNames>
  <calcPr calcId="145621"/>
</workbook>
</file>

<file path=xl/calcChain.xml><?xml version="1.0" encoding="utf-8"?>
<calcChain xmlns="http://schemas.openxmlformats.org/spreadsheetml/2006/main">
  <c r="X9" i="10" l="1"/>
  <c r="Q9" i="10"/>
  <c r="P9" i="10"/>
  <c r="U9" i="10" s="1"/>
  <c r="X8" i="10"/>
  <c r="Q8" i="10"/>
  <c r="R8" i="10" s="1"/>
  <c r="P8" i="10"/>
  <c r="X7" i="10"/>
  <c r="Q7" i="10"/>
  <c r="R7" i="10" s="1"/>
  <c r="P7" i="10"/>
  <c r="U7" i="10" s="1"/>
  <c r="B7" i="10"/>
  <c r="B8" i="10" s="1"/>
  <c r="B9" i="10" s="1"/>
  <c r="X6" i="10"/>
  <c r="Q6" i="10"/>
  <c r="R6" i="10" s="1"/>
  <c r="P6" i="10"/>
  <c r="U6" i="10" s="1"/>
  <c r="B6" i="10"/>
  <c r="S9" i="10" l="1"/>
  <c r="S6" i="10"/>
  <c r="S7" i="10"/>
  <c r="S8" i="10"/>
  <c r="U8" i="10"/>
  <c r="R9" i="10"/>
  <c r="B7" i="9"/>
  <c r="B8" i="9" s="1"/>
  <c r="B9" i="9" s="1"/>
  <c r="X7" i="9" l="1"/>
  <c r="Q7" i="9"/>
  <c r="R7" i="9" s="1"/>
  <c r="P7" i="9"/>
  <c r="U7" i="9" s="1"/>
  <c r="X9" i="9"/>
  <c r="Q9" i="9"/>
  <c r="R9" i="9" s="1"/>
  <c r="P9" i="9"/>
  <c r="U9" i="9" s="1"/>
  <c r="X8" i="9"/>
  <c r="Q8" i="9"/>
  <c r="R8" i="9" s="1"/>
  <c r="P8" i="9"/>
  <c r="X6" i="9"/>
  <c r="Q6" i="9"/>
  <c r="R6" i="9" s="1"/>
  <c r="P6" i="9"/>
  <c r="U6" i="9" s="1"/>
  <c r="B6" i="9"/>
  <c r="S8" i="9" l="1"/>
  <c r="S6" i="9"/>
  <c r="S7" i="9"/>
  <c r="U8" i="9"/>
  <c r="S9" i="9"/>
  <c r="X9" i="8"/>
  <c r="Q9" i="8"/>
  <c r="R9" i="8" s="1"/>
  <c r="P9" i="8"/>
  <c r="U9" i="8" s="1"/>
  <c r="X8" i="8"/>
  <c r="Q8" i="8"/>
  <c r="R8" i="8" s="1"/>
  <c r="P8" i="8"/>
  <c r="X7" i="8"/>
  <c r="Q7" i="8"/>
  <c r="R7" i="8" s="1"/>
  <c r="P7" i="8"/>
  <c r="U7" i="8" s="1"/>
  <c r="B7" i="8"/>
  <c r="B8" i="8" s="1"/>
  <c r="B9" i="8" s="1"/>
  <c r="X6" i="8"/>
  <c r="Q6" i="8"/>
  <c r="R6" i="8" s="1"/>
  <c r="P6" i="8"/>
  <c r="B6" i="8"/>
  <c r="S8" i="8" l="1"/>
  <c r="S6" i="8"/>
  <c r="S9" i="8"/>
  <c r="U6" i="8"/>
  <c r="S7" i="8"/>
  <c r="U8" i="8"/>
  <c r="X9" i="7"/>
  <c r="Q9" i="7"/>
  <c r="P9" i="7"/>
  <c r="U9" i="7" s="1"/>
  <c r="X8" i="7"/>
  <c r="Q8" i="7"/>
  <c r="R8" i="7" s="1"/>
  <c r="P8" i="7"/>
  <c r="X7" i="7"/>
  <c r="Q7" i="7"/>
  <c r="P7" i="7"/>
  <c r="U7" i="7" s="1"/>
  <c r="X6" i="7"/>
  <c r="Q6" i="7"/>
  <c r="R6" i="7" s="1"/>
  <c r="P6" i="7"/>
  <c r="U6" i="7" s="1"/>
  <c r="B6" i="7"/>
  <c r="B7" i="7" s="1"/>
  <c r="B8" i="7" s="1"/>
  <c r="B9" i="7" s="1"/>
  <c r="S7" i="7" l="1"/>
  <c r="S8" i="7"/>
  <c r="S9" i="7"/>
  <c r="R7" i="7"/>
  <c r="U8" i="7"/>
  <c r="R9" i="7"/>
  <c r="S6" i="7"/>
  <c r="X7" i="6"/>
  <c r="Q7" i="6"/>
  <c r="P7" i="6"/>
  <c r="U7" i="6" s="1"/>
  <c r="X6" i="6"/>
  <c r="Q6" i="6"/>
  <c r="R6" i="6" s="1"/>
  <c r="P6" i="6"/>
  <c r="B6" i="6"/>
  <c r="B7" i="6" s="1"/>
  <c r="S7" i="6" l="1"/>
  <c r="S6" i="6"/>
  <c r="U6" i="6"/>
  <c r="R7" i="6"/>
  <c r="X8" i="5"/>
  <c r="Q8" i="5"/>
  <c r="R8" i="5" s="1"/>
  <c r="P8" i="5"/>
  <c r="U8" i="5" s="1"/>
  <c r="S8" i="5" l="1"/>
  <c r="X7" i="5" l="1"/>
  <c r="Q7" i="5"/>
  <c r="R7" i="5" s="1"/>
  <c r="P7" i="5"/>
  <c r="X6" i="5"/>
  <c r="Q6" i="5"/>
  <c r="R6" i="5" s="1"/>
  <c r="P6" i="5"/>
  <c r="U6" i="5" s="1"/>
  <c r="B6" i="5"/>
  <c r="B7" i="5" s="1"/>
  <c r="B8" i="5" s="1"/>
  <c r="S7" i="5" l="1"/>
  <c r="S6" i="5"/>
  <c r="U7" i="5"/>
  <c r="X7" i="4"/>
  <c r="Q7" i="4"/>
  <c r="R7" i="4" s="1"/>
  <c r="P7" i="4"/>
  <c r="U7" i="4" s="1"/>
  <c r="B7" i="4"/>
  <c r="X6" i="4"/>
  <c r="Q6" i="4"/>
  <c r="P6" i="4"/>
  <c r="U6" i="4" s="1"/>
  <c r="B6" i="4"/>
  <c r="S6" i="4" l="1"/>
  <c r="S7" i="4"/>
  <c r="R6" i="4"/>
  <c r="B7" i="3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<sst xmlns="http://schemas.openxmlformats.org/spreadsheetml/2006/main" count="414" uniqueCount="50">
  <si>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</si>
  <si>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</si>
  <si>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</si>
  <si>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</si>
  <si>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</si>
  <si>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</si>
  <si>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</si>
  <si>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</si>
  <si>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</si>
  <si>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</si>
  <si>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</si>
  <si>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</si>
  <si>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</si>
  <si>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</si>
  <si>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</si>
  <si>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</si>
  <si>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</si>
  <si>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</si>
  <si>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</si>
  <si>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</si>
  <si>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</si>
  <si>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</si>
  <si>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</si>
  <si>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</si>
  <si>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</si>
  <si>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</si>
  <si>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</si>
  <si>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</si>
  <si>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</si>
  <si>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</si>
  <si>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</si>
  <si>
    <t>2015 / 04</t>
  </si>
  <si>
    <t>23 - 25 Ocak 2015</t>
  </si>
  <si>
    <t>TOM LITTLE AND THE MAGIC MIRROR</t>
  </si>
  <si>
    <t>2015 / 05</t>
  </si>
  <si>
    <t>30 Ocak - 01 Şubat 2015</t>
  </si>
  <si>
    <t>ARFICAN SAFARI (3D)</t>
  </si>
  <si>
    <t>2015 / 06</t>
  </si>
  <si>
    <t>06 - 08 Şubat 2015</t>
  </si>
  <si>
    <t>2015 / 07</t>
  </si>
  <si>
    <t>13 - 15 Şubat 2015</t>
  </si>
  <si>
    <t>STILL ALICE</t>
  </si>
  <si>
    <t>YAV HE HE</t>
  </si>
  <si>
    <t>YAV HE HE FİLM</t>
  </si>
  <si>
    <t>2015 / 08</t>
  </si>
  <si>
    <t>20 - 22 Şubat 2015</t>
  </si>
  <si>
    <t>2015 / 09</t>
  </si>
  <si>
    <t>27 Şubat - 01 Mart 2015</t>
  </si>
  <si>
    <t>2015 / 10</t>
  </si>
  <si>
    <t>06 - 08 Mart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</si>
</sst>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0" fontId="6" fillId="0" borderId="37" xfId="0" applyFont="1" applyFill="1" applyBorder="1" applyAlignment="1" applyProtection="1">
      <alignment horizontal="right" vertical="center"/>
    </xf>
    <xf numFmtId="169" fontId="9" fillId="3" borderId="38" xfId="0" applyNumberFormat="1" applyFont="1" applyFill="1" applyBorder="1" applyAlignment="1">
      <alignment horizontal="left" vertical="center" shrinkToFit="1"/>
    </xf>
    <xf numFmtId="164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3" borderId="40" xfId="0" applyFont="1" applyFill="1" applyBorder="1" applyAlignment="1">
      <alignment horizontal="left"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167" fontId="9" fillId="0" borderId="42" xfId="2" applyNumberFormat="1" applyFont="1" applyFill="1" applyBorder="1" applyAlignment="1">
      <alignment horizontal="right" vertical="center" shrinkToFit="1"/>
    </xf>
    <xf numFmtId="168" fontId="9" fillId="0" borderId="39" xfId="2" applyNumberFormat="1" applyFont="1" applyFill="1" applyBorder="1" applyAlignment="1">
      <alignment horizontal="right" vertical="center" shrinkToFit="1"/>
    </xf>
    <xf numFmtId="167" fontId="5" fillId="3" borderId="42" xfId="2" applyNumberFormat="1" applyFont="1" applyFill="1" applyBorder="1" applyAlignment="1" applyProtection="1">
      <alignment horizontal="right" vertical="center" shrinkToFit="1"/>
    </xf>
    <xf numFmtId="3" fontId="5" fillId="3" borderId="39" xfId="2" applyNumberFormat="1" applyFont="1" applyFill="1" applyBorder="1" applyAlignment="1" applyProtection="1">
      <alignment horizontal="right" vertical="center" shrinkToFit="1"/>
    </xf>
    <xf numFmtId="168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7" fontId="5" fillId="0" borderId="42" xfId="2" applyNumberFormat="1" applyFont="1" applyFill="1" applyBorder="1" applyAlignment="1" applyProtection="1">
      <alignment horizontal="right" vertical="center" shrinkToFit="1"/>
    </xf>
    <xf numFmtId="170" fontId="9" fillId="3" borderId="43" xfId="2" applyNumberFormat="1" applyFont="1" applyFill="1" applyBorder="1" applyAlignment="1">
      <alignment vertical="center" shrinkToFit="1"/>
    </xf>
    <xf numFmtId="167" fontId="9" fillId="0" borderId="42" xfId="0" applyNumberFormat="1" applyFont="1" applyFill="1" applyBorder="1" applyAlignment="1">
      <alignment vertical="center" shrinkToFit="1"/>
    </xf>
    <xf numFmtId="168" fontId="9" fillId="0" borderId="39" xfId="2" applyNumberFormat="1" applyFont="1" applyFill="1" applyBorder="1" applyAlignment="1" applyProtection="1">
      <alignment vertical="center" shrinkToFit="1"/>
      <protection locked="0"/>
    </xf>
    <xf numFmtId="167" fontId="9" fillId="3" borderId="43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48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49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10</v>
      </c>
      <c r="I6" s="44">
        <v>4</v>
      </c>
      <c r="J6" s="45">
        <v>998.5</v>
      </c>
      <c r="K6" s="46">
        <v>188</v>
      </c>
      <c r="L6" s="45">
        <v>1243</v>
      </c>
      <c r="M6" s="46">
        <v>235</v>
      </c>
      <c r="N6" s="45">
        <v>1329.5</v>
      </c>
      <c r="O6" s="46">
        <v>296</v>
      </c>
      <c r="P6" s="47">
        <f>+J6+L6+N6</f>
        <v>3571</v>
      </c>
      <c r="Q6" s="48">
        <f>K6+M6+O6</f>
        <v>719</v>
      </c>
      <c r="R6" s="49">
        <f>Q6/H6</f>
        <v>71.900000000000006</v>
      </c>
      <c r="S6" s="50">
        <f>+P6/Q6</f>
        <v>4.9666203059805287</v>
      </c>
      <c r="T6" s="51">
        <v>23426.5</v>
      </c>
      <c r="U6" s="52">
        <f>-(T6-P6)/T6</f>
        <v>-0.847565790877852</v>
      </c>
      <c r="V6" s="53">
        <v>390473</v>
      </c>
      <c r="W6" s="54">
        <v>27692</v>
      </c>
      <c r="X6" s="55">
        <f>V6/W6</f>
        <v>14.100570561895132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16</v>
      </c>
      <c r="J7" s="64">
        <v>284</v>
      </c>
      <c r="K7" s="65">
        <v>32</v>
      </c>
      <c r="L7" s="64">
        <v>940</v>
      </c>
      <c r="M7" s="65">
        <v>109</v>
      </c>
      <c r="N7" s="64">
        <v>1125</v>
      </c>
      <c r="O7" s="65">
        <v>131</v>
      </c>
      <c r="P7" s="66">
        <f t="shared" ref="P7:P8" si="1">+J7+L7+N7</f>
        <v>2349</v>
      </c>
      <c r="Q7" s="67">
        <f t="shared" ref="Q7:Q8" si="2">K7+M7+O7</f>
        <v>272</v>
      </c>
      <c r="R7" s="68">
        <f t="shared" ref="R7:R8" si="3">Q7/H7</f>
        <v>54.4</v>
      </c>
      <c r="S7" s="69">
        <f t="shared" ref="S7:S8" si="4">+P7/Q7</f>
        <v>8.6360294117647065</v>
      </c>
      <c r="T7" s="70">
        <v>4771</v>
      </c>
      <c r="U7" s="71">
        <f>-(T7-P7)/T7</f>
        <v>-0.50765038775937954</v>
      </c>
      <c r="V7" s="72">
        <v>2057407.35</v>
      </c>
      <c r="W7" s="73">
        <v>196355</v>
      </c>
      <c r="X7" s="74">
        <f t="shared" ref="X7:X8" si="5">V7/W7</f>
        <v>10.477998268442363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7</v>
      </c>
      <c r="I8" s="63">
        <v>4</v>
      </c>
      <c r="J8" s="64">
        <v>218</v>
      </c>
      <c r="K8" s="65">
        <v>31</v>
      </c>
      <c r="L8" s="64">
        <v>656</v>
      </c>
      <c r="M8" s="65">
        <v>91</v>
      </c>
      <c r="N8" s="64">
        <v>882</v>
      </c>
      <c r="O8" s="65">
        <v>124</v>
      </c>
      <c r="P8" s="66">
        <f t="shared" si="1"/>
        <v>1756</v>
      </c>
      <c r="Q8" s="67">
        <f t="shared" si="2"/>
        <v>246</v>
      </c>
      <c r="R8" s="68">
        <f t="shared" si="3"/>
        <v>35.142857142857146</v>
      </c>
      <c r="S8" s="69">
        <f t="shared" si="4"/>
        <v>7.1382113821138216</v>
      </c>
      <c r="T8" s="70">
        <v>3353.5</v>
      </c>
      <c r="U8" s="71">
        <f>-(T8-P8)/T8</f>
        <v>-0.4763679737587595</v>
      </c>
      <c r="V8" s="72">
        <v>182739.3</v>
      </c>
      <c r="W8" s="73">
        <v>18391</v>
      </c>
      <c r="X8" s="74">
        <f t="shared" si="5"/>
        <v>9.9363438638464459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4</v>
      </c>
      <c r="I9" s="25">
        <v>7</v>
      </c>
      <c r="J9" s="26">
        <v>144</v>
      </c>
      <c r="K9" s="27">
        <v>21</v>
      </c>
      <c r="L9" s="26">
        <v>472</v>
      </c>
      <c r="M9" s="27">
        <v>57</v>
      </c>
      <c r="N9" s="26">
        <v>446</v>
      </c>
      <c r="O9" s="27">
        <v>50</v>
      </c>
      <c r="P9" s="28">
        <f>+J9+L9+N9</f>
        <v>1062</v>
      </c>
      <c r="Q9" s="29">
        <f>K9+M9+O9</f>
        <v>128</v>
      </c>
      <c r="R9" s="30">
        <f>Q9/H9</f>
        <v>32</v>
      </c>
      <c r="S9" s="31">
        <f>+P9/Q9</f>
        <v>8.296875</v>
      </c>
      <c r="T9" s="32">
        <v>858</v>
      </c>
      <c r="U9" s="33">
        <f>-(T9-P9)/T9</f>
        <v>0.23776223776223776</v>
      </c>
      <c r="V9" s="34">
        <v>655507.61</v>
      </c>
      <c r="W9" s="35">
        <v>69483</v>
      </c>
      <c r="X9" s="36">
        <f>V9/W9</f>
        <v>9.434071787343667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23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24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46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47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13</v>
      </c>
      <c r="I6" s="44">
        <v>3</v>
      </c>
      <c r="J6" s="45">
        <v>5713.5</v>
      </c>
      <c r="K6" s="46">
        <v>333</v>
      </c>
      <c r="L6" s="45">
        <v>9758</v>
      </c>
      <c r="M6" s="46">
        <v>564</v>
      </c>
      <c r="N6" s="45">
        <v>7955</v>
      </c>
      <c r="O6" s="46">
        <v>466</v>
      </c>
      <c r="P6" s="47">
        <f>+J6+L6+N6</f>
        <v>23426.5</v>
      </c>
      <c r="Q6" s="48">
        <f>K6+M6+O6</f>
        <v>1363</v>
      </c>
      <c r="R6" s="49">
        <f>Q6/H6</f>
        <v>104.84615384615384</v>
      </c>
      <c r="S6" s="50">
        <f>+P6/Q6</f>
        <v>17.187454145267793</v>
      </c>
      <c r="T6" s="51">
        <v>74800.5</v>
      </c>
      <c r="U6" s="52">
        <f>-(T6-P6)/T6</f>
        <v>-0.68681359081824322</v>
      </c>
      <c r="V6" s="53">
        <v>374289.5</v>
      </c>
      <c r="W6" s="54">
        <v>26110</v>
      </c>
      <c r="X6" s="55">
        <f>V6/W6</f>
        <v>14.335101493680583</v>
      </c>
      <c r="Y6" s="15"/>
      <c r="AA6" s="16"/>
      <c r="AB6" s="17"/>
    </row>
    <row r="7" spans="1:28" s="5" customFormat="1" ht="24" customHeight="1" x14ac:dyDescent="0.25">
      <c r="B7" s="56">
        <f t="shared" ref="B7:B9" si="0"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6</v>
      </c>
      <c r="I7" s="63">
        <v>15</v>
      </c>
      <c r="J7" s="64">
        <v>1224</v>
      </c>
      <c r="K7" s="65">
        <v>179</v>
      </c>
      <c r="L7" s="64">
        <v>1684</v>
      </c>
      <c r="M7" s="65">
        <v>251</v>
      </c>
      <c r="N7" s="64">
        <v>1863</v>
      </c>
      <c r="O7" s="65">
        <v>278</v>
      </c>
      <c r="P7" s="66">
        <f t="shared" ref="P7" si="1">+J7+L7+N7</f>
        <v>4771</v>
      </c>
      <c r="Q7" s="67">
        <f t="shared" ref="Q7" si="2">K7+M7+O7</f>
        <v>708</v>
      </c>
      <c r="R7" s="68">
        <f t="shared" ref="R7" si="3">Q7/H7</f>
        <v>118</v>
      </c>
      <c r="S7" s="69">
        <f t="shared" ref="S7" si="4">+P7/Q7</f>
        <v>6.7387005649717517</v>
      </c>
      <c r="T7" s="70">
        <v>1514.5</v>
      </c>
      <c r="U7" s="71">
        <f>-(T7-P7)/T7</f>
        <v>2.1502145922746783</v>
      </c>
      <c r="V7" s="72">
        <v>2052172.85</v>
      </c>
      <c r="W7" s="73">
        <v>195628</v>
      </c>
      <c r="X7" s="74">
        <f t="shared" ref="X7" si="5">V7/W7</f>
        <v>10.490179575520887</v>
      </c>
      <c r="Y7" s="15"/>
      <c r="AA7" s="16"/>
      <c r="AB7" s="17"/>
    </row>
    <row r="8" spans="1:28" s="5" customFormat="1" ht="24" customHeight="1" x14ac:dyDescent="0.25">
      <c r="B8" s="56">
        <f t="shared" si="0"/>
        <v>3</v>
      </c>
      <c r="C8" s="57" t="s">
        <v>42</v>
      </c>
      <c r="D8" s="58">
        <v>42048</v>
      </c>
      <c r="E8" s="59" t="s">
        <v>21</v>
      </c>
      <c r="F8" s="60" t="s">
        <v>43</v>
      </c>
      <c r="G8" s="61">
        <v>41</v>
      </c>
      <c r="H8" s="62">
        <v>8</v>
      </c>
      <c r="I8" s="63">
        <v>3</v>
      </c>
      <c r="J8" s="64">
        <v>559</v>
      </c>
      <c r="K8" s="65">
        <v>57</v>
      </c>
      <c r="L8" s="64">
        <v>1155.5</v>
      </c>
      <c r="M8" s="65">
        <v>114</v>
      </c>
      <c r="N8" s="64">
        <v>1639</v>
      </c>
      <c r="O8" s="65">
        <v>166</v>
      </c>
      <c r="P8" s="66">
        <f t="shared" ref="P8" si="6">+J8+L8+N8</f>
        <v>3353.5</v>
      </c>
      <c r="Q8" s="67">
        <f t="shared" ref="Q8" si="7">K8+M8+O8</f>
        <v>337</v>
      </c>
      <c r="R8" s="68">
        <f t="shared" ref="R8" si="8">Q8/H8</f>
        <v>42.125</v>
      </c>
      <c r="S8" s="69">
        <f t="shared" ref="S8" si="9">+P8/Q8</f>
        <v>9.9510385756676563</v>
      </c>
      <c r="T8" s="70">
        <v>31766.5</v>
      </c>
      <c r="U8" s="71">
        <f>-(T8-P8)/T8</f>
        <v>-0.89443281444288791</v>
      </c>
      <c r="V8" s="72">
        <v>179225.8</v>
      </c>
      <c r="W8" s="73">
        <v>17944</v>
      </c>
      <c r="X8" s="74">
        <f t="shared" ref="X8" si="10">V8/W8</f>
        <v>9.988062862238074</v>
      </c>
      <c r="Y8" s="15"/>
      <c r="AA8" s="16"/>
      <c r="AB8" s="17"/>
    </row>
    <row r="9" spans="1:28" s="5" customFormat="1" ht="24" customHeight="1" thickBot="1" x14ac:dyDescent="0.3">
      <c r="B9" s="18">
        <f t="shared" si="0"/>
        <v>4</v>
      </c>
      <c r="C9" s="19" t="s">
        <v>33</v>
      </c>
      <c r="D9" s="20">
        <v>42027</v>
      </c>
      <c r="E9" s="21" t="s">
        <v>21</v>
      </c>
      <c r="F9" s="22" t="s">
        <v>21</v>
      </c>
      <c r="G9" s="23">
        <v>64</v>
      </c>
      <c r="H9" s="24">
        <v>6</v>
      </c>
      <c r="I9" s="25">
        <v>6</v>
      </c>
      <c r="J9" s="26">
        <v>16</v>
      </c>
      <c r="K9" s="27">
        <v>2</v>
      </c>
      <c r="L9" s="26">
        <v>372</v>
      </c>
      <c r="M9" s="27">
        <v>44</v>
      </c>
      <c r="N9" s="26">
        <v>470</v>
      </c>
      <c r="O9" s="27">
        <v>54</v>
      </c>
      <c r="P9" s="28">
        <f>+J9+L9+N9</f>
        <v>858</v>
      </c>
      <c r="Q9" s="29">
        <f>K9+M9+O9</f>
        <v>100</v>
      </c>
      <c r="R9" s="30">
        <f>Q9/H9</f>
        <v>16.666666666666668</v>
      </c>
      <c r="S9" s="31">
        <f>+P9/Q9</f>
        <v>8.58</v>
      </c>
      <c r="T9" s="32">
        <v>2983.5</v>
      </c>
      <c r="U9" s="33">
        <f>-(T9-P9)/T9</f>
        <v>-0.71241830065359479</v>
      </c>
      <c r="V9" s="34">
        <v>652128.61</v>
      </c>
      <c r="W9" s="35">
        <v>68951</v>
      </c>
      <c r="X9" s="36">
        <f>V9/W9</f>
        <v>9.4578557236298231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44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28</v>
      </c>
      <c r="I6" s="44">
        <v>2</v>
      </c>
      <c r="J6" s="45">
        <v>19649.5</v>
      </c>
      <c r="K6" s="46">
        <v>1247</v>
      </c>
      <c r="L6" s="45">
        <v>28497.5</v>
      </c>
      <c r="M6" s="46">
        <v>1772</v>
      </c>
      <c r="N6" s="45">
        <v>26653.5</v>
      </c>
      <c r="O6" s="46">
        <v>1715</v>
      </c>
      <c r="P6" s="47">
        <f>+J6+L6+N6</f>
        <v>74800.5</v>
      </c>
      <c r="Q6" s="48">
        <f>K6+M6+O6</f>
        <v>4734</v>
      </c>
      <c r="R6" s="49">
        <f>Q6/H6</f>
        <v>169.07142857142858</v>
      </c>
      <c r="S6" s="50">
        <f>+P6/Q6</f>
        <v>15.800697084917617</v>
      </c>
      <c r="T6" s="51">
        <v>138975</v>
      </c>
      <c r="U6" s="52">
        <f>-(T6-P6)/T6</f>
        <v>-0.46177010253642742</v>
      </c>
      <c r="V6" s="53">
        <v>292216.5</v>
      </c>
      <c r="W6" s="54">
        <v>20344</v>
      </c>
      <c r="X6" s="55">
        <f>V6/W6</f>
        <v>14.363768187180495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48</v>
      </c>
      <c r="I7" s="63">
        <v>2</v>
      </c>
      <c r="J7" s="64">
        <v>6345.5</v>
      </c>
      <c r="K7" s="65">
        <v>659</v>
      </c>
      <c r="L7" s="64">
        <v>11518.5</v>
      </c>
      <c r="M7" s="65">
        <v>1171</v>
      </c>
      <c r="N7" s="64">
        <v>13902.5</v>
      </c>
      <c r="O7" s="65">
        <v>1377</v>
      </c>
      <c r="P7" s="66">
        <f t="shared" ref="P7" si="0">+J7+L7+N7</f>
        <v>31766.5</v>
      </c>
      <c r="Q7" s="67">
        <f t="shared" ref="Q7" si="1">K7+M7+O7</f>
        <v>3207</v>
      </c>
      <c r="R7" s="68">
        <f t="shared" ref="R7" si="2">Q7/H7</f>
        <v>66.8125</v>
      </c>
      <c r="S7" s="69">
        <f t="shared" ref="S7" si="3">+P7/Q7</f>
        <v>9.9053632678515751</v>
      </c>
      <c r="T7" s="70">
        <v>89605</v>
      </c>
      <c r="U7" s="71">
        <f>-(T7-P7)/T7</f>
        <v>-0.6454829529602143</v>
      </c>
      <c r="V7" s="72">
        <v>161273.29999999999</v>
      </c>
      <c r="W7" s="73">
        <v>15963</v>
      </c>
      <c r="X7" s="74">
        <f t="shared" ref="X7" si="4">V7/W7</f>
        <v>10.1029443087139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14</v>
      </c>
      <c r="I8" s="63">
        <v>5</v>
      </c>
      <c r="J8" s="64">
        <v>305</v>
      </c>
      <c r="K8" s="65">
        <v>32</v>
      </c>
      <c r="L8" s="64">
        <v>1147</v>
      </c>
      <c r="M8" s="65">
        <v>143</v>
      </c>
      <c r="N8" s="64">
        <v>1531.5</v>
      </c>
      <c r="O8" s="65">
        <v>183</v>
      </c>
      <c r="P8" s="66">
        <f>+J8+L8+N8</f>
        <v>2983.5</v>
      </c>
      <c r="Q8" s="67">
        <f>K8+M8+O8</f>
        <v>358</v>
      </c>
      <c r="R8" s="68">
        <f>Q8/H8</f>
        <v>25.571428571428573</v>
      </c>
      <c r="S8" s="69">
        <f>+P8/Q8</f>
        <v>8.333798882681565</v>
      </c>
      <c r="T8" s="70">
        <v>7201</v>
      </c>
      <c r="U8" s="71">
        <f>-(T8-P8)/T8</f>
        <v>-0.58568254409109843</v>
      </c>
      <c r="V8" s="72">
        <v>648981.61</v>
      </c>
      <c r="W8" s="73">
        <v>68522</v>
      </c>
      <c r="X8" s="74">
        <f>V8/W8</f>
        <v>9.4711422608797164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3</v>
      </c>
      <c r="I9" s="25">
        <v>14</v>
      </c>
      <c r="J9" s="26">
        <v>375.5</v>
      </c>
      <c r="K9" s="27">
        <v>42</v>
      </c>
      <c r="L9" s="26">
        <v>517</v>
      </c>
      <c r="M9" s="27">
        <v>69</v>
      </c>
      <c r="N9" s="26">
        <v>622</v>
      </c>
      <c r="O9" s="27">
        <v>80</v>
      </c>
      <c r="P9" s="28">
        <f t="shared" ref="P9" si="5">+J9+L9+N9</f>
        <v>1514.5</v>
      </c>
      <c r="Q9" s="29">
        <f t="shared" ref="Q9" si="6">K9+M9+O9</f>
        <v>191</v>
      </c>
      <c r="R9" s="30">
        <f t="shared" ref="R9" si="7">Q9/H9</f>
        <v>63.666666666666664</v>
      </c>
      <c r="S9" s="31">
        <f t="shared" ref="S9" si="8">+P9/Q9</f>
        <v>7.9293193717277486</v>
      </c>
      <c r="T9" s="32">
        <v>2162</v>
      </c>
      <c r="U9" s="33">
        <f>-(T9-P9)/T9</f>
        <v>-0.29949121184088806</v>
      </c>
      <c r="V9" s="34">
        <v>2046535.85</v>
      </c>
      <c r="W9" s="35">
        <v>194809</v>
      </c>
      <c r="X9" s="36">
        <f t="shared" ref="X9" si="9">V9/W9</f>
        <v>10.505345492251385</v>
      </c>
      <c r="Y9" s="15"/>
      <c r="AA9" s="16"/>
      <c r="AB9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3" style="1" customWidth="1"/>
    <col min="4" max="4" width="7.7109375" style="1" customWidth="1"/>
    <col min="5" max="5" width="8.28515625" style="1" customWidth="1"/>
    <col min="6" max="6" width="10.710937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40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41</v>
      </c>
      <c r="D6" s="39">
        <v>42048</v>
      </c>
      <c r="E6" s="40" t="s">
        <v>21</v>
      </c>
      <c r="F6" s="41" t="s">
        <v>21</v>
      </c>
      <c r="G6" s="42">
        <v>13</v>
      </c>
      <c r="H6" s="43">
        <v>33</v>
      </c>
      <c r="I6" s="44">
        <v>1</v>
      </c>
      <c r="J6" s="45">
        <v>31625</v>
      </c>
      <c r="K6" s="46">
        <v>2344</v>
      </c>
      <c r="L6" s="45">
        <v>56036.5</v>
      </c>
      <c r="M6" s="46">
        <v>3674</v>
      </c>
      <c r="N6" s="45">
        <v>51313.5</v>
      </c>
      <c r="O6" s="46">
        <v>3388</v>
      </c>
      <c r="P6" s="47">
        <f>+J6+L6+N6</f>
        <v>138975</v>
      </c>
      <c r="Q6" s="48">
        <f>K6+M6+O6</f>
        <v>9406</v>
      </c>
      <c r="R6" s="49">
        <f>Q6/H6</f>
        <v>285.030303030303</v>
      </c>
      <c r="S6" s="50">
        <f>+P6/Q6</f>
        <v>14.775143525409312</v>
      </c>
      <c r="T6" s="51"/>
      <c r="U6" s="52" t="e">
        <f>-(T6-P6)/T6</f>
        <v>#DIV/0!</v>
      </c>
      <c r="V6" s="53">
        <v>138975</v>
      </c>
      <c r="W6" s="54">
        <v>9406</v>
      </c>
      <c r="X6" s="55">
        <f>V6/W6</f>
        <v>14.775143525409312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42</v>
      </c>
      <c r="D7" s="58">
        <v>42048</v>
      </c>
      <c r="E7" s="59" t="s">
        <v>21</v>
      </c>
      <c r="F7" s="60" t="s">
        <v>43</v>
      </c>
      <c r="G7" s="61">
        <v>41</v>
      </c>
      <c r="H7" s="62">
        <v>56</v>
      </c>
      <c r="I7" s="63">
        <v>1</v>
      </c>
      <c r="J7" s="64">
        <v>17907.5</v>
      </c>
      <c r="K7" s="65">
        <v>1670</v>
      </c>
      <c r="L7" s="64">
        <v>36069</v>
      </c>
      <c r="M7" s="65">
        <v>3453</v>
      </c>
      <c r="N7" s="64">
        <v>35628.5</v>
      </c>
      <c r="O7" s="65">
        <v>3331</v>
      </c>
      <c r="P7" s="66">
        <f t="shared" ref="P7" si="0">+J7+L7+N7</f>
        <v>89605</v>
      </c>
      <c r="Q7" s="67">
        <f t="shared" ref="Q7" si="1">K7+M7+O7</f>
        <v>8454</v>
      </c>
      <c r="R7" s="68">
        <f t="shared" ref="R7" si="2">Q7/H7</f>
        <v>150.96428571428572</v>
      </c>
      <c r="S7" s="69">
        <f t="shared" ref="S7" si="3">+P7/Q7</f>
        <v>10.599124674710197</v>
      </c>
      <c r="T7" s="70"/>
      <c r="U7" s="71" t="e">
        <f>-(T7-P7)/T7</f>
        <v>#DIV/0!</v>
      </c>
      <c r="V7" s="72">
        <v>89605</v>
      </c>
      <c r="W7" s="73">
        <v>8454</v>
      </c>
      <c r="X7" s="74">
        <f t="shared" ref="X7" si="4">V7/W7</f>
        <v>10.599124674710197</v>
      </c>
      <c r="Y7" s="15"/>
      <c r="AA7" s="16"/>
      <c r="AB7" s="17"/>
    </row>
    <row r="8" spans="1:28" s="5" customFormat="1" ht="24" customHeight="1" x14ac:dyDescent="0.25">
      <c r="B8" s="56">
        <f>B7+1</f>
        <v>3</v>
      </c>
      <c r="C8" s="57" t="s">
        <v>33</v>
      </c>
      <c r="D8" s="58">
        <v>42027</v>
      </c>
      <c r="E8" s="59" t="s">
        <v>21</v>
      </c>
      <c r="F8" s="60" t="s">
        <v>21</v>
      </c>
      <c r="G8" s="61">
        <v>64</v>
      </c>
      <c r="H8" s="62">
        <v>27</v>
      </c>
      <c r="I8" s="63">
        <v>3</v>
      </c>
      <c r="J8" s="64">
        <v>1066</v>
      </c>
      <c r="K8" s="65">
        <v>127</v>
      </c>
      <c r="L8" s="64">
        <v>2567.5</v>
      </c>
      <c r="M8" s="65">
        <v>305</v>
      </c>
      <c r="N8" s="64">
        <v>3567.5</v>
      </c>
      <c r="O8" s="65">
        <v>419</v>
      </c>
      <c r="P8" s="66">
        <f>+J8+L8+N8</f>
        <v>7201</v>
      </c>
      <c r="Q8" s="67">
        <f>K8+M8+O8</f>
        <v>851</v>
      </c>
      <c r="R8" s="68">
        <f>Q8/H8</f>
        <v>31.518518518518519</v>
      </c>
      <c r="S8" s="69">
        <f>+P8/Q8</f>
        <v>8.4618096357226786</v>
      </c>
      <c r="T8" s="70">
        <v>40624</v>
      </c>
      <c r="U8" s="71">
        <f>-(T8-P8)/T8</f>
        <v>-0.82274025206774326</v>
      </c>
      <c r="V8" s="72">
        <v>645236.11</v>
      </c>
      <c r="W8" s="73">
        <v>68033</v>
      </c>
      <c r="X8" s="74">
        <f>V8/W8</f>
        <v>9.484163714667881</v>
      </c>
      <c r="Y8" s="15"/>
      <c r="AA8" s="16"/>
      <c r="AB8" s="17"/>
    </row>
    <row r="9" spans="1:28" s="5" customFormat="1" ht="24" customHeight="1" thickBot="1" x14ac:dyDescent="0.3">
      <c r="B9" s="18">
        <f>B8+1</f>
        <v>4</v>
      </c>
      <c r="C9" s="19" t="s">
        <v>22</v>
      </c>
      <c r="D9" s="20">
        <v>41964</v>
      </c>
      <c r="E9" s="21" t="s">
        <v>21</v>
      </c>
      <c r="F9" s="22" t="s">
        <v>21</v>
      </c>
      <c r="G9" s="23">
        <v>58</v>
      </c>
      <c r="H9" s="24">
        <v>4</v>
      </c>
      <c r="I9" s="25">
        <v>12</v>
      </c>
      <c r="J9" s="26">
        <v>501</v>
      </c>
      <c r="K9" s="27">
        <v>84</v>
      </c>
      <c r="L9" s="26">
        <v>990</v>
      </c>
      <c r="M9" s="27">
        <v>147</v>
      </c>
      <c r="N9" s="26">
        <v>671</v>
      </c>
      <c r="O9" s="27">
        <v>118</v>
      </c>
      <c r="P9" s="28">
        <f t="shared" ref="P9" si="5">+J9+L9+N9</f>
        <v>2162</v>
      </c>
      <c r="Q9" s="29">
        <f t="shared" ref="Q9" si="6">K9+M9+O9</f>
        <v>349</v>
      </c>
      <c r="R9" s="30">
        <f t="shared" ref="R9" si="7">Q9/H9</f>
        <v>87.25</v>
      </c>
      <c r="S9" s="31">
        <f t="shared" ref="S9" si="8">+P9/Q9</f>
        <v>6.1948424068767904</v>
      </c>
      <c r="T9" s="32">
        <v>1357</v>
      </c>
      <c r="U9" s="33">
        <f>-(T9-P9)/T9</f>
        <v>0.59322033898305082</v>
      </c>
      <c r="V9" s="34">
        <v>2043633.35</v>
      </c>
      <c r="W9" s="35">
        <v>194385</v>
      </c>
      <c r="X9" s="36">
        <f t="shared" ref="X9" si="9">V9/W9</f>
        <v>10.513328446124959</v>
      </c>
      <c r="Y9" s="15"/>
      <c r="AA9" s="16"/>
      <c r="AB9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37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38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66</v>
      </c>
      <c r="I6" s="44">
        <v>3</v>
      </c>
      <c r="J6" s="45">
        <v>11752.5</v>
      </c>
      <c r="K6" s="46">
        <v>1279</v>
      </c>
      <c r="L6" s="45">
        <v>14713.5</v>
      </c>
      <c r="M6" s="46">
        <v>1624</v>
      </c>
      <c r="N6" s="45">
        <v>14158</v>
      </c>
      <c r="O6" s="46">
        <v>1539</v>
      </c>
      <c r="P6" s="47">
        <f>+J6+L6+N6</f>
        <v>40624</v>
      </c>
      <c r="Q6" s="48">
        <f>K6+M6+O6</f>
        <v>4442</v>
      </c>
      <c r="R6" s="49">
        <f>Q6/H6</f>
        <v>67.303030303030297</v>
      </c>
      <c r="S6" s="50">
        <f>+P6/Q6</f>
        <v>9.1454299864925712</v>
      </c>
      <c r="T6" s="51">
        <v>109551.25</v>
      </c>
      <c r="U6" s="52">
        <f>-(T6-P6)/T6</f>
        <v>-0.62917812439383392</v>
      </c>
      <c r="V6" s="53">
        <v>629260.13</v>
      </c>
      <c r="W6" s="54">
        <v>66125</v>
      </c>
      <c r="X6" s="55">
        <f>V6/W6</f>
        <v>9.5162212476370502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12</v>
      </c>
      <c r="J7" s="26">
        <v>256</v>
      </c>
      <c r="K7" s="27">
        <v>25</v>
      </c>
      <c r="L7" s="26">
        <v>411</v>
      </c>
      <c r="M7" s="27">
        <v>38</v>
      </c>
      <c r="N7" s="26">
        <v>690</v>
      </c>
      <c r="O7" s="27">
        <v>67</v>
      </c>
      <c r="P7" s="28">
        <f t="shared" ref="P7" si="0">+J7+L7+N7</f>
        <v>1357</v>
      </c>
      <c r="Q7" s="29">
        <f t="shared" ref="Q7" si="1">K7+M7+O7</f>
        <v>130</v>
      </c>
      <c r="R7" s="30">
        <f t="shared" ref="R7" si="2">Q7/H7</f>
        <v>32.5</v>
      </c>
      <c r="S7" s="31">
        <f t="shared" ref="S7" si="3">+P7/Q7</f>
        <v>10.438461538461539</v>
      </c>
      <c r="T7" s="32">
        <v>6912</v>
      </c>
      <c r="U7" s="33">
        <f>-(T7-P7)/T7</f>
        <v>-0.80367476851851849</v>
      </c>
      <c r="V7" s="34">
        <v>2040428.35</v>
      </c>
      <c r="W7" s="35">
        <v>193940</v>
      </c>
      <c r="X7" s="36">
        <f t="shared" ref="X7" si="4">V7/W7</f>
        <v>10.52092580179437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A6" sqref="A6:XFD8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9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34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35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100</v>
      </c>
      <c r="I6" s="44">
        <v>2</v>
      </c>
      <c r="J6" s="45">
        <v>29200.720000000001</v>
      </c>
      <c r="K6" s="46">
        <v>3185</v>
      </c>
      <c r="L6" s="45">
        <v>39544.720000000001</v>
      </c>
      <c r="M6" s="46">
        <v>4015</v>
      </c>
      <c r="N6" s="45">
        <v>40805.81</v>
      </c>
      <c r="O6" s="46">
        <v>4273</v>
      </c>
      <c r="P6" s="47">
        <f>+J6+L6+N6</f>
        <v>109551.25</v>
      </c>
      <c r="Q6" s="48">
        <f>K6+M6+O6</f>
        <v>11473</v>
      </c>
      <c r="R6" s="49">
        <f>Q6/H6</f>
        <v>114.73</v>
      </c>
      <c r="S6" s="50">
        <f>+P6/Q6</f>
        <v>9.5486141375403122</v>
      </c>
      <c r="T6" s="51">
        <v>150508.35999999999</v>
      </c>
      <c r="U6" s="52">
        <f>-(T6-P6)/T6</f>
        <v>-0.27212514972590218</v>
      </c>
      <c r="V6" s="53">
        <v>476051.21</v>
      </c>
      <c r="W6" s="54">
        <v>49028</v>
      </c>
      <c r="X6" s="55">
        <f>V6/W6</f>
        <v>9.7097823692583827</v>
      </c>
      <c r="Y6" s="15"/>
      <c r="AA6" s="16"/>
      <c r="AB6" s="17"/>
    </row>
    <row r="7" spans="1:28" s="5" customFormat="1" ht="24" customHeight="1" x14ac:dyDescent="0.25">
      <c r="B7" s="56">
        <f>B6+1</f>
        <v>2</v>
      </c>
      <c r="C7" s="57" t="s">
        <v>22</v>
      </c>
      <c r="D7" s="58">
        <v>41964</v>
      </c>
      <c r="E7" s="59" t="s">
        <v>21</v>
      </c>
      <c r="F7" s="60" t="s">
        <v>21</v>
      </c>
      <c r="G7" s="61">
        <v>58</v>
      </c>
      <c r="H7" s="62">
        <v>5</v>
      </c>
      <c r="I7" s="63">
        <v>11</v>
      </c>
      <c r="J7" s="64">
        <v>1494</v>
      </c>
      <c r="K7" s="65">
        <v>151</v>
      </c>
      <c r="L7" s="64">
        <v>2343</v>
      </c>
      <c r="M7" s="65">
        <v>245</v>
      </c>
      <c r="N7" s="64">
        <v>3075</v>
      </c>
      <c r="O7" s="65">
        <v>324</v>
      </c>
      <c r="P7" s="66">
        <f t="shared" ref="P7:P8" si="0">+J7+L7+N7</f>
        <v>6912</v>
      </c>
      <c r="Q7" s="67">
        <f t="shared" ref="Q7:Q8" si="1">K7+M7+O7</f>
        <v>720</v>
      </c>
      <c r="R7" s="68">
        <f t="shared" ref="R7:R8" si="2">Q7/H7</f>
        <v>144</v>
      </c>
      <c r="S7" s="69">
        <f t="shared" ref="S7:S8" si="3">+P7/Q7</f>
        <v>9.6</v>
      </c>
      <c r="T7" s="70">
        <v>2486</v>
      </c>
      <c r="U7" s="71">
        <f>-(T7-P7)/T7</f>
        <v>1.7803700724054707</v>
      </c>
      <c r="V7" s="72">
        <v>2031788.85</v>
      </c>
      <c r="W7" s="73">
        <v>193028</v>
      </c>
      <c r="X7" s="74">
        <f t="shared" ref="X7:X8" si="4">V7/W7</f>
        <v>10.525876297739188</v>
      </c>
      <c r="Y7" s="15"/>
      <c r="AA7" s="16"/>
      <c r="AB7" s="17"/>
    </row>
    <row r="8" spans="1:28" s="5" customFormat="1" ht="24" customHeight="1" thickBot="1" x14ac:dyDescent="0.3">
      <c r="B8" s="18">
        <f>B7+1</f>
        <v>3</v>
      </c>
      <c r="C8" s="19" t="s">
        <v>36</v>
      </c>
      <c r="D8" s="20">
        <v>41985</v>
      </c>
      <c r="E8" s="21" t="s">
        <v>21</v>
      </c>
      <c r="F8" s="22" t="s">
        <v>21</v>
      </c>
      <c r="G8" s="23">
        <v>6</v>
      </c>
      <c r="H8" s="24">
        <v>2</v>
      </c>
      <c r="I8" s="25">
        <v>8</v>
      </c>
      <c r="J8" s="26">
        <v>379</v>
      </c>
      <c r="K8" s="27">
        <v>84</v>
      </c>
      <c r="L8" s="26">
        <v>551</v>
      </c>
      <c r="M8" s="27">
        <v>106</v>
      </c>
      <c r="N8" s="26">
        <v>482</v>
      </c>
      <c r="O8" s="27">
        <v>93</v>
      </c>
      <c r="P8" s="28">
        <f t="shared" si="0"/>
        <v>1412</v>
      </c>
      <c r="Q8" s="29">
        <f t="shared" si="1"/>
        <v>283</v>
      </c>
      <c r="R8" s="30">
        <f t="shared" si="2"/>
        <v>141.5</v>
      </c>
      <c r="S8" s="31">
        <f t="shared" si="3"/>
        <v>4.989399293286219</v>
      </c>
      <c r="T8" s="32"/>
      <c r="U8" s="33" t="e">
        <f>-(T8-P8)/T8</f>
        <v>#DIV/0!</v>
      </c>
      <c r="V8" s="34">
        <v>19136.8</v>
      </c>
      <c r="W8" s="35">
        <v>1955</v>
      </c>
      <c r="X8" s="36">
        <f t="shared" si="4"/>
        <v>9.7886445012787728</v>
      </c>
      <c r="Y8" s="15"/>
      <c r="AA8" s="16"/>
      <c r="AB8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9.285156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31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32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33</v>
      </c>
      <c r="D6" s="39">
        <v>42027</v>
      </c>
      <c r="E6" s="40" t="s">
        <v>21</v>
      </c>
      <c r="F6" s="41" t="s">
        <v>21</v>
      </c>
      <c r="G6" s="42">
        <v>64</v>
      </c>
      <c r="H6" s="43">
        <v>115</v>
      </c>
      <c r="I6" s="44">
        <v>1</v>
      </c>
      <c r="J6" s="45">
        <v>36554.699999999997</v>
      </c>
      <c r="K6" s="46">
        <v>3494</v>
      </c>
      <c r="L6" s="45">
        <v>49333.88</v>
      </c>
      <c r="M6" s="46">
        <v>4678</v>
      </c>
      <c r="N6" s="45">
        <v>64619.78</v>
      </c>
      <c r="O6" s="46">
        <v>6171</v>
      </c>
      <c r="P6" s="47">
        <f>+J6+L6+N6</f>
        <v>150508.35999999999</v>
      </c>
      <c r="Q6" s="48">
        <f>K6+M6+O6</f>
        <v>14343</v>
      </c>
      <c r="R6" s="49">
        <f>Q6/H6</f>
        <v>124.72173913043478</v>
      </c>
      <c r="S6" s="50">
        <f>+P6/Q6</f>
        <v>10.493506239977689</v>
      </c>
      <c r="T6" s="51"/>
      <c r="U6" s="52" t="e">
        <f>-(T6-P6)/T6</f>
        <v>#DIV/0!</v>
      </c>
      <c r="V6" s="53">
        <v>154749.35999999999</v>
      </c>
      <c r="W6" s="54">
        <v>15091</v>
      </c>
      <c r="X6" s="55">
        <f>V6/W6</f>
        <v>10.254413889072957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726</v>
      </c>
      <c r="K7" s="27">
        <v>149</v>
      </c>
      <c r="L7" s="26">
        <v>801</v>
      </c>
      <c r="M7" s="27">
        <v>149</v>
      </c>
      <c r="N7" s="26">
        <v>959</v>
      </c>
      <c r="O7" s="27">
        <v>274</v>
      </c>
      <c r="P7" s="28">
        <f t="shared" ref="P7" si="0">+J7+L7+N7</f>
        <v>2486</v>
      </c>
      <c r="Q7" s="29">
        <f t="shared" ref="Q7" si="1">K7+M7+O7</f>
        <v>572</v>
      </c>
      <c r="R7" s="30">
        <f t="shared" ref="R7" si="2">Q7/H7</f>
        <v>143</v>
      </c>
      <c r="S7" s="31">
        <f t="shared" ref="S7" si="3">+P7/Q7</f>
        <v>4.3461538461538458</v>
      </c>
      <c r="T7" s="32">
        <v>2782</v>
      </c>
      <c r="U7" s="33">
        <f>-(T7-P7)/T7</f>
        <v>-0.10639827462257369</v>
      </c>
      <c r="V7" s="34">
        <v>2016702.35</v>
      </c>
      <c r="W7" s="35">
        <v>191261</v>
      </c>
      <c r="X7" s="36">
        <f t="shared" ref="X7" si="4">V7/W7</f>
        <v>10.544242422658044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29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30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2" t="s">
        <v>1</v>
      </c>
      <c r="U2" s="92"/>
      <c r="V2" s="93" t="s">
        <v>25</v>
      </c>
      <c r="W2" s="93"/>
      <c r="X2" s="94"/>
    </row>
    <row r="3" spans="1:28" ht="30.75" customHeight="1" thickBot="1" x14ac:dyDescent="0.3">
      <c r="B3" s="9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5" t="s">
        <v>2</v>
      </c>
      <c r="U3" s="95"/>
      <c r="V3" s="96" t="s">
        <v>26</v>
      </c>
      <c r="W3" s="96"/>
      <c r="X3" s="97"/>
    </row>
    <row r="4" spans="1:28" s="5" customFormat="1" ht="16.5" customHeight="1" x14ac:dyDescent="0.25">
      <c r="A4" s="3"/>
      <c r="B4" s="4"/>
      <c r="C4" s="98" t="s">
        <v>3</v>
      </c>
      <c r="D4" s="100" t="s">
        <v>4</v>
      </c>
      <c r="E4" s="102" t="s">
        <v>5</v>
      </c>
      <c r="F4" s="102" t="s">
        <v>6</v>
      </c>
      <c r="G4" s="80" t="s">
        <v>7</v>
      </c>
      <c r="H4" s="80" t="s">
        <v>8</v>
      </c>
      <c r="I4" s="82" t="s">
        <v>9</v>
      </c>
      <c r="J4" s="75" t="s">
        <v>10</v>
      </c>
      <c r="K4" s="84"/>
      <c r="L4" s="85" t="s">
        <v>11</v>
      </c>
      <c r="M4" s="84"/>
      <c r="N4" s="85" t="s">
        <v>12</v>
      </c>
      <c r="O4" s="76"/>
      <c r="P4" s="77" t="s">
        <v>13</v>
      </c>
      <c r="Q4" s="86"/>
      <c r="R4" s="86"/>
      <c r="S4" s="87"/>
      <c r="T4" s="75" t="s">
        <v>14</v>
      </c>
      <c r="U4" s="76"/>
      <c r="V4" s="77" t="s">
        <v>15</v>
      </c>
      <c r="W4" s="78"/>
      <c r="X4" s="79"/>
    </row>
    <row r="5" spans="1:28" s="5" customFormat="1" ht="23.25" thickBot="1" x14ac:dyDescent="0.3">
      <c r="A5" s="3"/>
      <c r="B5" s="6"/>
      <c r="C5" s="99"/>
      <c r="D5" s="101"/>
      <c r="E5" s="103"/>
      <c r="F5" s="103"/>
      <c r="G5" s="81"/>
      <c r="H5" s="81"/>
      <c r="I5" s="83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2015_10_06-08.03</vt:lpstr>
      <vt:lpstr>2015_09_27.02-01.03</vt:lpstr>
      <vt:lpstr>2015_08_20-22.02</vt:lpstr>
      <vt:lpstr>2015_07_13-15.02</vt:lpstr>
      <vt:lpstr>2015_06_06-08.02</vt:lpstr>
      <vt:lpstr>2015_05_30.01-01.02</vt:lpstr>
      <vt:lpstr>2015_04_23-25.01</vt:lpstr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2015-03-09T11:21:08Z</dcterms:modified>
</cp:coreProperties>
</file>