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51_19-21.12" sheetId="45" r:id="rId1"/>
    <sheet name="2014_50_12-14.12" sheetId="44" r:id="rId2"/>
    <sheet name="2014_49_05-07.12" sheetId="43" r:id="rId3"/>
    <sheet name="2014_48_28-30.11" sheetId="42" r:id="rId4"/>
    <sheet name="2014_47_21-23.11" sheetId="41" r:id="rId5"/>
    <sheet name="2014_46_14-16.11" sheetId="40" r:id="rId6"/>
    <sheet name="2014_45_07-09.11" sheetId="39" r:id="rId7"/>
    <sheet name="2014_44_31.10-02.11" sheetId="38" r:id="rId8"/>
    <sheet name="2014_43_24-26.10" sheetId="37" r:id="rId9"/>
    <sheet name="2014_42_17-19.10" sheetId="36" r:id="rId10"/>
    <sheet name="2014_41_10-12.10" sheetId="34" r:id="rId11"/>
    <sheet name="2014_40_03-05.10" sheetId="35" r:id="rId12"/>
    <sheet name="2014_39_26-28.09" sheetId="33" r:id="rId13"/>
    <sheet name="2014_38_19-21.09" sheetId="32" r:id="rId14"/>
    <sheet name="2014_37_12-14.09" sheetId="31" r:id="rId15"/>
    <sheet name="2014_36_05-07.09" sheetId="30" r:id="rId16"/>
    <sheet name="2014_35_29-31.08" sheetId="29" r:id="rId17"/>
    <sheet name="2014_34_22-24.08" sheetId="28" r:id="rId18"/>
    <sheet name="2014_33_15-17.08" sheetId="27" r:id="rId19"/>
    <sheet name="2014_32_08-10.08" sheetId="26" r:id="rId20"/>
    <sheet name="2014_31_01-03.08" sheetId="25" r:id="rId21"/>
    <sheet name="2014_30_25-27.07" sheetId="24" r:id="rId22"/>
    <sheet name="2014_29_18-20.07" sheetId="23" r:id="rId23"/>
    <sheet name="2014_28_11-13.07" sheetId="22" r:id="rId24"/>
    <sheet name="2014_27_04-06.07" sheetId="21" r:id="rId25"/>
    <sheet name="2014_26_27-29.06" sheetId="20" r:id="rId26"/>
    <sheet name="2014_25_20-22.06" sheetId="19" r:id="rId27"/>
    <sheet name="2014_24_13-15.06" sheetId="18" r:id="rId28"/>
    <sheet name="2014_23_06-08.06" sheetId="17" r:id="rId29"/>
    <sheet name="2014_22_30.05-01.06" sheetId="16" r:id="rId30"/>
    <sheet name="2014_21_23-25.05" sheetId="15" r:id="rId31"/>
    <sheet name="2014_20_16-18.05" sheetId="14" r:id="rId32"/>
    <sheet name="2014_19_09-11.05" sheetId="13" r:id="rId33"/>
    <sheet name="2014_18_02-04.05" sheetId="12" r:id="rId34"/>
    <sheet name="2014_17_25-27.04" sheetId="11" r:id="rId35"/>
    <sheet name="2014_16_18-20.04" sheetId="10" r:id="rId36"/>
    <sheet name="2014_15_11-13.04" sheetId="9" r:id="rId37"/>
    <sheet name="2014_14_04-06.04" sheetId="8" r:id="rId38"/>
    <sheet name="2014_13_28-30.03" sheetId="7" r:id="rId39"/>
    <sheet name="2014_12_21-23.03" sheetId="6" r:id="rId40"/>
    <sheet name="2014_11_14-16.03" sheetId="5" r:id="rId41"/>
    <sheet name="2014_10_07-09.03" sheetId="4" r:id="rId42"/>
    <sheet name="2014_9_28.02-02.03" sheetId="1" r:id="rId43"/>
    <sheet name="2014_8_21-23.02" sheetId="3" r:id="rId44"/>
    <sheet name="2014_7_14-16.02" sheetId="2" r:id="rId45"/>
  </sheets>
  <definedNames>
    <definedName name="_xlnm._FilterDatabase" localSheetId="33" hidden="1">'2014_18_02-04.05'!$J$5:$X$5</definedName>
    <definedName name="_xlnm._FilterDatabase" localSheetId="32" hidden="1">'2014_19_09-11.05'!$J$5:$X$5</definedName>
    <definedName name="_xlnm._FilterDatabase" localSheetId="31" hidden="1">'2014_20_16-18.05'!$J$5:$X$5</definedName>
    <definedName name="_xlnm._FilterDatabase" localSheetId="30" hidden="1">'2014_21_23-25.05'!$J$5:$X$5</definedName>
    <definedName name="_xlnm._FilterDatabase" localSheetId="29" hidden="1">'2014_22_30.05-01.06'!$J$5:$X$5</definedName>
    <definedName name="_xlnm._FilterDatabase" localSheetId="28" hidden="1">'2014_23_06-08.06'!$J$5:$X$5</definedName>
    <definedName name="_xlnm._FilterDatabase" localSheetId="27" hidden="1">'2014_24_13-15.06'!$J$5:$X$5</definedName>
    <definedName name="_xlnm._FilterDatabase" localSheetId="26" hidden="1">'2014_25_20-22.06'!$J$5:$X$5</definedName>
    <definedName name="_xlnm._FilterDatabase" localSheetId="25" hidden="1">'2014_26_27-29.06'!$J$5:$X$5</definedName>
    <definedName name="_xlnm._FilterDatabase" localSheetId="24" hidden="1">'2014_27_04-06.07'!$J$5:$X$5</definedName>
    <definedName name="_xlnm._FilterDatabase" localSheetId="23" hidden="1">'2014_28_11-13.07'!$J$5:$X$5</definedName>
    <definedName name="_xlnm._FilterDatabase" localSheetId="22" hidden="1">'2014_29_18-20.07'!$J$5:$X$5</definedName>
    <definedName name="_xlnm._FilterDatabase" localSheetId="21" hidden="1">'2014_30_25-27.07'!$J$5:$X$5</definedName>
    <definedName name="_xlnm._FilterDatabase" localSheetId="20" hidden="1">'2014_31_01-03.08'!$J$5:$X$5</definedName>
    <definedName name="_xlnm._FilterDatabase" localSheetId="19" hidden="1">'2014_32_08-10.08'!$J$5:$X$5</definedName>
    <definedName name="_xlnm._FilterDatabase" localSheetId="18" hidden="1">'2014_33_15-17.08'!$J$5:$X$5</definedName>
    <definedName name="_xlnm._FilterDatabase" localSheetId="17" hidden="1">'2014_34_22-24.08'!$J$5:$X$5</definedName>
    <definedName name="_xlnm._FilterDatabase" localSheetId="16" hidden="1">'2014_35_29-31.08'!$J$5:$X$5</definedName>
    <definedName name="_xlnm._FilterDatabase" localSheetId="15" hidden="1">'2014_36_05-07.09'!$J$5:$X$5</definedName>
    <definedName name="_xlnm._FilterDatabase" localSheetId="14" hidden="1">'2014_37_12-14.09'!$J$5:$X$5</definedName>
    <definedName name="_xlnm._FilterDatabase" localSheetId="13" hidden="1">'2014_38_19-21.09'!$J$5:$X$5</definedName>
    <definedName name="_xlnm._FilterDatabase" localSheetId="12" hidden="1">'2014_39_26-28.09'!$J$5:$X$5</definedName>
    <definedName name="_xlnm._FilterDatabase" localSheetId="11" hidden="1">'2014_40_03-05.10'!$J$5:$X$5</definedName>
    <definedName name="_xlnm._FilterDatabase" localSheetId="10" hidden="1">'2014_41_10-12.10'!$J$5:$X$5</definedName>
    <definedName name="_xlnm._FilterDatabase" localSheetId="9" hidden="1">'2014_42_17-19.10'!$J$5:$X$5</definedName>
    <definedName name="_xlnm._FilterDatabase" localSheetId="8" hidden="1">'2014_43_24-26.10'!$J$5:$X$5</definedName>
    <definedName name="_xlnm._FilterDatabase" localSheetId="7" hidden="1">'2014_44_31.10-02.11'!$J$5:$X$5</definedName>
    <definedName name="_xlnm._FilterDatabase" localSheetId="6" hidden="1">'2014_45_07-09.11'!$J$5:$X$5</definedName>
    <definedName name="_xlnm._FilterDatabase" localSheetId="5" hidden="1">'2014_46_14-16.11'!$J$5:$X$5</definedName>
    <definedName name="_xlnm._FilterDatabase" localSheetId="4" hidden="1">'2014_47_21-23.11'!$J$5:$X$5</definedName>
    <definedName name="_xlnm._FilterDatabase" localSheetId="3" hidden="1">'2014_48_28-30.11'!$J$5:$X$5</definedName>
    <definedName name="_xlnm._FilterDatabase" localSheetId="2" hidden="1">'2014_49_05-07.12'!$J$5:$X$5</definedName>
    <definedName name="_xlnm._FilterDatabase" localSheetId="1" hidden="1">'2014_50_12-14.12'!$J$5:$X$5</definedName>
    <definedName name="_xlnm._FilterDatabase" localSheetId="0" hidden="1">'2014_51_19-21.12'!$J$5:$X$5</definedName>
  </definedNames>
  <calcPr calcId="145621"/>
</workbook>
</file>

<file path=xl/calcChain.xml><?xml version="1.0" encoding="utf-8"?>
<calcChain xmlns="http://schemas.openxmlformats.org/spreadsheetml/2006/main">
  <c r="W6" i="45" l="1"/>
  <c r="V6" i="45"/>
  <c r="X7" i="45"/>
  <c r="Q7" i="45"/>
  <c r="R7" i="45" s="1"/>
  <c r="P7" i="45"/>
  <c r="U7" i="45" s="1"/>
  <c r="P8" i="45"/>
  <c r="Q8" i="45"/>
  <c r="R8" i="45" s="1"/>
  <c r="X8" i="45"/>
  <c r="X6" i="45"/>
  <c r="Q6" i="45"/>
  <c r="R6" i="45" s="1"/>
  <c r="P6" i="45"/>
  <c r="S6" i="45" s="1"/>
  <c r="B6" i="45"/>
  <c r="B7" i="45" s="1"/>
  <c r="B8" i="45" s="1"/>
  <c r="S8" i="45" l="1"/>
  <c r="U8" i="45"/>
  <c r="S7" i="45"/>
  <c r="P7" i="44"/>
  <c r="Q7" i="44"/>
  <c r="R7" i="44" s="1"/>
  <c r="X7" i="44"/>
  <c r="X6" i="44"/>
  <c r="Q6" i="44"/>
  <c r="P6" i="44"/>
  <c r="U6" i="44" s="1"/>
  <c r="B6" i="44"/>
  <c r="B7" i="44" s="1"/>
  <c r="S7" i="44" l="1"/>
  <c r="S6" i="44"/>
  <c r="R6" i="44"/>
  <c r="X6" i="43"/>
  <c r="Q6" i="43"/>
  <c r="R6" i="43" s="1"/>
  <c r="P6" i="43"/>
  <c r="B6" i="43"/>
  <c r="S6" i="43" l="1"/>
  <c r="U6" i="43"/>
  <c r="U6" i="42"/>
  <c r="X6" i="42"/>
  <c r="Q6" i="42"/>
  <c r="R6" i="42" s="1"/>
  <c r="P6" i="42"/>
  <c r="B6" i="42"/>
  <c r="S6" i="42" l="1"/>
  <c r="X6" i="41"/>
  <c r="Q6" i="41"/>
  <c r="P6" i="41"/>
  <c r="B6" i="41"/>
  <c r="S6" i="41" l="1"/>
  <c r="R6" i="41"/>
  <c r="X6" i="40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<sst xmlns="http://schemas.openxmlformats.org/spreadsheetml/2006/main" count="2238" uniqueCount="136">
  <si>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</si>
  <si>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</si>
  <si>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</si>
  <si>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</si>
  <si>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</si>
  <si>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</si>
  <si>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</si>
  <si>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</si>
  <si>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</si>
  <si>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</si>
  <si>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</si>
  <si>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</si>
  <si>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</si>
  <si>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</si>
  <si>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</si>
  <si>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</si>
  <si>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</si>
  <si>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</si>
  <si>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</si>
  <si>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</si>
  <si>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</si>
  <si>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</si>
  <si>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</si>
  <si>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</si>
  <si>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</si>
  <si>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</si>
  <si>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</si>
  <si>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</si>
  <si>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</si>
  <si>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</si>
  <si>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</si>
  <si>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</si>
  <si>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</si>
  <si>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</si>
  <si>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</si>
  <si>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</si>
  <si>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</si>
  <si>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</si>
  <si>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</si>
  <si>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</si>
  <si>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</si>
  <si>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</si>
  <si>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</si>
  <si>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</si>
  <si>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</si>
  <si>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</si>
  <si>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</si>
  <si>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</si>
  <si>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</si>
  <si>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</si>
  <si>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</si>
  <si>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</si>
  <si>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</si>
  <si>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</si>
  <si>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</si>
  <si>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</si>
  <si>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</si>
  <si>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</si>
  <si>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</si>
  <si>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</si>
  <si>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</si>
  <si>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</si>
  <si>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</si>
  <si>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</si>
  <si>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</si>
  <si>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</si>
  <si>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</si>
  <si>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</si>
  <si>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</si>
  <si>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</si>
  <si>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</si>
  <si>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</si>
  <si>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</si>
  <si>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</si>
  <si>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</si>
  <si>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</si>
  <si>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</si>
  <si>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</si>
  <si>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</si>
  <si>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</si>
  <si>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</si>
  <si>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</si>
  <si>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</si>
  <si>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</si>
  <si>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</si>
  <si>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</si>
  <si>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</si>
  <si>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</si>
  <si>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</si>
  <si>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</si>
  <si>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</si>
  <si>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</si>
  <si>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</si>
  <si>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</si>
  <si>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</si>
  <si>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</si>
  <si>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</si>
  <si>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</si>
  <si>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</si>
  <si>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</si>
  <si>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</si>
  <si>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</si>
  <si>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</si>
  <si>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</si>
  <si>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</si>
  <si>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</si>
  <si>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</si>
  <si>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</si>
  <si>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</si>
  <si>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</si>
  <si>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</si>
  <si>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</si>
  <si>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</si>
  <si>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</si>
  <si>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</si>
  <si>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</si>
  <si>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</si>
  <si>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</si>
  <si>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</si>
  <si>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</si>
  <si>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</si>
  <si>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</si>
  <si>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</si>
  <si>
    <t>2014 / 47</t>
  </si>
  <si>
    <t>21 - 23 Kasım 2014</t>
  </si>
  <si>
    <t>KARIŞIK KASET</t>
  </si>
  <si>
    <t>2014 / 48</t>
  </si>
  <si>
    <t>28 - 30 Kasım 2014</t>
  </si>
  <si>
    <t>2014 / 49</t>
  </si>
  <si>
    <t>05 - 07 Aralık 2014</t>
  </si>
  <si>
    <t>2014 / 50</t>
  </si>
  <si>
    <t>12 - 14 Aralık 2014</t>
  </si>
  <si>
    <t>ARFICAN SAFARI (3D)</t>
  </si>
  <si>
    <t>2014 / 51</t>
  </si>
  <si>
    <t>19 - 21 Aralık 2014</t>
  </si>
  <si>
    <t>SILS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</si>
</sst>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135</v>
      </c>
      <c r="D6" s="67">
        <v>41992</v>
      </c>
      <c r="E6" s="68" t="s">
        <v>17</v>
      </c>
      <c r="F6" s="69" t="s">
        <v>17</v>
      </c>
      <c r="G6" s="70">
        <v>6</v>
      </c>
      <c r="H6" s="71">
        <v>12</v>
      </c>
      <c r="I6" s="72">
        <v>1</v>
      </c>
      <c r="J6" s="73">
        <v>5743.5</v>
      </c>
      <c r="K6" s="74">
        <v>355</v>
      </c>
      <c r="L6" s="73">
        <v>10477.1</v>
      </c>
      <c r="M6" s="74">
        <v>610</v>
      </c>
      <c r="N6" s="73">
        <v>11935.9</v>
      </c>
      <c r="O6" s="74">
        <v>717</v>
      </c>
      <c r="P6" s="75">
        <f t="shared" ref="P6" si="0">+J6+L6+N6</f>
        <v>28156.5</v>
      </c>
      <c r="Q6" s="76">
        <f t="shared" ref="Q6" si="1">K6+M6+O6</f>
        <v>1682</v>
      </c>
      <c r="R6" s="77">
        <f t="shared" ref="R6" si="2">Q6/H6</f>
        <v>140.16666666666666</v>
      </c>
      <c r="S6" s="78">
        <f t="shared" ref="S6" si="3">+P6/Q6</f>
        <v>16.739892984542212</v>
      </c>
      <c r="T6" s="79"/>
      <c r="U6" s="80"/>
      <c r="V6" s="81">
        <f>28156.5</f>
        <v>28156.5</v>
      </c>
      <c r="W6" s="82">
        <f>1682</f>
        <v>1682</v>
      </c>
      <c r="X6" s="83">
        <f t="shared" ref="X6" si="4">V6/W6</f>
        <v>16.739892984542212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125</v>
      </c>
      <c r="D7" s="86">
        <v>41964</v>
      </c>
      <c r="E7" s="87" t="s">
        <v>17</v>
      </c>
      <c r="F7" s="88" t="s">
        <v>17</v>
      </c>
      <c r="G7" s="89">
        <v>58</v>
      </c>
      <c r="H7" s="90">
        <v>10</v>
      </c>
      <c r="I7" s="91">
        <v>5</v>
      </c>
      <c r="J7" s="92">
        <v>2109</v>
      </c>
      <c r="K7" s="93">
        <v>199</v>
      </c>
      <c r="L7" s="92">
        <v>4581.5</v>
      </c>
      <c r="M7" s="93">
        <v>452</v>
      </c>
      <c r="N7" s="92">
        <v>4588</v>
      </c>
      <c r="O7" s="93">
        <v>447</v>
      </c>
      <c r="P7" s="94">
        <f t="shared" ref="P7" si="5">+J7+L7+N7</f>
        <v>11278.5</v>
      </c>
      <c r="Q7" s="95">
        <f t="shared" ref="Q7" si="6">K7+M7+O7</f>
        <v>1098</v>
      </c>
      <c r="R7" s="96">
        <f t="shared" ref="R7" si="7">Q7/H7</f>
        <v>109.8</v>
      </c>
      <c r="S7" s="97">
        <f t="shared" ref="S7" si="8">+P7/Q7</f>
        <v>10.271857923497267</v>
      </c>
      <c r="T7" s="98">
        <v>36220.5</v>
      </c>
      <c r="U7" s="99">
        <f>-(T7-P7)/T7</f>
        <v>-0.68861556300989768</v>
      </c>
      <c r="V7" s="100">
        <v>1981381.85</v>
      </c>
      <c r="W7" s="101">
        <v>187230</v>
      </c>
      <c r="X7" s="102">
        <f t="shared" ref="X7" si="9">V7/W7</f>
        <v>10.582608823372324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132</v>
      </c>
      <c r="D8" s="37">
        <v>41985</v>
      </c>
      <c r="E8" s="38" t="s">
        <v>17</v>
      </c>
      <c r="F8" s="39" t="s">
        <v>17</v>
      </c>
      <c r="G8" s="40">
        <v>6</v>
      </c>
      <c r="H8" s="18">
        <v>10</v>
      </c>
      <c r="I8" s="19">
        <v>2</v>
      </c>
      <c r="J8" s="20">
        <v>74</v>
      </c>
      <c r="K8" s="21">
        <v>8</v>
      </c>
      <c r="L8" s="20">
        <v>722</v>
      </c>
      <c r="M8" s="21">
        <v>48</v>
      </c>
      <c r="N8" s="20">
        <v>1498.5</v>
      </c>
      <c r="O8" s="21">
        <v>104</v>
      </c>
      <c r="P8" s="41">
        <f t="shared" ref="P8" si="10">+J8+L8+N8</f>
        <v>2294.5</v>
      </c>
      <c r="Q8" s="42">
        <f t="shared" ref="Q8" si="11">K8+M8+O8</f>
        <v>160</v>
      </c>
      <c r="R8" s="43">
        <f t="shared" ref="R8" si="12">Q8/H8</f>
        <v>16</v>
      </c>
      <c r="S8" s="44">
        <f t="shared" ref="S8" si="13">+P8/Q8</f>
        <v>14.340624999999999</v>
      </c>
      <c r="T8" s="22">
        <v>7221.5</v>
      </c>
      <c r="U8" s="45">
        <f>-(T8-P8)/T8</f>
        <v>-0.68226822682268229</v>
      </c>
      <c r="V8" s="26">
        <v>10805.3</v>
      </c>
      <c r="W8" s="27">
        <v>805</v>
      </c>
      <c r="X8" s="46">
        <f t="shared" ref="X8" si="14">V8/W8</f>
        <v>13.422732919254658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125</v>
      </c>
      <c r="D6" s="67">
        <v>41964</v>
      </c>
      <c r="E6" s="68" t="s">
        <v>17</v>
      </c>
      <c r="F6" s="69" t="s">
        <v>17</v>
      </c>
      <c r="G6" s="70">
        <v>58</v>
      </c>
      <c r="H6" s="71">
        <v>32</v>
      </c>
      <c r="I6" s="72">
        <v>4</v>
      </c>
      <c r="J6" s="73">
        <v>6631</v>
      </c>
      <c r="K6" s="74">
        <v>670</v>
      </c>
      <c r="L6" s="73">
        <v>15061</v>
      </c>
      <c r="M6" s="74">
        <v>1534</v>
      </c>
      <c r="N6" s="73">
        <v>14528.5</v>
      </c>
      <c r="O6" s="74">
        <v>1444</v>
      </c>
      <c r="P6" s="75">
        <f t="shared" ref="P6" si="0">+J6+L6+N6</f>
        <v>36220.5</v>
      </c>
      <c r="Q6" s="76">
        <f t="shared" ref="Q6" si="1">K6+M6+O6</f>
        <v>3648</v>
      </c>
      <c r="R6" s="77">
        <f t="shared" ref="R6" si="2">Q6/H6</f>
        <v>114</v>
      </c>
      <c r="S6" s="78">
        <f t="shared" ref="S6" si="3">+P6/Q6</f>
        <v>9.9288651315789469</v>
      </c>
      <c r="T6" s="79">
        <v>135747</v>
      </c>
      <c r="U6" s="80">
        <f>-(T6-P6)/T6</f>
        <v>-0.733176423788371</v>
      </c>
      <c r="V6" s="81">
        <v>1953484.35</v>
      </c>
      <c r="W6" s="82">
        <v>184241</v>
      </c>
      <c r="X6" s="83">
        <f t="shared" ref="X6" si="4">V6/W6</f>
        <v>10.602875310055852</v>
      </c>
      <c r="Y6" s="29"/>
      <c r="AA6" s="30"/>
      <c r="AB6" s="31"/>
    </row>
    <row r="7" spans="1:28" s="3" customFormat="1" ht="24" customHeight="1" thickBot="1" x14ac:dyDescent="0.3">
      <c r="B7" s="103">
        <f>B6+1</f>
        <v>2</v>
      </c>
      <c r="C7" s="36" t="s">
        <v>132</v>
      </c>
      <c r="D7" s="37">
        <v>41985</v>
      </c>
      <c r="E7" s="38" t="s">
        <v>17</v>
      </c>
      <c r="F7" s="39" t="s">
        <v>17</v>
      </c>
      <c r="G7" s="40">
        <v>6</v>
      </c>
      <c r="H7" s="18">
        <v>16</v>
      </c>
      <c r="I7" s="19">
        <v>1</v>
      </c>
      <c r="J7" s="20">
        <v>422.5</v>
      </c>
      <c r="K7" s="21">
        <v>28</v>
      </c>
      <c r="L7" s="20">
        <v>2859.5</v>
      </c>
      <c r="M7" s="21">
        <v>201</v>
      </c>
      <c r="N7" s="20">
        <v>3939.5</v>
      </c>
      <c r="O7" s="21">
        <v>282</v>
      </c>
      <c r="P7" s="41">
        <f t="shared" ref="P7" si="5">+J7+L7+N7</f>
        <v>7221.5</v>
      </c>
      <c r="Q7" s="42">
        <f t="shared" ref="Q7" si="6">K7+M7+O7</f>
        <v>511</v>
      </c>
      <c r="R7" s="43">
        <f t="shared" ref="R7" si="7">Q7/H7</f>
        <v>31.9375</v>
      </c>
      <c r="S7" s="44">
        <f t="shared" ref="S7" si="8">+P7/Q7</f>
        <v>14.132093933463796</v>
      </c>
      <c r="T7" s="22"/>
      <c r="U7" s="45"/>
      <c r="V7" s="26">
        <v>7221.5</v>
      </c>
      <c r="W7" s="27">
        <v>511</v>
      </c>
      <c r="X7" s="46">
        <f t="shared" ref="X7" si="9">V7/W7</f>
        <v>14.132093933463796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110</v>
      </c>
      <c r="I6" s="111">
        <v>3</v>
      </c>
      <c r="J6" s="112">
        <v>29458.5</v>
      </c>
      <c r="K6" s="113">
        <v>3030</v>
      </c>
      <c r="L6" s="112">
        <v>54788.5</v>
      </c>
      <c r="M6" s="113">
        <v>5132</v>
      </c>
      <c r="N6" s="112">
        <v>51500</v>
      </c>
      <c r="O6" s="113">
        <v>4926</v>
      </c>
      <c r="P6" s="114">
        <f t="shared" ref="P6" si="0">+J6+L6+N6</f>
        <v>135747</v>
      </c>
      <c r="Q6" s="115">
        <f t="shared" ref="Q6" si="1">K6+M6+O6</f>
        <v>13088</v>
      </c>
      <c r="R6" s="116">
        <f t="shared" ref="R6" si="2">Q6/H6</f>
        <v>118.98181818181818</v>
      </c>
      <c r="S6" s="117">
        <f t="shared" ref="S6" si="3">+P6/Q6</f>
        <v>10.371867359413203</v>
      </c>
      <c r="T6" s="118">
        <v>371713.6</v>
      </c>
      <c r="U6" s="119">
        <f>-(T6-P6)/T6</f>
        <v>-0.63480755075950945</v>
      </c>
      <c r="V6" s="120">
        <v>1828825.85</v>
      </c>
      <c r="W6" s="121">
        <v>171342</v>
      </c>
      <c r="X6" s="122">
        <f t="shared" ref="X6" si="4">V6/W6</f>
        <v>10.673540929836234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141</v>
      </c>
      <c r="I6" s="111">
        <v>2</v>
      </c>
      <c r="J6" s="112">
        <v>87827.1</v>
      </c>
      <c r="K6" s="113">
        <v>7838</v>
      </c>
      <c r="L6" s="112">
        <v>138013.20000000001</v>
      </c>
      <c r="M6" s="113">
        <v>12440</v>
      </c>
      <c r="N6" s="112">
        <v>145873.29999999999</v>
      </c>
      <c r="O6" s="113">
        <v>12955</v>
      </c>
      <c r="P6" s="114">
        <f t="shared" ref="P6" si="0">+J6+L6+N6</f>
        <v>371713.6</v>
      </c>
      <c r="Q6" s="115">
        <f t="shared" ref="Q6" si="1">K6+M6+O6</f>
        <v>33233</v>
      </c>
      <c r="R6" s="116">
        <f t="shared" ref="R6" si="2">Q6/H6</f>
        <v>235.6950354609929</v>
      </c>
      <c r="S6" s="117">
        <f t="shared" ref="S6" si="3">+P6/Q6</f>
        <v>11.185075075978695</v>
      </c>
      <c r="T6" s="118">
        <v>640228.80000000005</v>
      </c>
      <c r="U6" s="119">
        <f>-(T6-P6)/T6</f>
        <v>-0.41940506269008837</v>
      </c>
      <c r="V6" s="120">
        <v>1471421.71</v>
      </c>
      <c r="W6" s="121">
        <v>135381</v>
      </c>
      <c r="X6" s="122">
        <f t="shared" ref="X6" si="4">V6/W6</f>
        <v>10.868746057423124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142</v>
      </c>
      <c r="I6" s="111">
        <v>1</v>
      </c>
      <c r="J6" s="112">
        <v>135483.29999999999</v>
      </c>
      <c r="K6" s="113">
        <v>11944</v>
      </c>
      <c r="L6" s="112">
        <v>241446.7</v>
      </c>
      <c r="M6" s="113">
        <v>21061</v>
      </c>
      <c r="N6" s="112">
        <v>263298.8</v>
      </c>
      <c r="O6" s="113">
        <v>23068</v>
      </c>
      <c r="P6" s="114">
        <f t="shared" ref="P6" si="0">+J6+L6+N6</f>
        <v>640228.80000000005</v>
      </c>
      <c r="Q6" s="115">
        <f t="shared" ref="Q6" si="1">K6+M6+O6</f>
        <v>56073</v>
      </c>
      <c r="R6" s="116">
        <f t="shared" ref="R6" si="2">Q6/H6</f>
        <v>394.88028169014086</v>
      </c>
      <c r="S6" s="117">
        <f t="shared" ref="S6" si="3">+P6/Q6</f>
        <v>11.417773259857686</v>
      </c>
      <c r="T6" s="118"/>
      <c r="U6" s="119"/>
      <c r="V6" s="120">
        <v>640228.80000000005</v>
      </c>
      <c r="W6" s="121">
        <v>56073</v>
      </c>
      <c r="X6" s="122">
        <f t="shared" ref="X6" si="4">V6/W6</f>
        <v>11.417773259857686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U6" sqref="U6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45</vt:i4>
      </vt:variant>
    </vt:vector>
  </HeadingPairs>
  <TitlesOfParts>
    <vt:vector size="45" baseType="lpstr">
      <vt:lpstr>2014_51_19-21.12</vt:lpstr>
      <vt:lpstr>2014_50_12-14.12</vt:lpstr>
      <vt:lpstr>2014_49_05-07.12</vt:lpstr>
      <vt:lpstr>2014_48_28-30.11</vt:lpstr>
      <vt:lpstr>2014_47_21-23.11</vt:lpstr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2014-12-22T09:14:33Z</dcterms:modified>
</cp:coreProperties>
</file>