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51_19-21.12" sheetId="45" r:id="rId1"/>
    <sheet name="2014_50_12-14.12" sheetId="44" r:id="rId2"/>
    <sheet name="2014_49_05-07.12" sheetId="43" r:id="rId3"/>
    <sheet name="2014_48_28-30.11" sheetId="42" r:id="rId4"/>
    <sheet name="2014_47_21-23.11" sheetId="41" r:id="rId5"/>
    <sheet name="2014_46_14-16.11" sheetId="40" r:id="rId6"/>
    <sheet name="2014_45_07-09.11" sheetId="39" r:id="rId7"/>
    <sheet name="2014_44_31.10-02.11" sheetId="38" r:id="rId8"/>
    <sheet name="2014_43_24-26.10" sheetId="37" r:id="rId9"/>
    <sheet name="2014_42_17-19.10" sheetId="36" r:id="rId10"/>
    <sheet name="2014_41_10-12.10" sheetId="34" r:id="rId11"/>
    <sheet name="2014_40_03-05.10" sheetId="35" r:id="rId12"/>
    <sheet name="2014_39_26-28.09" sheetId="33" r:id="rId13"/>
    <sheet name="2014_38_19-21.09" sheetId="32" r:id="rId14"/>
    <sheet name="2014_37_12-14.09" sheetId="31" r:id="rId15"/>
    <sheet name="2014_36_05-07.09" sheetId="30" r:id="rId16"/>
    <sheet name="2014_35_29-31.08" sheetId="29" r:id="rId17"/>
    <sheet name="2014_34_22-24.08" sheetId="28" r:id="rId18"/>
    <sheet name="2014_33_15-17.08" sheetId="27" r:id="rId19"/>
    <sheet name="2014_32_08-10.08" sheetId="26" r:id="rId20"/>
    <sheet name="2014_31_01-03.08" sheetId="25" r:id="rId21"/>
    <sheet name="2014_30_25-27.07" sheetId="24" r:id="rId22"/>
    <sheet name="2014_29_18-20.07" sheetId="23" r:id="rId23"/>
    <sheet name="2014_28_11-13.07" sheetId="22" r:id="rId24"/>
    <sheet name="2014_27_04-06.07" sheetId="21" r:id="rId25"/>
    <sheet name="2014_26_27-29.06" sheetId="20" r:id="rId26"/>
    <sheet name="2014_25_20-22.06" sheetId="19" r:id="rId27"/>
    <sheet name="2014_24_13-15.06" sheetId="18" r:id="rId28"/>
    <sheet name="2014_23_06-08.06" sheetId="17" r:id="rId29"/>
    <sheet name="2014_22_30.05-01.06" sheetId="16" r:id="rId30"/>
    <sheet name="2014_21_23-25.05" sheetId="15" r:id="rId31"/>
    <sheet name="2014_20_16-18.05" sheetId="14" r:id="rId32"/>
    <sheet name="2014_19_09-11.05" sheetId="13" r:id="rId33"/>
    <sheet name="2014_18_02-04.05" sheetId="12" r:id="rId34"/>
    <sheet name="2014_17_25-27.04" sheetId="11" r:id="rId35"/>
    <sheet name="2014_16_18-20.04" sheetId="10" r:id="rId36"/>
    <sheet name="2014_15_11-13.04" sheetId="9" r:id="rId37"/>
    <sheet name="2014_14_04-06.04" sheetId="8" r:id="rId38"/>
    <sheet name="2014_13_28-30.03" sheetId="7" r:id="rId39"/>
    <sheet name="2014_12_21-23.03" sheetId="6" r:id="rId40"/>
    <sheet name="2014_11_14-16.03" sheetId="5" r:id="rId41"/>
    <sheet name="2014_10_07-09.03" sheetId="4" r:id="rId42"/>
    <sheet name="2014_9_28.02-02.03" sheetId="1" r:id="rId43"/>
    <sheet name="2014_8_21-23.02" sheetId="3" r:id="rId44"/>
    <sheet name="2014_7_14-16.02" sheetId="2" r:id="rId45"/>
  </sheets>
  <definedNames>
    <definedName name="_xlnm._FilterDatabase" localSheetId="33" hidden="1">'2014_18_02-04.05'!$J$5:$X$5</definedName>
    <definedName name="_xlnm._FilterDatabase" localSheetId="32" hidden="1">'2014_19_09-11.05'!$J$5:$X$5</definedName>
    <definedName name="_xlnm._FilterDatabase" localSheetId="31" hidden="1">'2014_20_16-18.05'!$J$5:$X$5</definedName>
    <definedName name="_xlnm._FilterDatabase" localSheetId="30" hidden="1">'2014_21_23-25.05'!$J$5:$X$5</definedName>
    <definedName name="_xlnm._FilterDatabase" localSheetId="29" hidden="1">'2014_22_30.05-01.06'!$J$5:$X$5</definedName>
    <definedName name="_xlnm._FilterDatabase" localSheetId="28" hidden="1">'2014_23_06-08.06'!$J$5:$X$5</definedName>
    <definedName name="_xlnm._FilterDatabase" localSheetId="27" hidden="1">'2014_24_13-15.06'!$J$5:$X$5</definedName>
    <definedName name="_xlnm._FilterDatabase" localSheetId="26" hidden="1">'2014_25_20-22.06'!$J$5:$X$5</definedName>
    <definedName name="_xlnm._FilterDatabase" localSheetId="25" hidden="1">'2014_26_27-29.06'!$J$5:$X$5</definedName>
    <definedName name="_xlnm._FilterDatabase" localSheetId="24" hidden="1">'2014_27_04-06.07'!$J$5:$X$5</definedName>
    <definedName name="_xlnm._FilterDatabase" localSheetId="23" hidden="1">'2014_28_11-13.07'!$J$5:$X$5</definedName>
    <definedName name="_xlnm._FilterDatabase" localSheetId="22" hidden="1">'2014_29_18-20.07'!$J$5:$X$5</definedName>
    <definedName name="_xlnm._FilterDatabase" localSheetId="21" hidden="1">'2014_30_25-27.07'!$J$5:$X$5</definedName>
    <definedName name="_xlnm._FilterDatabase" localSheetId="20" hidden="1">'2014_31_01-03.08'!$J$5:$X$5</definedName>
    <definedName name="_xlnm._FilterDatabase" localSheetId="19" hidden="1">'2014_32_08-10.08'!$J$5:$X$5</definedName>
    <definedName name="_xlnm._FilterDatabase" localSheetId="18" hidden="1">'2014_33_15-17.08'!$J$5:$X$5</definedName>
    <definedName name="_xlnm._FilterDatabase" localSheetId="17" hidden="1">'2014_34_22-24.08'!$J$5:$X$5</definedName>
    <definedName name="_xlnm._FilterDatabase" localSheetId="16" hidden="1">'2014_35_29-31.08'!$J$5:$X$5</definedName>
    <definedName name="_xlnm._FilterDatabase" localSheetId="15" hidden="1">'2014_36_05-07.09'!$J$5:$X$5</definedName>
    <definedName name="_xlnm._FilterDatabase" localSheetId="14" hidden="1">'2014_37_12-14.09'!$J$5:$X$5</definedName>
    <definedName name="_xlnm._FilterDatabase" localSheetId="13" hidden="1">'2014_38_19-21.09'!$J$5:$X$5</definedName>
    <definedName name="_xlnm._FilterDatabase" localSheetId="12" hidden="1">'2014_39_26-28.09'!$J$5:$X$5</definedName>
    <definedName name="_xlnm._FilterDatabase" localSheetId="11" hidden="1">'2014_40_03-05.10'!$J$5:$X$5</definedName>
    <definedName name="_xlnm._FilterDatabase" localSheetId="10" hidden="1">'2014_41_10-12.10'!$J$5:$X$5</definedName>
    <definedName name="_xlnm._FilterDatabase" localSheetId="9" hidden="1">'2014_42_17-19.10'!$J$5:$X$5</definedName>
    <definedName name="_xlnm._FilterDatabase" localSheetId="8" hidden="1">'2014_43_24-26.10'!$J$5:$X$5</definedName>
    <definedName name="_xlnm._FilterDatabase" localSheetId="7" hidden="1">'2014_44_31.10-02.11'!$J$5:$X$5</definedName>
    <definedName name="_xlnm._FilterDatabase" localSheetId="6" hidden="1">'2014_45_07-09.11'!$J$5:$X$5</definedName>
    <definedName name="_xlnm._FilterDatabase" localSheetId="5" hidden="1">'2014_46_14-16.11'!$J$5:$X$5</definedName>
    <definedName name="_xlnm._FilterDatabase" localSheetId="4" hidden="1">'2014_47_21-23.11'!$J$5:$X$5</definedName>
    <definedName name="_xlnm._FilterDatabase" localSheetId="3" hidden="1">'2014_48_28-30.11'!$J$5:$X$5</definedName>
    <definedName name="_xlnm._FilterDatabase" localSheetId="2" hidden="1">'2014_49_05-07.12'!$J$5:$X$5</definedName>
    <definedName name="_xlnm._FilterDatabase" localSheetId="1" hidden="1">'2014_50_12-14.12'!$J$5:$X$5</definedName>
    <definedName name="_xlnm._FilterDatabase" localSheetId="0" hidden="1">'2014_51_19-21.12'!$J$5:$X$5</definedName>
  </definedNames>
  <calcPr calcId="145621"/>
</workbook>
</file>

<file path=xl/calcChain.xml><?xml version="1.0" encoding="utf-8"?>
<calcChain xmlns="http://schemas.openxmlformats.org/spreadsheetml/2006/main">
  <c r="W6" i="45" l="1"/>
  <c r="V6" i="45"/>
  <c r="X7" i="45"/>
  <c r="Q7" i="45"/>
  <c r="R7" i="45" s="1"/>
  <c r="P7" i="45"/>
  <c r="U7" i="45" s="1"/>
  <c r="P8" i="45"/>
  <c r="Q8" i="45"/>
  <c r="R8" i="45" s="1"/>
  <c r="X8" i="45"/>
  <c r="X6" i="45"/>
  <c r="Q6" i="45"/>
  <c r="R6" i="45" s="1"/>
  <c r="P6" i="45"/>
  <c r="S6" i="45" s="1"/>
  <c r="B6" i="45"/>
  <c r="B7" i="45" s="1"/>
  <c r="B8" i="45" s="1"/>
  <c r="S8" i="45" l="1"/>
  <c r="U8" i="45"/>
  <c r="S7" i="45"/>
  <c r="P7" i="44"/>
  <c r="Q7" i="44"/>
  <c r="R7" i="44" s="1"/>
  <c r="X7" i="44"/>
  <c r="X6" i="44"/>
  <c r="Q6" i="44"/>
  <c r="P6" i="44"/>
  <c r="U6" i="44" s="1"/>
  <c r="B6" i="44"/>
  <c r="B7" i="44" s="1"/>
  <c r="S7" i="44" l="1"/>
  <c r="S6" i="44"/>
  <c r="R6" i="44"/>
  <c r="X6" i="43"/>
  <c r="Q6" i="43"/>
  <c r="R6" i="43" s="1"/>
  <c r="P6" i="43"/>
  <c r="B6" i="43"/>
  <c r="S6" i="43" l="1"/>
  <c r="U6" i="43"/>
  <c r="U6" i="42"/>
  <c r="X6" i="42"/>
  <c r="Q6" i="42"/>
  <c r="R6" i="42" s="1"/>
  <c r="P6" i="42"/>
  <c r="B6" i="42"/>
  <c r="S6" i="42" l="1"/>
  <c r="X6" i="41"/>
  <c r="Q6" i="41"/>
  <c r="P6" i="41"/>
  <c r="B6" i="41"/>
  <c r="S6" i="41" l="1"/>
  <c r="R6" i="41"/>
  <c r="X6" i="40"/>
  <c r="Q6" i="40"/>
  <c r="R6" i="40" s="1"/>
  <c r="P6" i="40"/>
  <c r="U6" i="40" s="1"/>
  <c r="B6" i="40"/>
  <c r="S6" i="40" l="1"/>
  <c r="X6" i="39"/>
  <c r="Q6" i="39"/>
  <c r="R6" i="39" s="1"/>
  <c r="P6" i="39"/>
  <c r="U6" i="39" s="1"/>
  <c r="B6" i="39"/>
  <c r="S6" i="39" l="1"/>
  <c r="B8" i="38"/>
  <c r="B7" i="38"/>
  <c r="X8" i="38"/>
  <c r="Q8" i="38"/>
  <c r="P8" i="38"/>
  <c r="U8" i="38" s="1"/>
  <c r="X7" i="38"/>
  <c r="Q7" i="38"/>
  <c r="R7" i="38" s="1"/>
  <c r="P7" i="38"/>
  <c r="X6" i="38"/>
  <c r="Q6" i="38"/>
  <c r="R6" i="38" s="1"/>
  <c r="P6" i="38"/>
  <c r="U6" i="38" s="1"/>
  <c r="B6" i="38"/>
  <c r="S8" i="38" l="1"/>
  <c r="S7" i="38"/>
  <c r="S6" i="38"/>
  <c r="U7" i="38"/>
  <c r="R8" i="38"/>
  <c r="B8" i="37"/>
  <c r="B9" i="37" s="1"/>
  <c r="B10" i="37" s="1"/>
  <c r="X9" i="37" l="1"/>
  <c r="Q9" i="37"/>
  <c r="R9" i="37" s="1"/>
  <c r="P9" i="37"/>
  <c r="U9" i="37" s="1"/>
  <c r="X8" i="37"/>
  <c r="Q8" i="37"/>
  <c r="R8" i="37" s="1"/>
  <c r="P8" i="37"/>
  <c r="U8" i="37" s="1"/>
  <c r="X10" i="37"/>
  <c r="Q10" i="37"/>
  <c r="R10" i="37" s="1"/>
  <c r="P10" i="37"/>
  <c r="X7" i="37"/>
  <c r="Q7" i="37"/>
  <c r="R7" i="37" s="1"/>
  <c r="P7" i="37"/>
  <c r="U7" i="37" s="1"/>
  <c r="X6" i="37"/>
  <c r="Q6" i="37"/>
  <c r="R6" i="37" s="1"/>
  <c r="P6" i="37"/>
  <c r="U6" i="37" s="1"/>
  <c r="B6" i="37"/>
  <c r="B7" i="37" s="1"/>
  <c r="S6" i="37" l="1"/>
  <c r="S10" i="37"/>
  <c r="S7" i="37"/>
  <c r="S8" i="37"/>
  <c r="S9" i="37"/>
  <c r="U10" i="37"/>
  <c r="X10" i="36"/>
  <c r="Q10" i="36"/>
  <c r="P10" i="36"/>
  <c r="U10" i="36" s="1"/>
  <c r="X9" i="36"/>
  <c r="Q9" i="36"/>
  <c r="R9" i="36" s="1"/>
  <c r="P9" i="36"/>
  <c r="X12" i="36"/>
  <c r="Q12" i="36"/>
  <c r="R12" i="36" s="1"/>
  <c r="P12" i="36"/>
  <c r="U12" i="36" s="1"/>
  <c r="X11" i="36"/>
  <c r="Q11" i="36"/>
  <c r="P11" i="36"/>
  <c r="U11" i="36" s="1"/>
  <c r="X8" i="36"/>
  <c r="Q8" i="36"/>
  <c r="P8" i="36"/>
  <c r="U8" i="36" s="1"/>
  <c r="X7" i="36"/>
  <c r="Q7" i="36"/>
  <c r="R7" i="36" s="1"/>
  <c r="P7" i="36"/>
  <c r="X6" i="36"/>
  <c r="Q6" i="36"/>
  <c r="R6" i="36" s="1"/>
  <c r="P6" i="36"/>
  <c r="U6" i="36" s="1"/>
  <c r="B6" i="36"/>
  <c r="B7" i="36" s="1"/>
  <c r="B8" i="36" s="1"/>
  <c r="B9" i="36" s="1"/>
  <c r="B10" i="36" s="1"/>
  <c r="B11" i="36" s="1"/>
  <c r="B12" i="36" s="1"/>
  <c r="S10" i="36" l="1"/>
  <c r="S11" i="36"/>
  <c r="S7" i="36"/>
  <c r="S9" i="36"/>
  <c r="S8" i="36"/>
  <c r="R11" i="36"/>
  <c r="S12" i="36"/>
  <c r="S6" i="36"/>
  <c r="U7" i="36"/>
  <c r="U9" i="36"/>
  <c r="R8" i="36"/>
  <c r="R10" i="36"/>
  <c r="B8" i="34"/>
  <c r="B9" i="34"/>
  <c r="B10" i="34"/>
  <c r="B11" i="34"/>
  <c r="B12" i="34" s="1"/>
  <c r="X12" i="35"/>
  <c r="Q12" i="35"/>
  <c r="R12" i="35" s="1"/>
  <c r="P12" i="35"/>
  <c r="S12" i="35" s="1"/>
  <c r="X11" i="35"/>
  <c r="S11" i="35"/>
  <c r="R11" i="35"/>
  <c r="Q11" i="35"/>
  <c r="P11" i="35"/>
  <c r="U11" i="35" s="1"/>
  <c r="X10" i="35"/>
  <c r="R10" i="35"/>
  <c r="Q10" i="35"/>
  <c r="S10" i="35" s="1"/>
  <c r="P10" i="35"/>
  <c r="U10" i="35" s="1"/>
  <c r="X9" i="35"/>
  <c r="Q9" i="35"/>
  <c r="R9" i="35" s="1"/>
  <c r="P9" i="35"/>
  <c r="U9" i="35" s="1"/>
  <c r="X8" i="35"/>
  <c r="Q8" i="35"/>
  <c r="R8" i="35" s="1"/>
  <c r="P8" i="35"/>
  <c r="S8" i="35" s="1"/>
  <c r="X7" i="35"/>
  <c r="S7" i="35"/>
  <c r="R7" i="35"/>
  <c r="Q7" i="35"/>
  <c r="P7" i="35"/>
  <c r="U7" i="35" s="1"/>
  <c r="B7" i="35"/>
  <c r="B8" i="35" s="1"/>
  <c r="B9" i="35" s="1"/>
  <c r="B10" i="35" s="1"/>
  <c r="B11" i="35" s="1"/>
  <c r="B12" i="35" s="1"/>
  <c r="X6" i="35"/>
  <c r="Q6" i="35"/>
  <c r="R6" i="35" s="1"/>
  <c r="P6" i="35"/>
  <c r="S6" i="35" s="1"/>
  <c r="B6" i="35"/>
  <c r="U12" i="35" l="1"/>
  <c r="S9" i="35"/>
  <c r="U8" i="35"/>
  <c r="B6" i="34" l="1"/>
  <c r="B7" i="34" s="1"/>
  <c r="P12" i="34" l="1"/>
  <c r="Q12" i="34"/>
  <c r="R12" i="34" s="1"/>
  <c r="X12" i="34"/>
  <c r="S12" i="34" l="1"/>
  <c r="U12" i="34"/>
  <c r="X10" i="34" l="1"/>
  <c r="Q10" i="34"/>
  <c r="R10" i="34" s="1"/>
  <c r="P10" i="34"/>
  <c r="U10" i="34" s="1"/>
  <c r="X11" i="34"/>
  <c r="Q11" i="34"/>
  <c r="R11" i="34" s="1"/>
  <c r="P11" i="34"/>
  <c r="U11" i="34" s="1"/>
  <c r="X8" i="34"/>
  <c r="Q8" i="34"/>
  <c r="P8" i="34"/>
  <c r="U8" i="34" s="1"/>
  <c r="X7" i="34"/>
  <c r="Q7" i="34"/>
  <c r="R7" i="34" s="1"/>
  <c r="P7" i="34"/>
  <c r="X9" i="34"/>
  <c r="Q9" i="34"/>
  <c r="R9" i="34" s="1"/>
  <c r="P9" i="34"/>
  <c r="U9" i="34" s="1"/>
  <c r="X6" i="34"/>
  <c r="Q6" i="34"/>
  <c r="P6" i="34"/>
  <c r="U6" i="34" s="1"/>
  <c r="S7" i="34" l="1"/>
  <c r="S8" i="34"/>
  <c r="S6" i="34"/>
  <c r="R6" i="34"/>
  <c r="S11" i="34"/>
  <c r="S10" i="34"/>
  <c r="S9" i="34"/>
  <c r="U7" i="34"/>
  <c r="R8" i="34"/>
  <c r="B8" i="33"/>
  <c r="B9" i="33" s="1"/>
  <c r="B10" i="33" s="1"/>
  <c r="B11" i="33" s="1"/>
  <c r="B12" i="33" s="1"/>
  <c r="B7" i="33"/>
  <c r="B6" i="33"/>
  <c r="X11" i="33"/>
  <c r="Q11" i="33"/>
  <c r="R11" i="33" s="1"/>
  <c r="P11" i="33"/>
  <c r="U11" i="33" s="1"/>
  <c r="X12" i="33"/>
  <c r="Q12" i="33"/>
  <c r="R12" i="33" s="1"/>
  <c r="P12" i="33"/>
  <c r="S12" i="33" s="1"/>
  <c r="X10" i="33"/>
  <c r="Q10" i="33"/>
  <c r="R10" i="33" s="1"/>
  <c r="P10" i="33"/>
  <c r="U10" i="33" s="1"/>
  <c r="X6" i="33"/>
  <c r="Q6" i="33"/>
  <c r="R6" i="33" s="1"/>
  <c r="P6" i="33"/>
  <c r="U6" i="33" s="1"/>
  <c r="X9" i="33"/>
  <c r="Q9" i="33"/>
  <c r="R9" i="33" s="1"/>
  <c r="P9" i="33"/>
  <c r="U9" i="33" s="1"/>
  <c r="X7" i="33"/>
  <c r="Q7" i="33"/>
  <c r="R7" i="33" s="1"/>
  <c r="P7" i="33"/>
  <c r="X8" i="33"/>
  <c r="Q8" i="33"/>
  <c r="R8" i="33" s="1"/>
  <c r="P8" i="33"/>
  <c r="U8" i="33" s="1"/>
  <c r="S10" i="33" l="1"/>
  <c r="S6" i="33"/>
  <c r="S8" i="33"/>
  <c r="S7" i="33"/>
  <c r="U7" i="33"/>
  <c r="S9" i="33"/>
  <c r="S11" i="33"/>
  <c r="U12" i="33"/>
  <c r="B6" i="32"/>
  <c r="B7" i="32" s="1"/>
  <c r="B8" i="32" s="1"/>
  <c r="B9" i="32" s="1"/>
  <c r="B10" i="32" s="1"/>
  <c r="B11" i="32" s="1"/>
  <c r="B12" i="32" s="1"/>
  <c r="X12" i="32"/>
  <c r="Q12" i="32"/>
  <c r="R12" i="32" s="1"/>
  <c r="P12" i="32"/>
  <c r="X11" i="32"/>
  <c r="Q11" i="32"/>
  <c r="R11" i="32" s="1"/>
  <c r="P11" i="32"/>
  <c r="U11" i="32" s="1"/>
  <c r="X8" i="32"/>
  <c r="Q8" i="32"/>
  <c r="R8" i="32" s="1"/>
  <c r="P8" i="32"/>
  <c r="X9" i="32"/>
  <c r="Q9" i="32"/>
  <c r="R9" i="32" s="1"/>
  <c r="P9" i="32"/>
  <c r="U9" i="32" s="1"/>
  <c r="X10" i="32"/>
  <c r="Q10" i="32"/>
  <c r="R10" i="32" s="1"/>
  <c r="P10" i="32"/>
  <c r="U10" i="32" s="1"/>
  <c r="X6" i="32"/>
  <c r="Q6" i="32"/>
  <c r="R6" i="32" s="1"/>
  <c r="P6" i="32"/>
  <c r="U6" i="32" s="1"/>
  <c r="X7" i="32"/>
  <c r="Q7" i="32"/>
  <c r="R7" i="32" s="1"/>
  <c r="P7" i="32"/>
  <c r="S11" i="32" l="1"/>
  <c r="S12" i="32"/>
  <c r="S7" i="32"/>
  <c r="S10" i="32"/>
  <c r="S9" i="32"/>
  <c r="S8" i="32"/>
  <c r="U8" i="32"/>
  <c r="S6" i="32"/>
  <c r="U7" i="32"/>
  <c r="U12" i="32"/>
  <c r="X16" i="31"/>
  <c r="S16" i="31"/>
  <c r="R16" i="31"/>
  <c r="Q16" i="31"/>
  <c r="P16" i="31"/>
  <c r="U16" i="31" s="1"/>
  <c r="X15" i="31"/>
  <c r="Q15" i="31"/>
  <c r="R15" i="31" s="1"/>
  <c r="P15" i="31"/>
  <c r="S15" i="31" s="1"/>
  <c r="X14" i="31"/>
  <c r="S14" i="31"/>
  <c r="R14" i="31"/>
  <c r="Q14" i="31"/>
  <c r="P14" i="31"/>
  <c r="U14" i="31" s="1"/>
  <c r="X13" i="31"/>
  <c r="Q13" i="31"/>
  <c r="R13" i="31" s="1"/>
  <c r="P13" i="31"/>
  <c r="S13" i="31" s="1"/>
  <c r="X12" i="31"/>
  <c r="S12" i="31"/>
  <c r="R12" i="31"/>
  <c r="Q12" i="31"/>
  <c r="P12" i="31"/>
  <c r="U12" i="31" s="1"/>
  <c r="X11" i="31"/>
  <c r="Q11" i="31"/>
  <c r="R11" i="31" s="1"/>
  <c r="P11" i="31"/>
  <c r="S11" i="31" s="1"/>
  <c r="X10" i="31"/>
  <c r="S10" i="31"/>
  <c r="R10" i="31"/>
  <c r="Q10" i="31"/>
  <c r="P10" i="31"/>
  <c r="U10" i="31" s="1"/>
  <c r="X9" i="31"/>
  <c r="Q9" i="31"/>
  <c r="R9" i="31" s="1"/>
  <c r="P9" i="31"/>
  <c r="S9" i="31" s="1"/>
  <c r="X8" i="31"/>
  <c r="S8" i="31"/>
  <c r="R8" i="31"/>
  <c r="Q8" i="31"/>
  <c r="P8" i="31"/>
  <c r="U8" i="31" s="1"/>
  <c r="X7" i="31"/>
  <c r="Q7" i="31"/>
  <c r="R7" i="31" s="1"/>
  <c r="P7" i="31"/>
  <c r="S7" i="31" s="1"/>
  <c r="X6" i="31"/>
  <c r="S6" i="31"/>
  <c r="R6" i="31"/>
  <c r="Q6" i="31"/>
  <c r="P6" i="31"/>
  <c r="U6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U9" i="31" l="1"/>
  <c r="U13" i="31"/>
  <c r="U15" i="31"/>
  <c r="U7" i="31"/>
  <c r="U11" i="31"/>
  <c r="X16" i="30"/>
  <c r="Q16" i="30"/>
  <c r="R16" i="30" s="1"/>
  <c r="P16" i="30"/>
  <c r="X14" i="30"/>
  <c r="Q14" i="30"/>
  <c r="R14" i="30" s="1"/>
  <c r="P14" i="30"/>
  <c r="U14" i="30" s="1"/>
  <c r="X13" i="30"/>
  <c r="Q13" i="30"/>
  <c r="R13" i="30" s="1"/>
  <c r="P13" i="30"/>
  <c r="U13" i="30" s="1"/>
  <c r="X15" i="30"/>
  <c r="Q15" i="30"/>
  <c r="P15" i="30"/>
  <c r="U15" i="30" s="1"/>
  <c r="X12" i="30"/>
  <c r="Q12" i="30"/>
  <c r="R12" i="30" s="1"/>
  <c r="P12" i="30"/>
  <c r="X10" i="30"/>
  <c r="Q10" i="30"/>
  <c r="R10" i="30" s="1"/>
  <c r="P10" i="30"/>
  <c r="U10" i="30" s="1"/>
  <c r="X11" i="30"/>
  <c r="Q11" i="30"/>
  <c r="P11" i="30"/>
  <c r="U11" i="30" s="1"/>
  <c r="X9" i="30"/>
  <c r="Q9" i="30"/>
  <c r="P9" i="30"/>
  <c r="U9" i="30" s="1"/>
  <c r="X7" i="30"/>
  <c r="Q7" i="30"/>
  <c r="R7" i="30" s="1"/>
  <c r="P7" i="30"/>
  <c r="X8" i="30"/>
  <c r="Q8" i="30"/>
  <c r="R8" i="30" s="1"/>
  <c r="P8" i="30"/>
  <c r="U8" i="30" s="1"/>
  <c r="X6" i="30"/>
  <c r="Q6" i="30"/>
  <c r="P6" i="30"/>
  <c r="U6" i="30" s="1"/>
  <c r="B6" i="30"/>
  <c r="B7" i="30" s="1"/>
  <c r="B8" i="30" s="1"/>
  <c r="B9" i="30" l="1"/>
  <c r="B10" i="30" s="1"/>
  <c r="B11" i="30" s="1"/>
  <c r="B12" i="30" s="1"/>
  <c r="B13" i="30" s="1"/>
  <c r="B14" i="30" s="1"/>
  <c r="B15" i="30" s="1"/>
  <c r="B16" i="30" s="1"/>
  <c r="S11" i="30"/>
  <c r="S7" i="30"/>
  <c r="S13" i="30"/>
  <c r="S15" i="30"/>
  <c r="S12" i="30"/>
  <c r="S6" i="30"/>
  <c r="R6" i="30"/>
  <c r="S9" i="30"/>
  <c r="R11" i="30"/>
  <c r="S14" i="30"/>
  <c r="S10" i="30"/>
  <c r="S8" i="30"/>
  <c r="S16" i="30"/>
  <c r="U7" i="30"/>
  <c r="U12" i="30"/>
  <c r="U16" i="30"/>
  <c r="R9" i="30"/>
  <c r="R15" i="30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6" i="29"/>
  <c r="X14" i="29"/>
  <c r="Q14" i="29"/>
  <c r="R14" i="29" s="1"/>
  <c r="P14" i="29"/>
  <c r="U14" i="29" s="1"/>
  <c r="X16" i="29"/>
  <c r="Q16" i="29"/>
  <c r="P16" i="29"/>
  <c r="U16" i="29" s="1"/>
  <c r="X15" i="29"/>
  <c r="Q15" i="29"/>
  <c r="R15" i="29" s="1"/>
  <c r="P15" i="29"/>
  <c r="X11" i="29"/>
  <c r="Q11" i="29"/>
  <c r="R11" i="29" s="1"/>
  <c r="P11" i="29"/>
  <c r="U11" i="29" s="1"/>
  <c r="X12" i="29"/>
  <c r="Q12" i="29"/>
  <c r="R12" i="29" s="1"/>
  <c r="P12" i="29"/>
  <c r="U12" i="29" s="1"/>
  <c r="X13" i="29"/>
  <c r="Q13" i="29"/>
  <c r="P13" i="29"/>
  <c r="U13" i="29" s="1"/>
  <c r="X10" i="29"/>
  <c r="Q10" i="29"/>
  <c r="R10" i="29" s="1"/>
  <c r="P10" i="29"/>
  <c r="X9" i="29"/>
  <c r="Q9" i="29"/>
  <c r="R9" i="29" s="1"/>
  <c r="P9" i="29"/>
  <c r="U9" i="29" s="1"/>
  <c r="X8" i="29"/>
  <c r="Q8" i="29"/>
  <c r="R8" i="29" s="1"/>
  <c r="P8" i="29"/>
  <c r="U8" i="29" s="1"/>
  <c r="X6" i="29"/>
  <c r="Q6" i="29"/>
  <c r="R6" i="29" s="1"/>
  <c r="P6" i="29"/>
  <c r="U6" i="29" s="1"/>
  <c r="X7" i="29"/>
  <c r="Q7" i="29"/>
  <c r="R7" i="29" s="1"/>
  <c r="P7" i="29"/>
  <c r="U7" i="29" s="1"/>
  <c r="S10" i="29" l="1"/>
  <c r="S15" i="29"/>
  <c r="S6" i="29"/>
  <c r="U10" i="29"/>
  <c r="S16" i="29"/>
  <c r="S7" i="29"/>
  <c r="S9" i="29"/>
  <c r="S13" i="29"/>
  <c r="S11" i="29"/>
  <c r="U15" i="29"/>
  <c r="S8" i="29"/>
  <c r="R13" i="29"/>
  <c r="S12" i="29"/>
  <c r="R16" i="29"/>
  <c r="S14" i="29"/>
  <c r="B7" i="28"/>
  <c r="B8" i="28" s="1"/>
  <c r="B9" i="28" s="1"/>
  <c r="B10" i="28" s="1"/>
  <c r="B11" i="28" s="1"/>
  <c r="B12" i="28" s="1"/>
  <c r="B13" i="28" s="1"/>
  <c r="B14" i="28" s="1"/>
  <c r="B15" i="28" s="1"/>
  <c r="B16" i="28" s="1"/>
  <c r="B6" i="28"/>
  <c r="X7" i="28"/>
  <c r="Q7" i="28"/>
  <c r="R7" i="28" s="1"/>
  <c r="P7" i="28"/>
  <c r="X16" i="28"/>
  <c r="Q16" i="28"/>
  <c r="R16" i="28" s="1"/>
  <c r="P16" i="28"/>
  <c r="X12" i="28"/>
  <c r="Q12" i="28"/>
  <c r="R12" i="28" s="1"/>
  <c r="P12" i="28"/>
  <c r="U12" i="28" s="1"/>
  <c r="X15" i="28"/>
  <c r="Q15" i="28"/>
  <c r="R15" i="28" s="1"/>
  <c r="P15" i="28"/>
  <c r="U15" i="28" s="1"/>
  <c r="X11" i="28"/>
  <c r="Q11" i="28"/>
  <c r="P11" i="28"/>
  <c r="U11" i="28" s="1"/>
  <c r="X10" i="28"/>
  <c r="Q10" i="28"/>
  <c r="R10" i="28" s="1"/>
  <c r="P10" i="28"/>
  <c r="X9" i="28"/>
  <c r="Q9" i="28"/>
  <c r="R9" i="28" s="1"/>
  <c r="P9" i="28"/>
  <c r="U9" i="28" s="1"/>
  <c r="X13" i="28"/>
  <c r="Q13" i="28"/>
  <c r="R13" i="28" s="1"/>
  <c r="P13" i="28"/>
  <c r="U13" i="28" s="1"/>
  <c r="X14" i="28"/>
  <c r="Q14" i="28"/>
  <c r="P14" i="28"/>
  <c r="U14" i="28" s="1"/>
  <c r="X8" i="28"/>
  <c r="Q8" i="28"/>
  <c r="R8" i="28" s="1"/>
  <c r="P8" i="28"/>
  <c r="X6" i="28"/>
  <c r="Q6" i="28"/>
  <c r="R6" i="28" s="1"/>
  <c r="P6" i="28"/>
  <c r="U6" i="28" s="1"/>
  <c r="S7" i="28" l="1"/>
  <c r="S14" i="28"/>
  <c r="S16" i="28"/>
  <c r="S8" i="28"/>
  <c r="S15" i="28"/>
  <c r="S12" i="28"/>
  <c r="S13" i="28"/>
  <c r="S9" i="28"/>
  <c r="S6" i="28"/>
  <c r="S10" i="28"/>
  <c r="S11" i="28"/>
  <c r="U8" i="28"/>
  <c r="U10" i="28"/>
  <c r="U16" i="28"/>
  <c r="R14" i="28"/>
  <c r="R1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X6" i="27"/>
  <c r="Q6" i="27"/>
  <c r="R6" i="27" s="1"/>
  <c r="P6" i="27"/>
  <c r="U6" i="27" s="1"/>
  <c r="X15" i="27"/>
  <c r="Q15" i="27"/>
  <c r="R15" i="27" s="1"/>
  <c r="P15" i="27"/>
  <c r="U15" i="27" s="1"/>
  <c r="X14" i="27"/>
  <c r="Q14" i="27"/>
  <c r="R14" i="27" s="1"/>
  <c r="P14" i="27"/>
  <c r="X12" i="27"/>
  <c r="Q12" i="27"/>
  <c r="R12" i="27" s="1"/>
  <c r="P12" i="27"/>
  <c r="U12" i="27" s="1"/>
  <c r="X13" i="27"/>
  <c r="Q13" i="27"/>
  <c r="P13" i="27"/>
  <c r="U13" i="27" s="1"/>
  <c r="X11" i="27"/>
  <c r="Q11" i="27"/>
  <c r="R11" i="27" s="1"/>
  <c r="P11" i="27"/>
  <c r="U11" i="27" s="1"/>
  <c r="X9" i="27"/>
  <c r="Q9" i="27"/>
  <c r="R9" i="27" s="1"/>
  <c r="P9" i="27"/>
  <c r="X10" i="27"/>
  <c r="Q10" i="27"/>
  <c r="R10" i="27" s="1"/>
  <c r="P10" i="27"/>
  <c r="U10" i="27" s="1"/>
  <c r="X8" i="27"/>
  <c r="Q8" i="27"/>
  <c r="R8" i="27" s="1"/>
  <c r="P8" i="27"/>
  <c r="U8" i="27" s="1"/>
  <c r="X7" i="27"/>
  <c r="Q7" i="27"/>
  <c r="R7" i="27" s="1"/>
  <c r="P7" i="27"/>
  <c r="U7" i="27" s="1"/>
  <c r="X16" i="27"/>
  <c r="Q16" i="27"/>
  <c r="R16" i="27" s="1"/>
  <c r="P16" i="27"/>
  <c r="S10" i="27" l="1"/>
  <c r="S16" i="27"/>
  <c r="S6" i="27"/>
  <c r="S12" i="27"/>
  <c r="S14" i="27"/>
  <c r="S13" i="27"/>
  <c r="S8" i="27"/>
  <c r="S9" i="27"/>
  <c r="R13" i="27"/>
  <c r="U16" i="27"/>
  <c r="U14" i="27"/>
  <c r="S7" i="27"/>
  <c r="S11" i="27"/>
  <c r="S15" i="27"/>
  <c r="U9" i="27"/>
  <c r="X15" i="26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P14" i="24"/>
  <c r="Q14" i="24"/>
  <c r="R14" i="24" s="1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B8" i="24" s="1"/>
  <c r="B9" i="24" s="1"/>
  <c r="B10" i="24" s="1"/>
  <c r="B11" i="24" s="1"/>
  <c r="B12" i="24" s="1"/>
  <c r="B13" i="24" s="1"/>
  <c r="B14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X6" i="22" l="1"/>
  <c r="B6" i="22"/>
  <c r="B7" i="22" s="1"/>
  <c r="B8" i="22" s="1"/>
  <c r="B9" i="22" s="1"/>
  <c r="B10" i="22" s="1"/>
  <c r="B11" i="22" s="1"/>
  <c r="B12" i="22" s="1"/>
  <c r="B13" i="22" s="1"/>
  <c r="B14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B8" i="21" s="1"/>
  <c r="B9" i="21" s="1"/>
  <c r="B10" i="21" s="1"/>
  <c r="B11" i="21" s="1"/>
  <c r="B12" i="21" s="1"/>
  <c r="B13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6" i="20"/>
  <c r="B7" i="20" s="1"/>
  <c r="B8" i="20" s="1"/>
  <c r="B9" i="20" s="1"/>
  <c r="B10" i="20" s="1"/>
  <c r="B11" i="20" s="1"/>
  <c r="B12" i="20" s="1"/>
  <c r="B13" i="20" s="1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B8" i="19" s="1"/>
  <c r="B9" i="19" s="1"/>
  <c r="B10" i="19" s="1"/>
  <c r="B11" i="19" s="1"/>
  <c r="B12" i="19" s="1"/>
  <c r="B13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U6" i="18" s="1"/>
  <c r="B6" i="18"/>
  <c r="B7" i="18" s="1"/>
  <c r="B8" i="18" s="1"/>
  <c r="B9" i="18" s="1"/>
  <c r="B10" i="18" s="1"/>
  <c r="B11" i="18" s="1"/>
  <c r="B12" i="18" s="1"/>
  <c r="B13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6" i="17" l="1"/>
  <c r="B7" i="17" s="1"/>
  <c r="B8" i="17" s="1"/>
  <c r="B9" i="17" s="1"/>
  <c r="B10" i="17" s="1"/>
  <c r="B11" i="17" s="1"/>
  <c r="B12" i="17" s="1"/>
  <c r="B13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B7" i="16" s="1"/>
  <c r="B8" i="16" s="1"/>
  <c r="B9" i="16" s="1"/>
  <c r="B10" i="16" s="1"/>
  <c r="B11" i="16" s="1"/>
  <c r="B12" i="16" s="1"/>
  <c r="B13" i="16" s="1"/>
  <c r="S9" i="16" l="1"/>
  <c r="S10" i="16"/>
  <c r="S11" i="16"/>
  <c r="S8" i="16"/>
  <c r="S13" i="16"/>
  <c r="S12" i="16"/>
  <c r="S6" i="16"/>
  <c r="S7" i="16"/>
  <c r="U6" i="16"/>
  <c r="U10" i="16"/>
  <c r="R9" i="16"/>
  <c r="R11" i="16"/>
  <c r="B6" i="15"/>
  <c r="B7" i="15" s="1"/>
  <c r="B8" i="15" s="1"/>
  <c r="B9" i="15" s="1"/>
  <c r="B10" i="15" s="1"/>
  <c r="B11" i="15" s="1"/>
  <c r="B12" i="15" s="1"/>
  <c r="B13" i="15" s="1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S12" i="15" s="1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X7" i="15"/>
  <c r="Q7" i="15"/>
  <c r="R7" i="15" s="1"/>
  <c r="P7" i="15"/>
  <c r="U7" i="15" s="1"/>
  <c r="S9" i="15" l="1"/>
  <c r="S7" i="15"/>
  <c r="S10" i="15"/>
  <c r="S11" i="15"/>
  <c r="U9" i="15"/>
  <c r="S8" i="15"/>
  <c r="U12" i="15"/>
  <c r="B6" i="14"/>
  <c r="B7" i="14" s="1"/>
  <c r="B8" i="14" s="1"/>
  <c r="B9" i="14" s="1"/>
  <c r="B10" i="14" s="1"/>
  <c r="B11" i="14" s="1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B7" i="13" s="1"/>
  <c r="B8" i="13" s="1"/>
  <c r="B9" i="13" s="1"/>
  <c r="B10" i="13" s="1"/>
  <c r="B11" i="13" s="1"/>
  <c r="S11" i="13" l="1"/>
  <c r="S7" i="13"/>
  <c r="S10" i="13"/>
  <c r="S6" i="13"/>
  <c r="S9" i="13"/>
  <c r="S8" i="13"/>
  <c r="U11" i="13"/>
  <c r="U10" i="13"/>
  <c r="B6" i="12"/>
  <c r="B7" i="12" s="1"/>
  <c r="B8" i="12" s="1"/>
  <c r="B9" i="12" s="1"/>
  <c r="B10" i="12" s="1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B7" i="11" s="1"/>
  <c r="B8" i="11" s="1"/>
  <c r="B9" i="11" s="1"/>
  <c r="B10" i="11" s="1"/>
  <c r="S6" i="11" l="1"/>
  <c r="S10" i="11"/>
  <c r="S8" i="11"/>
  <c r="R10" i="11"/>
  <c r="S7" i="11"/>
  <c r="R7" i="11"/>
  <c r="U8" i="11"/>
  <c r="S9" i="1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B8" i="10" s="1"/>
  <c r="B9" i="10" s="1"/>
  <c r="S6" i="10" l="1"/>
  <c r="S7" i="10"/>
  <c r="S9" i="10"/>
  <c r="B6" i="9"/>
  <c r="B7" i="9" s="1"/>
  <c r="B8" i="9" s="1"/>
  <c r="X6" i="9"/>
  <c r="Q6" i="9"/>
  <c r="P6" i="9"/>
  <c r="U6" i="9" s="1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X6" i="8"/>
  <c r="Q6" i="8"/>
  <c r="R6" i="8" s="1"/>
  <c r="P6" i="8"/>
  <c r="B6" i="8"/>
  <c r="B7" i="8" s="1"/>
  <c r="S6" i="8" l="1"/>
  <c r="S7" i="8"/>
  <c r="U6" i="8"/>
  <c r="R7" i="8"/>
  <c r="X6" i="7"/>
  <c r="Q6" i="7"/>
  <c r="P6" i="7"/>
  <c r="U6" i="7" s="1"/>
  <c r="B6" i="7"/>
  <c r="B7" i="7" s="1"/>
  <c r="X7" i="7"/>
  <c r="Q7" i="7"/>
  <c r="R7" i="7" s="1"/>
  <c r="P7" i="7"/>
  <c r="S7" i="7" l="1"/>
  <c r="S6" i="7"/>
  <c r="R6" i="7"/>
  <c r="U7" i="7"/>
  <c r="X6" i="6"/>
  <c r="Q6" i="6"/>
  <c r="R6" i="6" s="1"/>
  <c r="P6" i="6"/>
  <c r="S6" i="6" s="1"/>
  <c r="B6" i="6"/>
  <c r="U6" i="6" l="1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X6" i="3"/>
  <c r="Q6" i="3"/>
  <c r="R6" i="3" s="1"/>
  <c r="P6" i="3"/>
  <c r="U6" i="3" s="1"/>
  <c r="B6" i="3"/>
  <c r="S6" i="3" l="1"/>
  <c r="X6" i="2"/>
  <c r="Q6" i="2"/>
  <c r="P6" i="2"/>
  <c r="B6" i="2"/>
  <c r="S6" i="2" l="1"/>
  <c r="R6" i="2"/>
  <c r="X6" i="1" l="1"/>
  <c r="Q6" i="1"/>
  <c r="R6" i="1" s="1"/>
  <c r="P6" i="1"/>
  <c r="U6" i="1" s="1"/>
  <c r="B6" i="1"/>
  <c r="S6" i="1" l="1"/>
</calcChain>
</file>

<file path=xl/sharedStrings.xml><?xml version="1.0" encoding="utf-8"?>
<sst xmlns="http://schemas.openxmlformats.org/spreadsheetml/2006/main" count="2238" uniqueCount="136">
  <si>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</si>
  <si>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</si>
  <si>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</si>
  <si>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</si>
  <si>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</si>
  <si>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</si>
  <si>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</si>
  <si>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</si>
  <si>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</si>
  <si>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</si>
  <si>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</si>
  <si>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</si>
  <si>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</si>
  <si>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</si>
  <si>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</si>
  <si>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</si>
  <si>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</si>
  <si>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</si>
  <si>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</si>
  <si>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</si>
  <si>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</si>
  <si>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</si>
  <si>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</si>
  <si>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</si>
  <si>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</si>
  <si>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</si>
  <si>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</si>
  <si>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</si>
  <si>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</si>
  <si>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</si>
  <si>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</si>
  <si>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</si>
  <si>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</si>
  <si>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</si>
  <si>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</si>
  <si>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</si>
  <si>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</si>
  <si>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</si>
  <si>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</si>
  <si>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</si>
  <si>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</si>
  <si>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</si>
  <si>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</si>
  <si>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</si>
  <si>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</si>
  <si>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</si>
  <si>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</si>
  <si>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</si>
  <si>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</si>
  <si>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</si>
  <si>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</si>
  <si>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</si>
  <si>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</si>
  <si>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</si>
  <si>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</si>
  <si>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</si>
  <si>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</si>
  <si>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</si>
  <si>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</si>
  <si>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</si>
  <si>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</si>
  <si>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</si>
  <si>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</si>
  <si>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</si>
  <si>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</si>
  <si>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</si>
  <si>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</si>
  <si>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</si>
  <si>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</si>
  <si>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</si>
  <si>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</si>
  <si>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</si>
  <si>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</si>
  <si>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</si>
  <si>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</si>
  <si>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</si>
  <si>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</si>
  <si>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</si>
  <si>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</si>
  <si>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</si>
  <si>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</si>
  <si>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</si>
  <si>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</si>
  <si>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</si>
  <si>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</si>
  <si>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</si>
  <si>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</si>
  <si>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</si>
  <si>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</si>
  <si>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</si>
  <si>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</si>
  <si>
    <t>2014 / 33</t>
  </si>
  <si>
    <t>15 - 17 Ağustos 2014</t>
  </si>
  <si>
    <t>BABADOOK, THE</t>
  </si>
  <si>
    <t>2014 / 34</t>
  </si>
  <si>
    <t>22 - 24 Ağustos 2014</t>
  </si>
  <si>
    <t>SERIAL (BAD) WEDDINGS</t>
  </si>
  <si>
    <t>LİMON YAPIM</t>
  </si>
  <si>
    <t>2014 / 35</t>
  </si>
  <si>
    <t>29 - 31 Ağustos 2014</t>
  </si>
  <si>
    <t>2014 / 36</t>
  </si>
  <si>
    <t>05 - 07 Eylül 2014</t>
  </si>
  <si>
    <t>2014 / 37</t>
  </si>
  <si>
    <t>12 - 14 Eylül 2014</t>
  </si>
  <si>
    <t>19 - 21 Eylül 2014</t>
  </si>
  <si>
    <t>2014 / 38</t>
  </si>
  <si>
    <t>2014 / 39</t>
  </si>
  <si>
    <t>26 - 28 Eylül 2014</t>
  </si>
  <si>
    <t>2014 / 40</t>
  </si>
  <si>
    <t>03 - 05 Ekim 2014</t>
  </si>
  <si>
    <t>WINX CLUB: THE MYSTERY OF THE ABYSS</t>
  </si>
  <si>
    <t>2014 / 41</t>
  </si>
  <si>
    <t>10 - 12 Ekim 2014</t>
  </si>
  <si>
    <t>2014 / 42</t>
  </si>
  <si>
    <t>17 - 19 Ekim 2014</t>
  </si>
  <si>
    <t>2014 / 43</t>
  </si>
  <si>
    <t>24 - 26 Ekim 2014</t>
  </si>
  <si>
    <t>2014 / 44</t>
  </si>
  <si>
    <t>31 Ekim - 02 Kasım 2014</t>
  </si>
  <si>
    <t>2014 / 45</t>
  </si>
  <si>
    <t>07 - 09 Kasım 2014</t>
  </si>
  <si>
    <t>2014 / 46</t>
  </si>
  <si>
    <t>14 - 16 Kasım 2014</t>
  </si>
  <si>
    <t>2014 / 47</t>
  </si>
  <si>
    <t>21 - 23 Kasım 2014</t>
  </si>
  <si>
    <t>KARIŞIK KASET</t>
  </si>
  <si>
    <t>2014 / 48</t>
  </si>
  <si>
    <t>28 - 30 Kasım 2014</t>
  </si>
  <si>
    <t>2014 / 49</t>
  </si>
  <si>
    <t>05 - 07 Aralık 2014</t>
  </si>
  <si>
    <t>2014 / 50</t>
  </si>
  <si>
    <t>12 - 14 Aralık 2014</t>
  </si>
  <si>
    <t>ARFICAN SAFARI (3D)</t>
  </si>
  <si>
    <t>2014 / 51</t>
  </si>
  <si>
    <t>19 - 21 Aralık 2014</t>
  </si>
  <si>
    <t>SILS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</si>
</sst>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7" fontId="7" fillId="0" borderId="14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6" xfId="0" applyNumberFormat="1" applyFont="1" applyFill="1" applyBorder="1" applyAlignment="1" applyProtection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69" fontId="9" fillId="0" borderId="18" xfId="0" applyNumberFormat="1" applyFont="1" applyFill="1" applyBorder="1" applyAlignment="1">
      <alignment horizontal="left" vertical="center" shrinkToFit="1"/>
    </xf>
    <xf numFmtId="164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7" fontId="9" fillId="0" borderId="22" xfId="2" applyNumberFormat="1" applyFont="1" applyFill="1" applyBorder="1" applyAlignment="1">
      <alignment horizontal="right" vertical="center" shrinkToFit="1"/>
    </xf>
    <xf numFmtId="168" fontId="9" fillId="0" borderId="19" xfId="2" applyNumberFormat="1" applyFont="1" applyFill="1" applyBorder="1" applyAlignment="1">
      <alignment horizontal="right" vertical="center" shrinkToFit="1"/>
    </xf>
    <xf numFmtId="167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6" fontId="9" fillId="0" borderId="23" xfId="2" applyNumberFormat="1" applyFont="1" applyFill="1" applyBorder="1" applyAlignment="1">
      <alignment vertical="center" shrinkToFit="1"/>
    </xf>
    <xf numFmtId="170" fontId="9" fillId="0" borderId="23" xfId="2" applyNumberFormat="1" applyFont="1" applyFill="1" applyBorder="1" applyAlignment="1">
      <alignment vertical="center" shrinkToFit="1"/>
    </xf>
    <xf numFmtId="167" fontId="9" fillId="0" borderId="22" xfId="0" applyNumberFormat="1" applyFont="1" applyFill="1" applyBorder="1" applyAlignment="1">
      <alignment vertical="center" shrinkToFit="1"/>
    </xf>
    <xf numFmtId="168" fontId="9" fillId="0" borderId="19" xfId="2" applyNumberFormat="1" applyFont="1" applyFill="1" applyBorder="1" applyAlignment="1" applyProtection="1">
      <alignment vertical="center" shrinkToFit="1"/>
      <protection locked="0"/>
    </xf>
    <xf numFmtId="167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69" fontId="9" fillId="3" borderId="18" xfId="0" applyNumberFormat="1" applyFont="1" applyFill="1" applyBorder="1" applyAlignment="1">
      <alignment horizontal="left" vertical="center" shrinkToFit="1"/>
    </xf>
    <xf numFmtId="164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7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8" fontId="9" fillId="3" borderId="19" xfId="2" applyNumberFormat="1" applyFont="1" applyFill="1" applyBorder="1" applyAlignment="1">
      <alignment horizontal="right" vertical="center" shrinkToFit="1"/>
    </xf>
    <xf numFmtId="166" fontId="9" fillId="3" borderId="23" xfId="2" applyNumberFormat="1" applyFont="1" applyFill="1" applyBorder="1" applyAlignment="1">
      <alignment vertical="center" shrinkToFit="1"/>
    </xf>
    <xf numFmtId="170" fontId="9" fillId="3" borderId="23" xfId="2" applyNumberFormat="1" applyFont="1" applyFill="1" applyBorder="1" applyAlignment="1">
      <alignment vertical="center" shrinkToFit="1"/>
    </xf>
    <xf numFmtId="167" fontId="9" fillId="3" borderId="23" xfId="0" applyNumberFormat="1" applyFont="1" applyFill="1" applyBorder="1" applyAlignment="1">
      <alignment vertical="center" shrinkToFit="1"/>
    </xf>
    <xf numFmtId="169" fontId="9" fillId="3" borderId="27" xfId="0" applyNumberFormat="1" applyFont="1" applyFill="1" applyBorder="1" applyAlignment="1">
      <alignment horizontal="left" vertical="center" shrinkToFit="1"/>
    </xf>
    <xf numFmtId="164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0" borderId="33" xfId="2" applyNumberFormat="1" applyFont="1" applyFill="1" applyBorder="1" applyAlignment="1">
      <alignment horizontal="right" vertical="center" shrinkToFit="1"/>
    </xf>
    <xf numFmtId="168" fontId="9" fillId="0" borderId="30" xfId="2" applyNumberFormat="1" applyFont="1" applyFill="1" applyBorder="1" applyAlignment="1">
      <alignment horizontal="right" vertical="center" shrinkToFit="1"/>
    </xf>
    <xf numFmtId="167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8" fontId="9" fillId="3" borderId="30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7" fontId="5" fillId="0" borderId="33" xfId="2" applyNumberFormat="1" applyFont="1" applyFill="1" applyBorder="1" applyAlignment="1" applyProtection="1">
      <alignment horizontal="right" vertical="center" shrinkToFit="1"/>
    </xf>
    <xf numFmtId="170" fontId="9" fillId="3" borderId="34" xfId="2" applyNumberFormat="1" applyFont="1" applyFill="1" applyBorder="1" applyAlignment="1">
      <alignment vertical="center" shrinkToFit="1"/>
    </xf>
    <xf numFmtId="167" fontId="9" fillId="0" borderId="33" xfId="0" applyNumberFormat="1" applyFont="1" applyFill="1" applyBorder="1" applyAlignment="1">
      <alignment vertical="center" shrinkToFit="1"/>
    </xf>
    <xf numFmtId="168" fontId="9" fillId="0" borderId="30" xfId="2" applyNumberFormat="1" applyFont="1" applyFill="1" applyBorder="1" applyAlignment="1" applyProtection="1">
      <alignment vertical="center" shrinkToFit="1"/>
      <protection locked="0"/>
    </xf>
    <xf numFmtId="167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69" fontId="9" fillId="3" borderId="36" xfId="0" applyNumberFormat="1" applyFont="1" applyFill="1" applyBorder="1" applyAlignment="1">
      <alignment horizontal="left" vertical="center" shrinkToFit="1"/>
    </xf>
    <xf numFmtId="164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7" fontId="9" fillId="0" borderId="40" xfId="2" applyNumberFormat="1" applyFont="1" applyFill="1" applyBorder="1" applyAlignment="1">
      <alignment horizontal="right" vertical="center" shrinkToFit="1"/>
    </xf>
    <xf numFmtId="168" fontId="9" fillId="0" borderId="37" xfId="2" applyNumberFormat="1" applyFont="1" applyFill="1" applyBorder="1" applyAlignment="1">
      <alignment horizontal="right" vertical="center" shrinkToFit="1"/>
    </xf>
    <xf numFmtId="167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8" fontId="9" fillId="3" borderId="37" xfId="2" applyNumberFormat="1" applyFont="1" applyFill="1" applyBorder="1" applyAlignment="1">
      <alignment horizontal="right" vertical="center" shrinkToFit="1"/>
    </xf>
    <xf numFmtId="166" fontId="9" fillId="3" borderId="41" xfId="2" applyNumberFormat="1" applyFont="1" applyFill="1" applyBorder="1" applyAlignment="1">
      <alignment vertical="center" shrinkToFit="1"/>
    </xf>
    <xf numFmtId="167" fontId="5" fillId="0" borderId="40" xfId="2" applyNumberFormat="1" applyFont="1" applyFill="1" applyBorder="1" applyAlignment="1" applyProtection="1">
      <alignment horizontal="right" vertical="center" shrinkToFit="1"/>
    </xf>
    <xf numFmtId="170" fontId="9" fillId="3" borderId="41" xfId="2" applyNumberFormat="1" applyFont="1" applyFill="1" applyBorder="1" applyAlignment="1">
      <alignment vertical="center" shrinkToFit="1"/>
    </xf>
    <xf numFmtId="167" fontId="9" fillId="0" borderId="40" xfId="0" applyNumberFormat="1" applyFont="1" applyFill="1" applyBorder="1" applyAlignment="1">
      <alignment vertical="center" shrinkToFit="1"/>
    </xf>
    <xf numFmtId="168" fontId="9" fillId="0" borderId="37" xfId="2" applyNumberFormat="1" applyFont="1" applyFill="1" applyBorder="1" applyAlignment="1" applyProtection="1">
      <alignment vertical="center" shrinkToFit="1"/>
      <protection locked="0"/>
    </xf>
    <xf numFmtId="167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69" fontId="9" fillId="3" borderId="43" xfId="0" applyNumberFormat="1" applyFont="1" applyFill="1" applyBorder="1" applyAlignment="1">
      <alignment horizontal="left" vertical="center" shrinkToFit="1"/>
    </xf>
    <xf numFmtId="164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7" fontId="9" fillId="0" borderId="47" xfId="2" applyNumberFormat="1" applyFont="1" applyFill="1" applyBorder="1" applyAlignment="1">
      <alignment horizontal="right" vertical="center" shrinkToFit="1"/>
    </xf>
    <xf numFmtId="168" fontId="9" fillId="0" borderId="44" xfId="2" applyNumberFormat="1" applyFont="1" applyFill="1" applyBorder="1" applyAlignment="1">
      <alignment horizontal="right" vertical="center" shrinkToFit="1"/>
    </xf>
    <xf numFmtId="167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8" fontId="9" fillId="3" borderId="44" xfId="2" applyNumberFormat="1" applyFont="1" applyFill="1" applyBorder="1" applyAlignment="1">
      <alignment horizontal="right" vertical="center" shrinkToFit="1"/>
    </xf>
    <xf numFmtId="166" fontId="9" fillId="3" borderId="48" xfId="2" applyNumberFormat="1" applyFont="1" applyFill="1" applyBorder="1" applyAlignment="1">
      <alignment vertical="center" shrinkToFit="1"/>
    </xf>
    <xf numFmtId="167" fontId="5" fillId="0" borderId="47" xfId="2" applyNumberFormat="1" applyFont="1" applyFill="1" applyBorder="1" applyAlignment="1" applyProtection="1">
      <alignment horizontal="right" vertical="center" shrinkToFit="1"/>
    </xf>
    <xf numFmtId="170" fontId="9" fillId="3" borderId="48" xfId="2" applyNumberFormat="1" applyFont="1" applyFill="1" applyBorder="1" applyAlignment="1">
      <alignment vertical="center" shrinkToFit="1"/>
    </xf>
    <xf numFmtId="167" fontId="9" fillId="0" borderId="47" xfId="0" applyNumberFormat="1" applyFont="1" applyFill="1" applyBorder="1" applyAlignment="1">
      <alignment vertical="center" shrinkToFit="1"/>
    </xf>
    <xf numFmtId="168" fontId="9" fillId="0" borderId="44" xfId="2" applyNumberFormat="1" applyFont="1" applyFill="1" applyBorder="1" applyAlignment="1" applyProtection="1">
      <alignment vertical="center" shrinkToFit="1"/>
      <protection locked="0"/>
    </xf>
    <xf numFmtId="167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0" fontId="6" fillId="0" borderId="50" xfId="0" applyFont="1" applyFill="1" applyBorder="1" applyAlignment="1" applyProtection="1">
      <alignment horizontal="right" vertical="center"/>
    </xf>
    <xf numFmtId="169" fontId="9" fillId="3" borderId="51" xfId="0" applyNumberFormat="1" applyFont="1" applyFill="1" applyBorder="1" applyAlignment="1">
      <alignment horizontal="left" vertical="center" shrinkToFit="1"/>
    </xf>
    <xf numFmtId="164" fontId="9" fillId="3" borderId="52" xfId="0" applyNumberFormat="1" applyFont="1" applyFill="1" applyBorder="1" applyAlignment="1">
      <alignment horizontal="center" vertical="center" shrinkToFit="1"/>
    </xf>
    <xf numFmtId="0" fontId="9" fillId="3" borderId="52" xfId="0" applyFont="1" applyFill="1" applyBorder="1" applyAlignment="1">
      <alignment horizontal="left" vertical="center" shrinkToFit="1"/>
    </xf>
    <xf numFmtId="0" fontId="9" fillId="3" borderId="53" xfId="0" applyFont="1" applyFill="1" applyBorder="1" applyAlignment="1">
      <alignment horizontal="left" vertical="center" shrinkToFit="1"/>
    </xf>
    <xf numFmtId="0" fontId="9" fillId="3" borderId="52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167" fontId="9" fillId="0" borderId="55" xfId="2" applyNumberFormat="1" applyFont="1" applyFill="1" applyBorder="1" applyAlignment="1">
      <alignment horizontal="right" vertical="center" shrinkToFit="1"/>
    </xf>
    <xf numFmtId="168" fontId="9" fillId="0" borderId="52" xfId="2" applyNumberFormat="1" applyFont="1" applyFill="1" applyBorder="1" applyAlignment="1">
      <alignment horizontal="right" vertical="center" shrinkToFit="1"/>
    </xf>
    <xf numFmtId="167" fontId="5" fillId="3" borderId="55" xfId="2" applyNumberFormat="1" applyFont="1" applyFill="1" applyBorder="1" applyAlignment="1" applyProtection="1">
      <alignment horizontal="right" vertical="center" shrinkToFit="1"/>
    </xf>
    <xf numFmtId="3" fontId="5" fillId="3" borderId="52" xfId="2" applyNumberFormat="1" applyFont="1" applyFill="1" applyBorder="1" applyAlignment="1" applyProtection="1">
      <alignment horizontal="right" vertical="center" shrinkToFit="1"/>
    </xf>
    <xf numFmtId="168" fontId="9" fillId="3" borderId="52" xfId="2" applyNumberFormat="1" applyFont="1" applyFill="1" applyBorder="1" applyAlignment="1">
      <alignment horizontal="right" vertical="center" shrinkToFit="1"/>
    </xf>
    <xf numFmtId="166" fontId="9" fillId="3" borderId="56" xfId="2" applyNumberFormat="1" applyFont="1" applyFill="1" applyBorder="1" applyAlignment="1">
      <alignment vertical="center" shrinkToFit="1"/>
    </xf>
    <xf numFmtId="167" fontId="5" fillId="0" borderId="55" xfId="2" applyNumberFormat="1" applyFont="1" applyFill="1" applyBorder="1" applyAlignment="1" applyProtection="1">
      <alignment horizontal="right" vertical="center" shrinkToFit="1"/>
    </xf>
    <xf numFmtId="170" fontId="9" fillId="3" borderId="56" xfId="2" applyNumberFormat="1" applyFont="1" applyFill="1" applyBorder="1" applyAlignment="1">
      <alignment vertical="center" shrinkToFit="1"/>
    </xf>
    <xf numFmtId="167" fontId="9" fillId="0" borderId="55" xfId="0" applyNumberFormat="1" applyFont="1" applyFill="1" applyBorder="1" applyAlignment="1">
      <alignment vertical="center" shrinkToFit="1"/>
    </xf>
    <xf numFmtId="168" fontId="9" fillId="0" borderId="52" xfId="2" applyNumberFormat="1" applyFont="1" applyFill="1" applyBorder="1" applyAlignment="1" applyProtection="1">
      <alignment vertical="center" shrinkToFit="1"/>
      <protection locked="0"/>
    </xf>
    <xf numFmtId="167" fontId="9" fillId="3" borderId="56" xfId="0" applyNumberFormat="1" applyFont="1" applyFill="1" applyBorder="1" applyAlignment="1">
      <alignment vertical="center" shrinkToFit="1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</xf>
    <xf numFmtId="43" fontId="6" fillId="0" borderId="11" xfId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tabSelected="1"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10.85546875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133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134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135</v>
      </c>
      <c r="D6" s="67">
        <v>41992</v>
      </c>
      <c r="E6" s="68" t="s">
        <v>17</v>
      </c>
      <c r="F6" s="69" t="s">
        <v>17</v>
      </c>
      <c r="G6" s="70">
        <v>6</v>
      </c>
      <c r="H6" s="71">
        <v>12</v>
      </c>
      <c r="I6" s="72">
        <v>1</v>
      </c>
      <c r="J6" s="73">
        <v>5743.5</v>
      </c>
      <c r="K6" s="74">
        <v>355</v>
      </c>
      <c r="L6" s="73">
        <v>10477.1</v>
      </c>
      <c r="M6" s="74">
        <v>610</v>
      </c>
      <c r="N6" s="73">
        <v>11935.9</v>
      </c>
      <c r="O6" s="74">
        <v>717</v>
      </c>
      <c r="P6" s="75">
        <f t="shared" ref="P6" si="0">+J6+L6+N6</f>
        <v>28156.5</v>
      </c>
      <c r="Q6" s="76">
        <f t="shared" ref="Q6" si="1">K6+M6+O6</f>
        <v>1682</v>
      </c>
      <c r="R6" s="77">
        <f t="shared" ref="R6" si="2">Q6/H6</f>
        <v>140.16666666666666</v>
      </c>
      <c r="S6" s="78">
        <f t="shared" ref="S6" si="3">+P6/Q6</f>
        <v>16.739892984542212</v>
      </c>
      <c r="T6" s="79"/>
      <c r="U6" s="80"/>
      <c r="V6" s="81">
        <f>28156.5</f>
        <v>28156.5</v>
      </c>
      <c r="W6" s="82">
        <f>1682</f>
        <v>1682</v>
      </c>
      <c r="X6" s="83">
        <f t="shared" ref="X6" si="4">V6/W6</f>
        <v>16.739892984542212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125</v>
      </c>
      <c r="D7" s="86">
        <v>41964</v>
      </c>
      <c r="E7" s="87" t="s">
        <v>17</v>
      </c>
      <c r="F7" s="88" t="s">
        <v>17</v>
      </c>
      <c r="G7" s="89">
        <v>58</v>
      </c>
      <c r="H7" s="90">
        <v>10</v>
      </c>
      <c r="I7" s="91">
        <v>5</v>
      </c>
      <c r="J7" s="92">
        <v>2109</v>
      </c>
      <c r="K7" s="93">
        <v>199</v>
      </c>
      <c r="L7" s="92">
        <v>4581.5</v>
      </c>
      <c r="M7" s="93">
        <v>452</v>
      </c>
      <c r="N7" s="92">
        <v>4588</v>
      </c>
      <c r="O7" s="93">
        <v>447</v>
      </c>
      <c r="P7" s="94">
        <f t="shared" ref="P7" si="5">+J7+L7+N7</f>
        <v>11278.5</v>
      </c>
      <c r="Q7" s="95">
        <f t="shared" ref="Q7" si="6">K7+M7+O7</f>
        <v>1098</v>
      </c>
      <c r="R7" s="96">
        <f t="shared" ref="R7" si="7">Q7/H7</f>
        <v>109.8</v>
      </c>
      <c r="S7" s="97">
        <f t="shared" ref="S7" si="8">+P7/Q7</f>
        <v>10.271857923497267</v>
      </c>
      <c r="T7" s="98">
        <v>36220.5</v>
      </c>
      <c r="U7" s="99">
        <f>-(T7-P7)/T7</f>
        <v>-0.68861556300989768</v>
      </c>
      <c r="V7" s="100">
        <v>1981381.85</v>
      </c>
      <c r="W7" s="101">
        <v>187230</v>
      </c>
      <c r="X7" s="102">
        <f t="shared" ref="X7" si="9">V7/W7</f>
        <v>10.582608823372324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132</v>
      </c>
      <c r="D8" s="37">
        <v>41985</v>
      </c>
      <c r="E8" s="38" t="s">
        <v>17</v>
      </c>
      <c r="F8" s="39" t="s">
        <v>17</v>
      </c>
      <c r="G8" s="40">
        <v>6</v>
      </c>
      <c r="H8" s="18">
        <v>10</v>
      </c>
      <c r="I8" s="19">
        <v>2</v>
      </c>
      <c r="J8" s="20">
        <v>74</v>
      </c>
      <c r="K8" s="21">
        <v>8</v>
      </c>
      <c r="L8" s="20">
        <v>722</v>
      </c>
      <c r="M8" s="21">
        <v>48</v>
      </c>
      <c r="N8" s="20">
        <v>1498.5</v>
      </c>
      <c r="O8" s="21">
        <v>104</v>
      </c>
      <c r="P8" s="41">
        <f t="shared" ref="P8" si="10">+J8+L8+N8</f>
        <v>2294.5</v>
      </c>
      <c r="Q8" s="42">
        <f t="shared" ref="Q8" si="11">K8+M8+O8</f>
        <v>160</v>
      </c>
      <c r="R8" s="43">
        <f t="shared" ref="R8" si="12">Q8/H8</f>
        <v>16</v>
      </c>
      <c r="S8" s="44">
        <f t="shared" ref="S8" si="13">+P8/Q8</f>
        <v>14.340624999999999</v>
      </c>
      <c r="T8" s="22">
        <v>7221.5</v>
      </c>
      <c r="U8" s="45">
        <f>-(T8-P8)/T8</f>
        <v>-0.68226822682268229</v>
      </c>
      <c r="V8" s="26">
        <v>10805.3</v>
      </c>
      <c r="W8" s="27">
        <v>805</v>
      </c>
      <c r="X8" s="46">
        <f t="shared" ref="X8" si="14">V8/W8</f>
        <v>13.422732919254658</v>
      </c>
      <c r="Y8" s="29"/>
      <c r="AA8" s="30"/>
      <c r="AB8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155</v>
      </c>
      <c r="I6" s="72">
        <v>3</v>
      </c>
      <c r="J6" s="73">
        <v>8217.4599999999991</v>
      </c>
      <c r="K6" s="74">
        <v>786</v>
      </c>
      <c r="L6" s="73">
        <v>91581.15</v>
      </c>
      <c r="M6" s="74">
        <v>7791</v>
      </c>
      <c r="N6" s="73">
        <v>103007.71</v>
      </c>
      <c r="O6" s="74">
        <v>8957</v>
      </c>
      <c r="P6" s="75">
        <f t="shared" ref="P6" si="0">+J6+L6+N6</f>
        <v>202806.32</v>
      </c>
      <c r="Q6" s="76">
        <f t="shared" ref="Q6" si="1">K6+M6+O6</f>
        <v>17534</v>
      </c>
      <c r="R6" s="77">
        <f t="shared" ref="R6" si="2">Q6/H6</f>
        <v>113.12258064516129</v>
      </c>
      <c r="S6" s="78">
        <f t="shared" ref="S6" si="3">+P6/Q6</f>
        <v>11.56646059085206</v>
      </c>
      <c r="T6" s="79">
        <v>353195.19999999995</v>
      </c>
      <c r="U6" s="80">
        <f>-(T6-P6)/T6</f>
        <v>-0.42579536754746372</v>
      </c>
      <c r="V6" s="81">
        <v>1528038.01</v>
      </c>
      <c r="W6" s="82">
        <v>132679</v>
      </c>
      <c r="X6" s="83">
        <f t="shared" ref="X6" si="4">V6/W6</f>
        <v>11.51680378959745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11</v>
      </c>
      <c r="I7" s="91">
        <v>10</v>
      </c>
      <c r="J7" s="92">
        <v>473</v>
      </c>
      <c r="K7" s="93">
        <v>54</v>
      </c>
      <c r="L7" s="92">
        <v>2016</v>
      </c>
      <c r="M7" s="93">
        <v>225</v>
      </c>
      <c r="N7" s="92">
        <v>2247</v>
      </c>
      <c r="O7" s="93">
        <v>242</v>
      </c>
      <c r="P7" s="94">
        <f>+J7+L7+N7</f>
        <v>4736</v>
      </c>
      <c r="Q7" s="95">
        <f>K7+M7+O7</f>
        <v>521</v>
      </c>
      <c r="R7" s="96">
        <f>Q7/H7</f>
        <v>47.363636363636367</v>
      </c>
      <c r="S7" s="97">
        <f>+P7/Q7</f>
        <v>9.09021113243762</v>
      </c>
      <c r="T7" s="98">
        <v>7949.5</v>
      </c>
      <c r="U7" s="99">
        <f>-(T7-P7)/T7</f>
        <v>-0.4042392603308384</v>
      </c>
      <c r="V7" s="100">
        <v>394028.12</v>
      </c>
      <c r="W7" s="101">
        <v>39360</v>
      </c>
      <c r="X7" s="102">
        <f>V7/W7</f>
        <v>10.010877032520325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20</v>
      </c>
      <c r="J8" s="92">
        <v>435</v>
      </c>
      <c r="K8" s="93">
        <v>50</v>
      </c>
      <c r="L8" s="92">
        <v>1453.5</v>
      </c>
      <c r="M8" s="93">
        <v>156</v>
      </c>
      <c r="N8" s="92">
        <v>1638</v>
      </c>
      <c r="O8" s="93">
        <v>174</v>
      </c>
      <c r="P8" s="94">
        <f>+J8+L8+N8</f>
        <v>3526.5</v>
      </c>
      <c r="Q8" s="95">
        <f>K8+M8+O8</f>
        <v>380</v>
      </c>
      <c r="R8" s="96">
        <f>Q8/H8</f>
        <v>63.333333333333336</v>
      </c>
      <c r="S8" s="97">
        <f>+P8/Q8</f>
        <v>9.280263157894737</v>
      </c>
      <c r="T8" s="98">
        <v>3214.5</v>
      </c>
      <c r="U8" s="99">
        <f>-(T8-P8)/T8</f>
        <v>9.7060195986934203E-2</v>
      </c>
      <c r="V8" s="100">
        <v>452733.99</v>
      </c>
      <c r="W8" s="101">
        <v>44139</v>
      </c>
      <c r="X8" s="102">
        <f>V8/W8</f>
        <v>10.257006049072249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8</v>
      </c>
      <c r="I9" s="91">
        <v>13</v>
      </c>
      <c r="J9" s="92">
        <v>423</v>
      </c>
      <c r="K9" s="93">
        <v>45</v>
      </c>
      <c r="L9" s="92">
        <v>1325</v>
      </c>
      <c r="M9" s="93">
        <v>150</v>
      </c>
      <c r="N9" s="92">
        <v>1059</v>
      </c>
      <c r="O9" s="93">
        <v>118</v>
      </c>
      <c r="P9" s="94">
        <f>+J9+L9+N9</f>
        <v>2807</v>
      </c>
      <c r="Q9" s="95">
        <f>K9+M9+O9</f>
        <v>313</v>
      </c>
      <c r="R9" s="96">
        <f>Q9/H9</f>
        <v>39.125</v>
      </c>
      <c r="S9" s="97">
        <f>+P9/Q9</f>
        <v>8.9680511182108624</v>
      </c>
      <c r="T9" s="98">
        <v>1322</v>
      </c>
      <c r="U9" s="99">
        <f>-(T9-P9)/T9</f>
        <v>1.1232980332829048</v>
      </c>
      <c r="V9" s="100">
        <v>274080.8</v>
      </c>
      <c r="W9" s="101">
        <v>30457</v>
      </c>
      <c r="X9" s="102">
        <f>V9/W9</f>
        <v>8.9989427717766031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4</v>
      </c>
      <c r="I10" s="91">
        <v>14</v>
      </c>
      <c r="J10" s="92">
        <v>225.5</v>
      </c>
      <c r="K10" s="93">
        <v>19</v>
      </c>
      <c r="L10" s="92">
        <v>534</v>
      </c>
      <c r="M10" s="93">
        <v>48</v>
      </c>
      <c r="N10" s="92">
        <v>703</v>
      </c>
      <c r="O10" s="93">
        <v>73</v>
      </c>
      <c r="P10" s="94">
        <f t="shared" ref="P10" si="6">+J10+L10+N10</f>
        <v>1462.5</v>
      </c>
      <c r="Q10" s="95">
        <f t="shared" ref="Q10" si="7">K10+M10+O10</f>
        <v>140</v>
      </c>
      <c r="R10" s="96">
        <f t="shared" ref="R10" si="8">Q10/H10</f>
        <v>35</v>
      </c>
      <c r="S10" s="97">
        <f t="shared" ref="S10" si="9">+P10/Q10</f>
        <v>10.446428571428571</v>
      </c>
      <c r="T10" s="98">
        <v>1276.5</v>
      </c>
      <c r="U10" s="99">
        <f t="shared" ref="U10" si="10">-(T10-P10)/T10</f>
        <v>0.14571092831962398</v>
      </c>
      <c r="V10" s="100">
        <v>207763.92</v>
      </c>
      <c r="W10" s="101">
        <v>18285</v>
      </c>
      <c r="X10" s="102">
        <f t="shared" ref="X10" si="11">V10/W10</f>
        <v>11.362533223954062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7</v>
      </c>
      <c r="I11" s="91">
        <v>9</v>
      </c>
      <c r="J11" s="92">
        <v>296.5</v>
      </c>
      <c r="K11" s="93">
        <v>75</v>
      </c>
      <c r="L11" s="92">
        <v>405.5</v>
      </c>
      <c r="M11" s="93">
        <v>86</v>
      </c>
      <c r="N11" s="92">
        <v>448</v>
      </c>
      <c r="O11" s="93">
        <v>139</v>
      </c>
      <c r="P11" s="94">
        <f>+J11+L11+N11</f>
        <v>1150</v>
      </c>
      <c r="Q11" s="95">
        <f>K11+M11+O11</f>
        <v>300</v>
      </c>
      <c r="R11" s="96">
        <f>Q11/H11</f>
        <v>42.857142857142854</v>
      </c>
      <c r="S11" s="97">
        <f>+P11/Q11</f>
        <v>3.8333333333333335</v>
      </c>
      <c r="T11" s="98">
        <v>1773</v>
      </c>
      <c r="U11" s="99">
        <f>-(T11-P11)/T11</f>
        <v>-0.35138183869148337</v>
      </c>
      <c r="V11" s="100">
        <v>222417.64</v>
      </c>
      <c r="W11" s="101">
        <v>18174</v>
      </c>
      <c r="X11" s="102">
        <f>V11/W11</f>
        <v>12.238232640035216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4</v>
      </c>
      <c r="I12" s="19">
        <v>28</v>
      </c>
      <c r="J12" s="20">
        <v>89</v>
      </c>
      <c r="K12" s="21">
        <v>14</v>
      </c>
      <c r="L12" s="20">
        <v>293</v>
      </c>
      <c r="M12" s="21">
        <v>39</v>
      </c>
      <c r="N12" s="20">
        <v>321</v>
      </c>
      <c r="O12" s="21">
        <v>41</v>
      </c>
      <c r="P12" s="41">
        <f>+J12+L12+N12</f>
        <v>703</v>
      </c>
      <c r="Q12" s="42">
        <f>K12+M12+O12</f>
        <v>94</v>
      </c>
      <c r="R12" s="43">
        <f>Q12/H12</f>
        <v>23.5</v>
      </c>
      <c r="S12" s="44">
        <f>+P12/Q12</f>
        <v>7.4787234042553195</v>
      </c>
      <c r="T12" s="22">
        <v>1433</v>
      </c>
      <c r="U12" s="45">
        <f t="shared" ref="U12" si="12">-(T12-P12)/T12</f>
        <v>-0.50942079553384512</v>
      </c>
      <c r="V12" s="26">
        <v>489567.43</v>
      </c>
      <c r="W12" s="27">
        <v>53227</v>
      </c>
      <c r="X12" s="46">
        <f>V12/W12</f>
        <v>9.1977272812670261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175</v>
      </c>
      <c r="I6" s="72">
        <v>2</v>
      </c>
      <c r="J6" s="73">
        <v>26359.8</v>
      </c>
      <c r="K6" s="74">
        <v>2349</v>
      </c>
      <c r="L6" s="73">
        <v>160169.4</v>
      </c>
      <c r="M6" s="74">
        <v>13969</v>
      </c>
      <c r="N6" s="73">
        <v>166666</v>
      </c>
      <c r="O6" s="74">
        <v>14452</v>
      </c>
      <c r="P6" s="75">
        <f t="shared" ref="P6" si="0">+J6+L6+N6</f>
        <v>353195.19999999995</v>
      </c>
      <c r="Q6" s="76">
        <f t="shared" ref="Q6" si="1">K6+M6+O6</f>
        <v>30770</v>
      </c>
      <c r="R6" s="77">
        <f t="shared" ref="R6" si="2">Q6/H6</f>
        <v>175.82857142857142</v>
      </c>
      <c r="S6" s="78">
        <f t="shared" ref="S6" si="3">+P6/Q6</f>
        <v>11.478557036074097</v>
      </c>
      <c r="T6" s="79">
        <v>390165.1</v>
      </c>
      <c r="U6" s="80">
        <f>-(T6-P6)/T6</f>
        <v>-9.4754502645162331E-2</v>
      </c>
      <c r="V6" s="81">
        <v>1270277.96</v>
      </c>
      <c r="W6" s="82">
        <v>109223</v>
      </c>
      <c r="X6" s="83">
        <f t="shared" ref="X6" si="4">V6/W6</f>
        <v>11.630132481253948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7</v>
      </c>
      <c r="J7" s="92">
        <v>1617</v>
      </c>
      <c r="K7" s="93">
        <v>185</v>
      </c>
      <c r="L7" s="92">
        <v>3114</v>
      </c>
      <c r="M7" s="93">
        <v>360</v>
      </c>
      <c r="N7" s="92">
        <v>3218.5</v>
      </c>
      <c r="O7" s="93">
        <v>356</v>
      </c>
      <c r="P7" s="94">
        <f>+J7+L7+N7</f>
        <v>7949.5</v>
      </c>
      <c r="Q7" s="95">
        <f>K7+M7+O7</f>
        <v>901</v>
      </c>
      <c r="R7" s="96">
        <f>Q7/H7</f>
        <v>40.954545454545453</v>
      </c>
      <c r="S7" s="97">
        <f>+P7/Q7</f>
        <v>8.8229744728079904</v>
      </c>
      <c r="T7" s="98">
        <v>10777.5</v>
      </c>
      <c r="U7" s="99">
        <f>-(T7-P7)/T7</f>
        <v>-0.26239851542565529</v>
      </c>
      <c r="V7" s="100">
        <v>385093.62</v>
      </c>
      <c r="W7" s="101">
        <v>38339</v>
      </c>
      <c r="X7" s="102">
        <f>V7/W7</f>
        <v>10.044435692115078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19</v>
      </c>
      <c r="J8" s="92">
        <v>836</v>
      </c>
      <c r="K8" s="93">
        <v>91</v>
      </c>
      <c r="L8" s="92">
        <v>1074.5</v>
      </c>
      <c r="M8" s="93">
        <v>122</v>
      </c>
      <c r="N8" s="92">
        <v>1304</v>
      </c>
      <c r="O8" s="93">
        <v>143</v>
      </c>
      <c r="P8" s="94">
        <f>+J8+L8+N8</f>
        <v>3214.5</v>
      </c>
      <c r="Q8" s="95">
        <f>K8+M8+O8</f>
        <v>356</v>
      </c>
      <c r="R8" s="96">
        <f>Q8/H8</f>
        <v>44.5</v>
      </c>
      <c r="S8" s="97">
        <f>+P8/Q8</f>
        <v>9.029494382022472</v>
      </c>
      <c r="T8" s="98">
        <v>3686.5</v>
      </c>
      <c r="U8" s="99">
        <f>-(T8-P8)/T8</f>
        <v>-0.12803472128034721</v>
      </c>
      <c r="V8" s="100">
        <v>447582.99</v>
      </c>
      <c r="W8" s="101">
        <v>43548</v>
      </c>
      <c r="X8" s="102">
        <f>V8/W8</f>
        <v>10.277922981537614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8</v>
      </c>
      <c r="I9" s="91">
        <v>8</v>
      </c>
      <c r="J9" s="92">
        <v>359</v>
      </c>
      <c r="K9" s="93">
        <v>34</v>
      </c>
      <c r="L9" s="92">
        <v>887</v>
      </c>
      <c r="M9" s="93">
        <v>84</v>
      </c>
      <c r="N9" s="92">
        <v>527</v>
      </c>
      <c r="O9" s="93">
        <v>53</v>
      </c>
      <c r="P9" s="94">
        <f>+J9+L9+N9</f>
        <v>1773</v>
      </c>
      <c r="Q9" s="95">
        <f>K9+M9+O9</f>
        <v>171</v>
      </c>
      <c r="R9" s="96">
        <f>Q9/H9</f>
        <v>21.375</v>
      </c>
      <c r="S9" s="97">
        <f>+P9/Q9</f>
        <v>10.368421052631579</v>
      </c>
      <c r="T9" s="98">
        <v>1300.5</v>
      </c>
      <c r="U9" s="99">
        <f>-(T9-P9)/T9</f>
        <v>0.36332179930795849</v>
      </c>
      <c r="V9" s="100">
        <v>220431.64</v>
      </c>
      <c r="W9" s="101">
        <v>17781</v>
      </c>
      <c r="X9" s="102">
        <f>V9/W9</f>
        <v>12.397032787807211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2</v>
      </c>
      <c r="I10" s="91">
        <v>27</v>
      </c>
      <c r="J10" s="92">
        <v>122</v>
      </c>
      <c r="K10" s="93">
        <v>26</v>
      </c>
      <c r="L10" s="92">
        <v>876</v>
      </c>
      <c r="M10" s="93">
        <v>191</v>
      </c>
      <c r="N10" s="92">
        <v>435</v>
      </c>
      <c r="O10" s="93">
        <v>93</v>
      </c>
      <c r="P10" s="94">
        <f>+J10+L10+N10</f>
        <v>1433</v>
      </c>
      <c r="Q10" s="95">
        <f>K10+M10+O10</f>
        <v>310</v>
      </c>
      <c r="R10" s="96">
        <f>Q10/H10</f>
        <v>155</v>
      </c>
      <c r="S10" s="97">
        <f>+P10/Q10</f>
        <v>4.6225806451612907</v>
      </c>
      <c r="T10" s="98">
        <v>341.5</v>
      </c>
      <c r="U10" s="99">
        <f t="shared" ref="U10" si="6">-(T10-P10)/T10</f>
        <v>3.1961932650073206</v>
      </c>
      <c r="V10" s="100">
        <v>488400.43</v>
      </c>
      <c r="W10" s="101">
        <v>53042</v>
      </c>
      <c r="X10" s="102">
        <f>V10/W10</f>
        <v>9.2078057011424903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85</v>
      </c>
      <c r="D11" s="86">
        <v>41845</v>
      </c>
      <c r="E11" s="87" t="s">
        <v>17</v>
      </c>
      <c r="F11" s="88" t="s">
        <v>17</v>
      </c>
      <c r="G11" s="89">
        <v>23</v>
      </c>
      <c r="H11" s="90">
        <v>9</v>
      </c>
      <c r="I11" s="91">
        <v>12</v>
      </c>
      <c r="J11" s="92">
        <v>309</v>
      </c>
      <c r="K11" s="93">
        <v>39</v>
      </c>
      <c r="L11" s="92">
        <v>520</v>
      </c>
      <c r="M11" s="93">
        <v>66</v>
      </c>
      <c r="N11" s="92">
        <v>493</v>
      </c>
      <c r="O11" s="93">
        <v>64</v>
      </c>
      <c r="P11" s="94">
        <f>+J11+L11+N11</f>
        <v>1322</v>
      </c>
      <c r="Q11" s="95">
        <f>K11+M11+O11</f>
        <v>169</v>
      </c>
      <c r="R11" s="96">
        <f>Q11/H11</f>
        <v>18.777777777777779</v>
      </c>
      <c r="S11" s="97">
        <f>+P11/Q11</f>
        <v>7.8224852071005921</v>
      </c>
      <c r="T11" s="98">
        <v>2001</v>
      </c>
      <c r="U11" s="99">
        <f>-(T11-P11)/T11</f>
        <v>-0.33933033483258374</v>
      </c>
      <c r="V11" s="100">
        <v>270093.8</v>
      </c>
      <c r="W11" s="101">
        <v>29989</v>
      </c>
      <c r="X11" s="102">
        <f>V11/W11</f>
        <v>9.006429023975457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82</v>
      </c>
      <c r="D12" s="37">
        <v>41838</v>
      </c>
      <c r="E12" s="38" t="s">
        <v>17</v>
      </c>
      <c r="F12" s="39" t="s">
        <v>17</v>
      </c>
      <c r="G12" s="40">
        <v>20</v>
      </c>
      <c r="H12" s="18">
        <v>4</v>
      </c>
      <c r="I12" s="19">
        <v>13</v>
      </c>
      <c r="J12" s="20">
        <v>287.5</v>
      </c>
      <c r="K12" s="21">
        <v>23</v>
      </c>
      <c r="L12" s="20">
        <v>426.5</v>
      </c>
      <c r="M12" s="21">
        <v>42</v>
      </c>
      <c r="N12" s="20">
        <v>562.5</v>
      </c>
      <c r="O12" s="21">
        <v>57</v>
      </c>
      <c r="P12" s="41">
        <f t="shared" ref="P12" si="7">+J12+L12+N12</f>
        <v>1276.5</v>
      </c>
      <c r="Q12" s="42">
        <f t="shared" ref="Q12" si="8">K12+M12+O12</f>
        <v>122</v>
      </c>
      <c r="R12" s="43">
        <f t="shared" ref="R12" si="9">Q12/H12</f>
        <v>30.5</v>
      </c>
      <c r="S12" s="44">
        <f t="shared" ref="S12" si="10">+P12/Q12</f>
        <v>10.46311475409836</v>
      </c>
      <c r="T12" s="22">
        <v>1518</v>
      </c>
      <c r="U12" s="45">
        <f t="shared" ref="U12" si="11">-(T12-P12)/T12</f>
        <v>-0.15909090909090909</v>
      </c>
      <c r="V12" s="26">
        <v>205612.42</v>
      </c>
      <c r="W12" s="27">
        <v>18079</v>
      </c>
      <c r="X12" s="46">
        <f t="shared" ref="X12" si="12">V12/W12</f>
        <v>11.37299740029869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8.7109375" style="32" bestFit="1" customWidth="1"/>
    <col min="13" max="13" width="5.425781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169</v>
      </c>
      <c r="I6" s="72">
        <v>1</v>
      </c>
      <c r="J6" s="73">
        <v>123424.5</v>
      </c>
      <c r="K6" s="74">
        <v>10035</v>
      </c>
      <c r="L6" s="73">
        <v>85340</v>
      </c>
      <c r="M6" s="74">
        <v>6952</v>
      </c>
      <c r="N6" s="73">
        <v>181400.6</v>
      </c>
      <c r="O6" s="74">
        <v>15148</v>
      </c>
      <c r="P6" s="75">
        <f t="shared" ref="P6:P12" si="0">+J6+L6+N6</f>
        <v>390165.1</v>
      </c>
      <c r="Q6" s="76">
        <f t="shared" ref="Q6:Q12" si="1">K6+M6+O6</f>
        <v>32135</v>
      </c>
      <c r="R6" s="77">
        <f t="shared" ref="R6:R12" si="2">Q6/H6</f>
        <v>190.14792899408283</v>
      </c>
      <c r="S6" s="78">
        <f t="shared" ref="S6:S12" si="3">+P6/Q6</f>
        <v>12.141437684767387</v>
      </c>
      <c r="T6" s="79"/>
      <c r="U6" s="80"/>
      <c r="V6" s="81">
        <v>390165.1</v>
      </c>
      <c r="W6" s="82">
        <v>32135</v>
      </c>
      <c r="X6" s="83">
        <f t="shared" ref="X6:X12" si="4">V6/W6</f>
        <v>12.141437684767387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6</v>
      </c>
      <c r="J7" s="92">
        <v>1850</v>
      </c>
      <c r="K7" s="93">
        <v>213</v>
      </c>
      <c r="L7" s="92">
        <v>3995</v>
      </c>
      <c r="M7" s="93">
        <v>471</v>
      </c>
      <c r="N7" s="92">
        <v>4932.5</v>
      </c>
      <c r="O7" s="93">
        <v>556</v>
      </c>
      <c r="P7" s="94">
        <f>+J7+L7+N7</f>
        <v>10777.5</v>
      </c>
      <c r="Q7" s="95">
        <f>K7+M7+O7</f>
        <v>1240</v>
      </c>
      <c r="R7" s="96">
        <f>Q7/H7</f>
        <v>56.363636363636367</v>
      </c>
      <c r="S7" s="97">
        <f>+P7/Q7</f>
        <v>8.691532258064516</v>
      </c>
      <c r="T7" s="98">
        <v>5035.5</v>
      </c>
      <c r="U7" s="99">
        <f>-(T7-P7)/T7</f>
        <v>1.1403038427167114</v>
      </c>
      <c r="V7" s="100">
        <v>365211.62</v>
      </c>
      <c r="W7" s="101">
        <v>36054</v>
      </c>
      <c r="X7" s="102">
        <f>V7/W7</f>
        <v>10.12957286292783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18</v>
      </c>
      <c r="J8" s="92">
        <v>1022</v>
      </c>
      <c r="K8" s="93">
        <v>115</v>
      </c>
      <c r="L8" s="92">
        <v>933.5</v>
      </c>
      <c r="M8" s="93">
        <v>107</v>
      </c>
      <c r="N8" s="92">
        <v>1731</v>
      </c>
      <c r="O8" s="93">
        <v>191</v>
      </c>
      <c r="P8" s="94">
        <f>+J8+L8+N8</f>
        <v>3686.5</v>
      </c>
      <c r="Q8" s="95">
        <f>K8+M8+O8</f>
        <v>413</v>
      </c>
      <c r="R8" s="96">
        <f>Q8/H8</f>
        <v>51.625</v>
      </c>
      <c r="S8" s="97">
        <f>+P8/Q8</f>
        <v>8.9261501210653744</v>
      </c>
      <c r="T8" s="98">
        <v>2830</v>
      </c>
      <c r="U8" s="99">
        <f>-(T8-P8)/T8</f>
        <v>0.30265017667844524</v>
      </c>
      <c r="V8" s="100">
        <v>438422.49</v>
      </c>
      <c r="W8" s="101">
        <v>42416</v>
      </c>
      <c r="X8" s="102">
        <f>V8/W8</f>
        <v>10.336252593360996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10</v>
      </c>
      <c r="I9" s="91">
        <v>11</v>
      </c>
      <c r="J9" s="92">
        <v>451</v>
      </c>
      <c r="K9" s="93">
        <v>63</v>
      </c>
      <c r="L9" s="92">
        <v>502</v>
      </c>
      <c r="M9" s="93">
        <v>66</v>
      </c>
      <c r="N9" s="92">
        <v>1048</v>
      </c>
      <c r="O9" s="93">
        <v>129</v>
      </c>
      <c r="P9" s="94">
        <f>+J9+L9+N9</f>
        <v>2001</v>
      </c>
      <c r="Q9" s="95">
        <f>K9+M9+O9</f>
        <v>258</v>
      </c>
      <c r="R9" s="96">
        <f>Q9/H9</f>
        <v>25.8</v>
      </c>
      <c r="S9" s="97">
        <f>+P9/Q9</f>
        <v>7.7558139534883717</v>
      </c>
      <c r="T9" s="98">
        <v>1876</v>
      </c>
      <c r="U9" s="99">
        <f>-(T9-P9)/T9</f>
        <v>6.6631130063965885E-2</v>
      </c>
      <c r="V9" s="100">
        <v>265588.79999999993</v>
      </c>
      <c r="W9" s="101">
        <v>29416</v>
      </c>
      <c r="X9" s="102">
        <f>V9/W9</f>
        <v>9.0287190644547159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5</v>
      </c>
      <c r="I10" s="91">
        <v>12</v>
      </c>
      <c r="J10" s="92">
        <v>515</v>
      </c>
      <c r="K10" s="93">
        <v>49</v>
      </c>
      <c r="L10" s="92">
        <v>296.5</v>
      </c>
      <c r="M10" s="93">
        <v>30</v>
      </c>
      <c r="N10" s="92">
        <v>706.5</v>
      </c>
      <c r="O10" s="93">
        <v>64</v>
      </c>
      <c r="P10" s="94">
        <f t="shared" ref="P10" si="6">+J10+L10+N10</f>
        <v>1518</v>
      </c>
      <c r="Q10" s="95">
        <f t="shared" ref="Q10" si="7">K10+M10+O10</f>
        <v>143</v>
      </c>
      <c r="R10" s="96">
        <f t="shared" ref="R10" si="8">Q10/H10</f>
        <v>28.6</v>
      </c>
      <c r="S10" s="97">
        <f t="shared" ref="S10" si="9">+P10/Q10</f>
        <v>10.615384615384615</v>
      </c>
      <c r="T10" s="98">
        <v>8641</v>
      </c>
      <c r="U10" s="99">
        <f t="shared" ref="U10:U12" si="10">-(T10-P10)/T10</f>
        <v>-0.82432588820738339</v>
      </c>
      <c r="V10" s="100">
        <v>201941.92</v>
      </c>
      <c r="W10" s="101">
        <v>17735</v>
      </c>
      <c r="X10" s="102">
        <f t="shared" ref="X10" si="11">V10/W10</f>
        <v>11.386632083450804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10</v>
      </c>
      <c r="I11" s="91">
        <v>7</v>
      </c>
      <c r="J11" s="92">
        <v>466.5</v>
      </c>
      <c r="K11" s="93">
        <v>40</v>
      </c>
      <c r="L11" s="92">
        <v>401</v>
      </c>
      <c r="M11" s="93">
        <v>33</v>
      </c>
      <c r="N11" s="92">
        <v>433</v>
      </c>
      <c r="O11" s="93">
        <v>39</v>
      </c>
      <c r="P11" s="94">
        <f t="shared" si="0"/>
        <v>1300.5</v>
      </c>
      <c r="Q11" s="95">
        <f t="shared" si="1"/>
        <v>112</v>
      </c>
      <c r="R11" s="96">
        <f t="shared" si="2"/>
        <v>11.2</v>
      </c>
      <c r="S11" s="97">
        <f t="shared" si="3"/>
        <v>11.611607142857142</v>
      </c>
      <c r="T11" s="98">
        <v>5952</v>
      </c>
      <c r="U11" s="99">
        <f t="shared" si="10"/>
        <v>-0.78150201612903225</v>
      </c>
      <c r="V11" s="100">
        <v>216429.63999999998</v>
      </c>
      <c r="W11" s="101">
        <v>17391</v>
      </c>
      <c r="X11" s="102">
        <f t="shared" si="4"/>
        <v>12.444922086136506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3</v>
      </c>
      <c r="I12" s="19">
        <v>26</v>
      </c>
      <c r="J12" s="20">
        <v>64</v>
      </c>
      <c r="K12" s="21">
        <v>10</v>
      </c>
      <c r="L12" s="20">
        <v>62</v>
      </c>
      <c r="M12" s="21">
        <v>8</v>
      </c>
      <c r="N12" s="20">
        <v>215.5</v>
      </c>
      <c r="O12" s="21">
        <v>29</v>
      </c>
      <c r="P12" s="41">
        <f t="shared" si="0"/>
        <v>341.5</v>
      </c>
      <c r="Q12" s="42">
        <f t="shared" si="1"/>
        <v>47</v>
      </c>
      <c r="R12" s="43">
        <f t="shared" si="2"/>
        <v>15.666666666666666</v>
      </c>
      <c r="S12" s="44">
        <f t="shared" si="3"/>
        <v>7.2659574468085104</v>
      </c>
      <c r="T12" s="22">
        <v>759</v>
      </c>
      <c r="U12" s="45">
        <f t="shared" si="10"/>
        <v>-0.55006587615283264</v>
      </c>
      <c r="V12" s="26">
        <v>486621.93</v>
      </c>
      <c r="W12" s="27">
        <v>52688</v>
      </c>
      <c r="X12" s="46">
        <f t="shared" si="4"/>
        <v>9.2359157682963868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82</v>
      </c>
      <c r="D6" s="67">
        <v>41838</v>
      </c>
      <c r="E6" s="68" t="s">
        <v>17</v>
      </c>
      <c r="F6" s="69" t="s">
        <v>17</v>
      </c>
      <c r="G6" s="70">
        <v>20</v>
      </c>
      <c r="H6" s="71">
        <v>12</v>
      </c>
      <c r="I6" s="72">
        <v>11</v>
      </c>
      <c r="J6" s="73">
        <v>1007</v>
      </c>
      <c r="K6" s="74">
        <v>120</v>
      </c>
      <c r="L6" s="73">
        <v>3675.5</v>
      </c>
      <c r="M6" s="74">
        <v>442</v>
      </c>
      <c r="N6" s="73">
        <v>3958.5</v>
      </c>
      <c r="O6" s="74">
        <v>479</v>
      </c>
      <c r="P6" s="75">
        <f t="shared" ref="P6:P11" si="0">+J6+L6+N6</f>
        <v>8641</v>
      </c>
      <c r="Q6" s="76">
        <f t="shared" ref="Q6:Q11" si="1">K6+M6+O6</f>
        <v>1041</v>
      </c>
      <c r="R6" s="77">
        <f t="shared" ref="R6:R11" si="2">Q6/H6</f>
        <v>86.75</v>
      </c>
      <c r="S6" s="78">
        <f t="shared" ref="S6:S11" si="3">+P6/Q6</f>
        <v>8.3006724303554282</v>
      </c>
      <c r="T6" s="79">
        <v>2148</v>
      </c>
      <c r="U6" s="80">
        <f t="shared" ref="U6:U11" si="4">-(T6-P6)/T6</f>
        <v>3.0228119180633146</v>
      </c>
      <c r="V6" s="81">
        <v>195847.92</v>
      </c>
      <c r="W6" s="82">
        <v>17002</v>
      </c>
      <c r="X6" s="83">
        <f t="shared" ref="X6:X11" si="5">V6/W6</f>
        <v>11.519110692859664</v>
      </c>
      <c r="Y6" s="29"/>
      <c r="AA6" s="30"/>
      <c r="AB6" s="31"/>
    </row>
    <row r="7" spans="1:28" s="3" customFormat="1" ht="24" customHeight="1" x14ac:dyDescent="0.25">
      <c r="B7" s="84">
        <f t="shared" ref="B7:B12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6</v>
      </c>
      <c r="J7" s="92">
        <v>1034</v>
      </c>
      <c r="K7" s="93">
        <v>86</v>
      </c>
      <c r="L7" s="92">
        <v>2787</v>
      </c>
      <c r="M7" s="93">
        <v>226</v>
      </c>
      <c r="N7" s="92">
        <v>2131</v>
      </c>
      <c r="O7" s="93">
        <v>176</v>
      </c>
      <c r="P7" s="94">
        <f t="shared" si="0"/>
        <v>5952</v>
      </c>
      <c r="Q7" s="95">
        <f t="shared" si="1"/>
        <v>488</v>
      </c>
      <c r="R7" s="96">
        <f t="shared" si="2"/>
        <v>40.666666666666664</v>
      </c>
      <c r="S7" s="97">
        <f t="shared" si="3"/>
        <v>12.196721311475409</v>
      </c>
      <c r="T7" s="98">
        <v>4886</v>
      </c>
      <c r="U7" s="99">
        <f t="shared" si="4"/>
        <v>0.21817437576749898</v>
      </c>
      <c r="V7" s="100">
        <v>213476.64</v>
      </c>
      <c r="W7" s="101">
        <v>17118</v>
      </c>
      <c r="X7" s="102">
        <f t="shared" si="5"/>
        <v>12.470886785839468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11</v>
      </c>
      <c r="I8" s="91">
        <v>7</v>
      </c>
      <c r="J8" s="92">
        <v>857</v>
      </c>
      <c r="K8" s="93">
        <v>90</v>
      </c>
      <c r="L8" s="92">
        <v>2264</v>
      </c>
      <c r="M8" s="93">
        <v>272</v>
      </c>
      <c r="N8" s="92">
        <v>1914.5</v>
      </c>
      <c r="O8" s="93">
        <v>236</v>
      </c>
      <c r="P8" s="94">
        <f t="shared" si="0"/>
        <v>5035.5</v>
      </c>
      <c r="Q8" s="95">
        <f t="shared" si="1"/>
        <v>598</v>
      </c>
      <c r="R8" s="96">
        <f t="shared" si="2"/>
        <v>54.363636363636367</v>
      </c>
      <c r="S8" s="97">
        <f t="shared" si="3"/>
        <v>8.4205685618729103</v>
      </c>
      <c r="T8" s="98">
        <v>6027.5</v>
      </c>
      <c r="U8" s="99">
        <f t="shared" si="4"/>
        <v>-0.16457901285773538</v>
      </c>
      <c r="V8" s="100">
        <v>352370.62</v>
      </c>
      <c r="W8" s="101">
        <v>34562</v>
      </c>
      <c r="X8" s="102">
        <f t="shared" si="5"/>
        <v>10.195319136624038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5</v>
      </c>
      <c r="I9" s="91">
        <v>17</v>
      </c>
      <c r="J9" s="92">
        <v>547</v>
      </c>
      <c r="K9" s="93">
        <v>54</v>
      </c>
      <c r="L9" s="92">
        <v>908</v>
      </c>
      <c r="M9" s="93">
        <v>98</v>
      </c>
      <c r="N9" s="92">
        <v>1375</v>
      </c>
      <c r="O9" s="93">
        <v>139</v>
      </c>
      <c r="P9" s="94">
        <f t="shared" si="0"/>
        <v>2830</v>
      </c>
      <c r="Q9" s="95">
        <f t="shared" si="1"/>
        <v>291</v>
      </c>
      <c r="R9" s="96">
        <f t="shared" si="2"/>
        <v>58.2</v>
      </c>
      <c r="S9" s="97">
        <f t="shared" si="3"/>
        <v>9.7250859106529202</v>
      </c>
      <c r="T9" s="98">
        <v>2622</v>
      </c>
      <c r="U9" s="99">
        <f t="shared" si="4"/>
        <v>7.9328756674294426E-2</v>
      </c>
      <c r="V9" s="100">
        <v>434073.99</v>
      </c>
      <c r="W9" s="101">
        <v>41924</v>
      </c>
      <c r="X9" s="102">
        <f t="shared" si="5"/>
        <v>10.353830502814617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6</v>
      </c>
      <c r="I10" s="91">
        <v>10</v>
      </c>
      <c r="J10" s="92">
        <v>351</v>
      </c>
      <c r="K10" s="93">
        <v>42</v>
      </c>
      <c r="L10" s="92">
        <v>1082</v>
      </c>
      <c r="M10" s="93">
        <v>140</v>
      </c>
      <c r="N10" s="92">
        <v>443</v>
      </c>
      <c r="O10" s="93">
        <v>54</v>
      </c>
      <c r="P10" s="94">
        <f t="shared" si="0"/>
        <v>1876</v>
      </c>
      <c r="Q10" s="95">
        <f t="shared" si="1"/>
        <v>236</v>
      </c>
      <c r="R10" s="96">
        <f t="shared" si="2"/>
        <v>39.333333333333336</v>
      </c>
      <c r="S10" s="97">
        <f t="shared" si="3"/>
        <v>7.9491525423728815</v>
      </c>
      <c r="T10" s="98">
        <v>1387</v>
      </c>
      <c r="U10" s="99">
        <f t="shared" si="4"/>
        <v>0.35255948089401584</v>
      </c>
      <c r="V10" s="100">
        <v>262769.8</v>
      </c>
      <c r="W10" s="101">
        <v>29047</v>
      </c>
      <c r="X10" s="102">
        <f t="shared" si="5"/>
        <v>9.0463662340344957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6</v>
      </c>
      <c r="I11" s="91">
        <v>25</v>
      </c>
      <c r="J11" s="92">
        <v>218</v>
      </c>
      <c r="K11" s="93">
        <v>31</v>
      </c>
      <c r="L11" s="92">
        <v>248</v>
      </c>
      <c r="M11" s="93">
        <v>40</v>
      </c>
      <c r="N11" s="92">
        <v>293</v>
      </c>
      <c r="O11" s="93">
        <v>42</v>
      </c>
      <c r="P11" s="94">
        <f t="shared" si="0"/>
        <v>759</v>
      </c>
      <c r="Q11" s="95">
        <f t="shared" si="1"/>
        <v>113</v>
      </c>
      <c r="R11" s="96">
        <f t="shared" si="2"/>
        <v>18.833333333333332</v>
      </c>
      <c r="S11" s="97">
        <f t="shared" si="3"/>
        <v>6.716814159292035</v>
      </c>
      <c r="T11" s="98">
        <v>616</v>
      </c>
      <c r="U11" s="99">
        <f t="shared" si="4"/>
        <v>0.23214285714285715</v>
      </c>
      <c r="V11" s="100">
        <v>486033.43</v>
      </c>
      <c r="W11" s="101">
        <v>52606</v>
      </c>
      <c r="X11" s="102">
        <f t="shared" si="5"/>
        <v>9.2391253849370791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60</v>
      </c>
      <c r="D12" s="37">
        <v>41782</v>
      </c>
      <c r="E12" s="38" t="s">
        <v>17</v>
      </c>
      <c r="F12" s="39" t="s">
        <v>17</v>
      </c>
      <c r="G12" s="40">
        <v>30</v>
      </c>
      <c r="H12" s="18">
        <v>2</v>
      </c>
      <c r="I12" s="19">
        <v>19</v>
      </c>
      <c r="J12" s="20">
        <v>0</v>
      </c>
      <c r="K12" s="21">
        <v>0</v>
      </c>
      <c r="L12" s="20">
        <v>208</v>
      </c>
      <c r="M12" s="21">
        <v>22</v>
      </c>
      <c r="N12" s="20">
        <v>156</v>
      </c>
      <c r="O12" s="21">
        <v>17</v>
      </c>
      <c r="P12" s="41">
        <f t="shared" ref="P12" si="7">+J12+L12+N12</f>
        <v>364</v>
      </c>
      <c r="Q12" s="42">
        <f t="shared" ref="Q12" si="8">K12+M12+O12</f>
        <v>39</v>
      </c>
      <c r="R12" s="43">
        <f t="shared" ref="R12" si="9">Q12/H12</f>
        <v>19.5</v>
      </c>
      <c r="S12" s="44">
        <f t="shared" ref="S12" si="10">+P12/Q12</f>
        <v>9.3333333333333339</v>
      </c>
      <c r="T12" s="22">
        <v>764</v>
      </c>
      <c r="U12" s="45">
        <f t="shared" ref="U12" si="11">-(T12-P12)/T12</f>
        <v>-0.52356020942408377</v>
      </c>
      <c r="V12" s="26">
        <v>365423.65</v>
      </c>
      <c r="W12" s="27">
        <v>38798</v>
      </c>
      <c r="X12" s="46">
        <f t="shared" ref="X12" si="12">V12/W12</f>
        <v>9.4186208051961451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6</v>
      </c>
      <c r="I6" s="72">
        <v>6</v>
      </c>
      <c r="J6" s="73">
        <v>1296</v>
      </c>
      <c r="K6" s="74">
        <v>127</v>
      </c>
      <c r="L6" s="73">
        <v>2613.5</v>
      </c>
      <c r="M6" s="74">
        <v>245</v>
      </c>
      <c r="N6" s="73">
        <v>2118</v>
      </c>
      <c r="O6" s="74">
        <v>184</v>
      </c>
      <c r="P6" s="75">
        <f>+J6+L6+N6</f>
        <v>6027.5</v>
      </c>
      <c r="Q6" s="76">
        <f>K6+M6+O6</f>
        <v>556</v>
      </c>
      <c r="R6" s="77">
        <f>Q6/H6</f>
        <v>92.666666666666671</v>
      </c>
      <c r="S6" s="78">
        <f>+P6/Q6</f>
        <v>10.840827338129497</v>
      </c>
      <c r="T6" s="79">
        <v>4970</v>
      </c>
      <c r="U6" s="80">
        <f>-(T6-P6)/T6</f>
        <v>0.21277665995975856</v>
      </c>
      <c r="V6" s="81">
        <v>343707.62</v>
      </c>
      <c r="W6" s="82">
        <v>33585</v>
      </c>
      <c r="X6" s="83">
        <f>V6/W6</f>
        <v>10.233962185499479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5</v>
      </c>
      <c r="J7" s="92">
        <v>1200.5</v>
      </c>
      <c r="K7" s="93">
        <v>100</v>
      </c>
      <c r="L7" s="92">
        <v>1894</v>
      </c>
      <c r="M7" s="93">
        <v>185</v>
      </c>
      <c r="N7" s="92">
        <v>1791.5</v>
      </c>
      <c r="O7" s="93">
        <v>181</v>
      </c>
      <c r="P7" s="94">
        <f t="shared" ref="P7:P12" si="0">+J7+L7+N7</f>
        <v>4886</v>
      </c>
      <c r="Q7" s="95">
        <f t="shared" ref="Q7:Q12" si="1">K7+M7+O7</f>
        <v>466</v>
      </c>
      <c r="R7" s="96">
        <f t="shared" ref="R7:R12" si="2">Q7/H7</f>
        <v>38.833333333333336</v>
      </c>
      <c r="S7" s="97">
        <f t="shared" ref="S7:S12" si="3">+P7/Q7</f>
        <v>10.484978540772532</v>
      </c>
      <c r="T7" s="98">
        <v>16016.5</v>
      </c>
      <c r="U7" s="99">
        <f t="shared" ref="U7:U12" si="4">-(T7-P7)/T7</f>
        <v>-0.69493959354415757</v>
      </c>
      <c r="V7" s="100">
        <v>204287.23</v>
      </c>
      <c r="W7" s="101">
        <v>16279</v>
      </c>
      <c r="X7" s="102">
        <f t="shared" ref="X7:X12" si="5">V7/W7</f>
        <v>12.549126481970637</v>
      </c>
      <c r="Y7" s="29"/>
      <c r="AA7" s="30"/>
      <c r="AB7" s="31"/>
    </row>
    <row r="8" spans="1:28" s="3" customFormat="1" ht="24" customHeight="1" x14ac:dyDescent="0.25">
      <c r="B8" s="84">
        <f t="shared" ref="B8:B12" si="6">B7+1</f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16</v>
      </c>
      <c r="J8" s="92">
        <v>615</v>
      </c>
      <c r="K8" s="93">
        <v>64</v>
      </c>
      <c r="L8" s="92">
        <v>1173</v>
      </c>
      <c r="M8" s="93">
        <v>133</v>
      </c>
      <c r="N8" s="92">
        <v>834</v>
      </c>
      <c r="O8" s="93">
        <v>97</v>
      </c>
      <c r="P8" s="94">
        <f>+J8+L8+N8</f>
        <v>2622</v>
      </c>
      <c r="Q8" s="95">
        <f>K8+M8+O8</f>
        <v>294</v>
      </c>
      <c r="R8" s="96">
        <f>Q8/H8</f>
        <v>49</v>
      </c>
      <c r="S8" s="97">
        <f>+P8/Q8</f>
        <v>8.9183673469387763</v>
      </c>
      <c r="T8" s="98">
        <v>2584</v>
      </c>
      <c r="U8" s="99">
        <f>-(T8-P8)/T8</f>
        <v>1.4705882352941176E-2</v>
      </c>
      <c r="V8" s="100">
        <v>430141.99</v>
      </c>
      <c r="W8" s="101">
        <v>41491</v>
      </c>
      <c r="X8" s="102">
        <f>V8/W8</f>
        <v>10.367115519028223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5</v>
      </c>
      <c r="I9" s="91">
        <v>10</v>
      </c>
      <c r="J9" s="92">
        <v>589</v>
      </c>
      <c r="K9" s="93">
        <v>66</v>
      </c>
      <c r="L9" s="92">
        <v>883</v>
      </c>
      <c r="M9" s="93">
        <v>103</v>
      </c>
      <c r="N9" s="92">
        <v>676</v>
      </c>
      <c r="O9" s="93">
        <v>76</v>
      </c>
      <c r="P9" s="94">
        <f t="shared" si="0"/>
        <v>2148</v>
      </c>
      <c r="Q9" s="95">
        <f t="shared" si="1"/>
        <v>245</v>
      </c>
      <c r="R9" s="96">
        <f t="shared" si="2"/>
        <v>49</v>
      </c>
      <c r="S9" s="97">
        <f t="shared" si="3"/>
        <v>8.7673469387755105</v>
      </c>
      <c r="T9" s="98">
        <v>3305</v>
      </c>
      <c r="U9" s="99">
        <f t="shared" si="4"/>
        <v>-0.35007564296520421</v>
      </c>
      <c r="V9" s="100">
        <v>186368.92</v>
      </c>
      <c r="W9" s="101">
        <v>15858</v>
      </c>
      <c r="X9" s="102">
        <f t="shared" si="5"/>
        <v>11.752359692268888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9</v>
      </c>
      <c r="I10" s="91">
        <v>9</v>
      </c>
      <c r="J10" s="92">
        <v>329</v>
      </c>
      <c r="K10" s="93">
        <v>49</v>
      </c>
      <c r="L10" s="92">
        <v>566</v>
      </c>
      <c r="M10" s="93">
        <v>94</v>
      </c>
      <c r="N10" s="92">
        <v>492</v>
      </c>
      <c r="O10" s="93">
        <v>83</v>
      </c>
      <c r="P10" s="94">
        <f>+J10+L10+N10</f>
        <v>1387</v>
      </c>
      <c r="Q10" s="95">
        <f>K10+M10+O10</f>
        <v>226</v>
      </c>
      <c r="R10" s="96">
        <f>Q10/H10</f>
        <v>25.111111111111111</v>
      </c>
      <c r="S10" s="97">
        <f>+P10/Q10</f>
        <v>6.1371681415929205</v>
      </c>
      <c r="T10" s="98">
        <v>3798</v>
      </c>
      <c r="U10" s="99">
        <f>-(T10-P10)/T10</f>
        <v>-0.63480779357556605</v>
      </c>
      <c r="V10" s="100">
        <v>260114.8</v>
      </c>
      <c r="W10" s="101">
        <v>28679</v>
      </c>
      <c r="X10" s="102">
        <f>V10/W10</f>
        <v>9.0698699396771154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4</v>
      </c>
      <c r="I11" s="91">
        <v>18</v>
      </c>
      <c r="J11" s="92">
        <v>56</v>
      </c>
      <c r="K11" s="93">
        <v>6</v>
      </c>
      <c r="L11" s="92">
        <v>297</v>
      </c>
      <c r="M11" s="93">
        <v>33</v>
      </c>
      <c r="N11" s="92">
        <v>411</v>
      </c>
      <c r="O11" s="93">
        <v>46</v>
      </c>
      <c r="P11" s="94">
        <f t="shared" si="0"/>
        <v>764</v>
      </c>
      <c r="Q11" s="95">
        <f t="shared" si="1"/>
        <v>85</v>
      </c>
      <c r="R11" s="96">
        <f t="shared" si="2"/>
        <v>21.25</v>
      </c>
      <c r="S11" s="97">
        <f t="shared" si="3"/>
        <v>8.9882352941176471</v>
      </c>
      <c r="T11" s="98">
        <v>422.5</v>
      </c>
      <c r="U11" s="99">
        <f t="shared" si="4"/>
        <v>0.80828402366863905</v>
      </c>
      <c r="V11" s="100">
        <v>364813.65</v>
      </c>
      <c r="W11" s="101">
        <v>38728</v>
      </c>
      <c r="X11" s="102">
        <f t="shared" si="5"/>
        <v>9.4198938752323897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6</v>
      </c>
      <c r="I12" s="19">
        <v>24</v>
      </c>
      <c r="J12" s="20">
        <v>156</v>
      </c>
      <c r="K12" s="21">
        <v>15</v>
      </c>
      <c r="L12" s="20">
        <v>235</v>
      </c>
      <c r="M12" s="21">
        <v>27</v>
      </c>
      <c r="N12" s="20">
        <v>225</v>
      </c>
      <c r="O12" s="21">
        <v>25</v>
      </c>
      <c r="P12" s="41">
        <f t="shared" si="0"/>
        <v>616</v>
      </c>
      <c r="Q12" s="42">
        <f t="shared" si="1"/>
        <v>67</v>
      </c>
      <c r="R12" s="43">
        <f t="shared" si="2"/>
        <v>11.166666666666666</v>
      </c>
      <c r="S12" s="44">
        <f t="shared" si="3"/>
        <v>9.1940298507462686</v>
      </c>
      <c r="T12" s="22">
        <v>343</v>
      </c>
      <c r="U12" s="45">
        <f t="shared" si="4"/>
        <v>0.79591836734693877</v>
      </c>
      <c r="V12" s="26">
        <v>484647.43</v>
      </c>
      <c r="W12" s="27">
        <v>52417</v>
      </c>
      <c r="X12" s="46">
        <f t="shared" si="5"/>
        <v>9.2459971001774228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C4" sqref="C4:C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4</v>
      </c>
      <c r="J6" s="73">
        <v>3111</v>
      </c>
      <c r="K6" s="74">
        <v>200</v>
      </c>
      <c r="L6" s="73">
        <v>7473</v>
      </c>
      <c r="M6" s="74">
        <v>513</v>
      </c>
      <c r="N6" s="73">
        <v>5432.5</v>
      </c>
      <c r="O6" s="74">
        <v>388</v>
      </c>
      <c r="P6" s="75">
        <f t="shared" ref="P6:P16" si="0">+J6+L6+N6</f>
        <v>16016.5</v>
      </c>
      <c r="Q6" s="76">
        <f t="shared" ref="Q6:Q16" si="1">K6+M6+O6</f>
        <v>1101</v>
      </c>
      <c r="R6" s="77">
        <f t="shared" ref="R6:R16" si="2">Q6/H6</f>
        <v>64.764705882352942</v>
      </c>
      <c r="S6" s="78">
        <f t="shared" ref="S6:S16" si="3">+P6/Q6</f>
        <v>14.547229791099001</v>
      </c>
      <c r="T6" s="79">
        <v>21196</v>
      </c>
      <c r="U6" s="80">
        <f t="shared" ref="U6" si="4">-(T6-P6)/T6</f>
        <v>-0.24436214380071711</v>
      </c>
      <c r="V6" s="81">
        <v>191857.4</v>
      </c>
      <c r="W6" s="82">
        <v>15135</v>
      </c>
      <c r="X6" s="83">
        <f t="shared" ref="X6:X16" si="5">V6/W6</f>
        <v>12.676405682193591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10</v>
      </c>
      <c r="I7" s="91">
        <v>5</v>
      </c>
      <c r="J7" s="92">
        <v>1243</v>
      </c>
      <c r="K7" s="93">
        <v>114</v>
      </c>
      <c r="L7" s="92">
        <v>1752.5</v>
      </c>
      <c r="M7" s="93">
        <v>159</v>
      </c>
      <c r="N7" s="92">
        <v>1974.5</v>
      </c>
      <c r="O7" s="93">
        <v>187</v>
      </c>
      <c r="P7" s="94">
        <f t="shared" si="0"/>
        <v>4970</v>
      </c>
      <c r="Q7" s="95">
        <f t="shared" si="1"/>
        <v>460</v>
      </c>
      <c r="R7" s="96">
        <f t="shared" si="2"/>
        <v>46</v>
      </c>
      <c r="S7" s="97">
        <f t="shared" si="3"/>
        <v>10.804347826086957</v>
      </c>
      <c r="T7" s="98">
        <v>7750</v>
      </c>
      <c r="U7" s="99">
        <f t="shared" ref="U7:U16" si="7">-(T7-P7)/T7</f>
        <v>-0.35870967741935483</v>
      </c>
      <c r="V7" s="100">
        <v>334509.12</v>
      </c>
      <c r="W7" s="101">
        <v>32674</v>
      </c>
      <c r="X7" s="102">
        <f t="shared" si="5"/>
        <v>10.237776825610577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14</v>
      </c>
      <c r="I8" s="91">
        <v>8</v>
      </c>
      <c r="J8" s="92">
        <v>1039</v>
      </c>
      <c r="K8" s="93">
        <v>166</v>
      </c>
      <c r="L8" s="92">
        <v>1292</v>
      </c>
      <c r="M8" s="93">
        <v>181</v>
      </c>
      <c r="N8" s="92">
        <v>1467</v>
      </c>
      <c r="O8" s="93">
        <v>199</v>
      </c>
      <c r="P8" s="94">
        <f t="shared" si="0"/>
        <v>3798</v>
      </c>
      <c r="Q8" s="95">
        <f t="shared" si="1"/>
        <v>546</v>
      </c>
      <c r="R8" s="96">
        <f t="shared" si="2"/>
        <v>39</v>
      </c>
      <c r="S8" s="97">
        <f t="shared" si="3"/>
        <v>6.9560439560439562</v>
      </c>
      <c r="T8" s="98">
        <v>8775.5</v>
      </c>
      <c r="U8" s="99">
        <f t="shared" si="7"/>
        <v>-0.56720414791179985</v>
      </c>
      <c r="V8" s="100">
        <v>255891.8</v>
      </c>
      <c r="W8" s="101">
        <v>28034</v>
      </c>
      <c r="X8" s="102">
        <f t="shared" si="5"/>
        <v>9.1279089676820995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7</v>
      </c>
      <c r="I9" s="91">
        <v>9</v>
      </c>
      <c r="J9" s="92">
        <v>741</v>
      </c>
      <c r="K9" s="93">
        <v>85</v>
      </c>
      <c r="L9" s="92">
        <v>1071</v>
      </c>
      <c r="M9" s="93">
        <v>120</v>
      </c>
      <c r="N9" s="92">
        <v>1493</v>
      </c>
      <c r="O9" s="93">
        <v>159</v>
      </c>
      <c r="P9" s="94">
        <f t="shared" si="0"/>
        <v>3305</v>
      </c>
      <c r="Q9" s="95">
        <f t="shared" si="1"/>
        <v>364</v>
      </c>
      <c r="R9" s="96">
        <f t="shared" si="2"/>
        <v>52</v>
      </c>
      <c r="S9" s="97">
        <f t="shared" si="3"/>
        <v>9.0796703296703303</v>
      </c>
      <c r="T9" s="98">
        <v>6577</v>
      </c>
      <c r="U9" s="99">
        <f t="shared" si="7"/>
        <v>-0.49749125741219402</v>
      </c>
      <c r="V9" s="100">
        <v>180678.92</v>
      </c>
      <c r="W9" s="101">
        <v>15165</v>
      </c>
      <c r="X9" s="102">
        <f t="shared" si="5"/>
        <v>11.914205077481043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15</v>
      </c>
      <c r="J10" s="92">
        <v>484</v>
      </c>
      <c r="K10" s="93">
        <v>50</v>
      </c>
      <c r="L10" s="92">
        <v>1197</v>
      </c>
      <c r="M10" s="93">
        <v>129</v>
      </c>
      <c r="N10" s="92">
        <v>903</v>
      </c>
      <c r="O10" s="93">
        <v>98</v>
      </c>
      <c r="P10" s="94">
        <f t="shared" si="0"/>
        <v>2584</v>
      </c>
      <c r="Q10" s="95">
        <f t="shared" si="1"/>
        <v>277</v>
      </c>
      <c r="R10" s="96">
        <f t="shared" si="2"/>
        <v>55.4</v>
      </c>
      <c r="S10" s="97">
        <f t="shared" si="3"/>
        <v>9.3285198555956672</v>
      </c>
      <c r="T10" s="98">
        <v>1796</v>
      </c>
      <c r="U10" s="99">
        <f t="shared" si="7"/>
        <v>0.43875278396436523</v>
      </c>
      <c r="V10" s="100">
        <v>425266.99</v>
      </c>
      <c r="W10" s="101">
        <v>40917</v>
      </c>
      <c r="X10" s="102">
        <f t="shared" si="5"/>
        <v>10.393405919300045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79</v>
      </c>
      <c r="D11" s="86">
        <v>41831</v>
      </c>
      <c r="E11" s="87" t="s">
        <v>17</v>
      </c>
      <c r="F11" s="88" t="s">
        <v>78</v>
      </c>
      <c r="G11" s="89">
        <v>35</v>
      </c>
      <c r="H11" s="90">
        <v>8</v>
      </c>
      <c r="I11" s="91">
        <v>10</v>
      </c>
      <c r="J11" s="92">
        <v>132.5</v>
      </c>
      <c r="K11" s="93">
        <v>15</v>
      </c>
      <c r="L11" s="92">
        <v>419.5</v>
      </c>
      <c r="M11" s="93">
        <v>39</v>
      </c>
      <c r="N11" s="92">
        <v>604</v>
      </c>
      <c r="O11" s="93">
        <v>49</v>
      </c>
      <c r="P11" s="94">
        <f t="shared" si="0"/>
        <v>1156</v>
      </c>
      <c r="Q11" s="95">
        <f t="shared" si="1"/>
        <v>103</v>
      </c>
      <c r="R11" s="96">
        <f t="shared" si="2"/>
        <v>12.875</v>
      </c>
      <c r="S11" s="97">
        <f t="shared" si="3"/>
        <v>11.223300970873787</v>
      </c>
      <c r="T11" s="98">
        <v>873</v>
      </c>
      <c r="U11" s="99">
        <f t="shared" si="7"/>
        <v>0.32416953035509738</v>
      </c>
      <c r="V11" s="100">
        <v>468157.99</v>
      </c>
      <c r="W11" s="101">
        <v>44059</v>
      </c>
      <c r="X11" s="102">
        <f t="shared" si="5"/>
        <v>10.625706212124651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4</v>
      </c>
      <c r="I12" s="91">
        <v>19</v>
      </c>
      <c r="J12" s="92">
        <v>134</v>
      </c>
      <c r="K12" s="93">
        <v>17</v>
      </c>
      <c r="L12" s="92">
        <v>166</v>
      </c>
      <c r="M12" s="93">
        <v>18</v>
      </c>
      <c r="N12" s="92">
        <v>341</v>
      </c>
      <c r="O12" s="93">
        <v>41</v>
      </c>
      <c r="P12" s="94">
        <f t="shared" si="0"/>
        <v>641</v>
      </c>
      <c r="Q12" s="95">
        <f t="shared" si="1"/>
        <v>76</v>
      </c>
      <c r="R12" s="96">
        <f t="shared" si="2"/>
        <v>19</v>
      </c>
      <c r="S12" s="97">
        <f t="shared" si="3"/>
        <v>8.4342105263157894</v>
      </c>
      <c r="T12" s="98">
        <v>1126</v>
      </c>
      <c r="U12" s="99">
        <f t="shared" si="7"/>
        <v>-0.43072824156305506</v>
      </c>
      <c r="V12" s="100">
        <v>279385.25</v>
      </c>
      <c r="W12" s="101">
        <v>31305</v>
      </c>
      <c r="X12" s="102">
        <f t="shared" si="5"/>
        <v>8.9246206676249802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60</v>
      </c>
      <c r="D13" s="86">
        <v>41782</v>
      </c>
      <c r="E13" s="87" t="s">
        <v>17</v>
      </c>
      <c r="F13" s="88" t="s">
        <v>17</v>
      </c>
      <c r="G13" s="89">
        <v>30</v>
      </c>
      <c r="H13" s="90">
        <v>5</v>
      </c>
      <c r="I13" s="91">
        <v>17</v>
      </c>
      <c r="J13" s="92">
        <v>60</v>
      </c>
      <c r="K13" s="93">
        <v>6</v>
      </c>
      <c r="L13" s="92">
        <v>197</v>
      </c>
      <c r="M13" s="93">
        <v>22</v>
      </c>
      <c r="N13" s="92">
        <v>165.5</v>
      </c>
      <c r="O13" s="93">
        <v>19</v>
      </c>
      <c r="P13" s="94">
        <f t="shared" si="0"/>
        <v>422.5</v>
      </c>
      <c r="Q13" s="95">
        <f t="shared" si="1"/>
        <v>47</v>
      </c>
      <c r="R13" s="96">
        <f t="shared" si="2"/>
        <v>9.4</v>
      </c>
      <c r="S13" s="97">
        <f t="shared" si="3"/>
        <v>8.9893617021276597</v>
      </c>
      <c r="T13" s="98">
        <v>1584.5</v>
      </c>
      <c r="U13" s="99">
        <f t="shared" si="7"/>
        <v>-0.73335437046386875</v>
      </c>
      <c r="V13" s="100">
        <v>363712.15</v>
      </c>
      <c r="W13" s="101">
        <v>38599</v>
      </c>
      <c r="X13" s="102">
        <f t="shared" si="5"/>
        <v>9.4228386745770614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43</v>
      </c>
      <c r="D14" s="86">
        <v>41740</v>
      </c>
      <c r="E14" s="87" t="s">
        <v>17</v>
      </c>
      <c r="F14" s="88" t="s">
        <v>17</v>
      </c>
      <c r="G14" s="89">
        <v>26</v>
      </c>
      <c r="H14" s="90">
        <v>4</v>
      </c>
      <c r="I14" s="91">
        <v>23</v>
      </c>
      <c r="J14" s="92">
        <v>66</v>
      </c>
      <c r="K14" s="93">
        <v>12</v>
      </c>
      <c r="L14" s="92">
        <v>154</v>
      </c>
      <c r="M14" s="93">
        <v>26</v>
      </c>
      <c r="N14" s="92">
        <v>123</v>
      </c>
      <c r="O14" s="93">
        <v>23</v>
      </c>
      <c r="P14" s="94">
        <f t="shared" si="0"/>
        <v>343</v>
      </c>
      <c r="Q14" s="95">
        <f t="shared" si="1"/>
        <v>61</v>
      </c>
      <c r="R14" s="96">
        <f t="shared" si="2"/>
        <v>15.25</v>
      </c>
      <c r="S14" s="97">
        <f t="shared" si="3"/>
        <v>5.6229508196721314</v>
      </c>
      <c r="T14" s="98">
        <v>857</v>
      </c>
      <c r="U14" s="99">
        <f t="shared" si="7"/>
        <v>-0.59976662777129519</v>
      </c>
      <c r="V14" s="100">
        <v>483760.43</v>
      </c>
      <c r="W14" s="101">
        <v>52299</v>
      </c>
      <c r="X14" s="102">
        <f t="shared" si="5"/>
        <v>9.2498982772137133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4</v>
      </c>
      <c r="I15" s="91">
        <v>11</v>
      </c>
      <c r="J15" s="92">
        <v>83</v>
      </c>
      <c r="K15" s="93">
        <v>13</v>
      </c>
      <c r="L15" s="92">
        <v>65</v>
      </c>
      <c r="M15" s="93">
        <v>12</v>
      </c>
      <c r="N15" s="92">
        <v>135</v>
      </c>
      <c r="O15" s="93">
        <v>21</v>
      </c>
      <c r="P15" s="94">
        <f t="shared" si="0"/>
        <v>283</v>
      </c>
      <c r="Q15" s="95">
        <f t="shared" si="1"/>
        <v>46</v>
      </c>
      <c r="R15" s="96">
        <f t="shared" si="2"/>
        <v>11.5</v>
      </c>
      <c r="S15" s="97">
        <f t="shared" si="3"/>
        <v>6.1521739130434785</v>
      </c>
      <c r="T15" s="98">
        <v>253</v>
      </c>
      <c r="U15" s="99">
        <f t="shared" si="7"/>
        <v>0.11857707509881422</v>
      </c>
      <c r="V15" s="100">
        <v>78198.789999999994</v>
      </c>
      <c r="W15" s="101">
        <v>8685</v>
      </c>
      <c r="X15" s="102">
        <f t="shared" si="5"/>
        <v>9.0038906160046057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3</v>
      </c>
      <c r="I16" s="19">
        <v>25</v>
      </c>
      <c r="J16" s="20">
        <v>22</v>
      </c>
      <c r="K16" s="21">
        <v>2</v>
      </c>
      <c r="L16" s="20">
        <v>62</v>
      </c>
      <c r="M16" s="21">
        <v>8</v>
      </c>
      <c r="N16" s="20">
        <v>77</v>
      </c>
      <c r="O16" s="21">
        <v>9</v>
      </c>
      <c r="P16" s="41">
        <f t="shared" si="0"/>
        <v>161</v>
      </c>
      <c r="Q16" s="42">
        <f t="shared" si="1"/>
        <v>19</v>
      </c>
      <c r="R16" s="43">
        <f t="shared" si="2"/>
        <v>6.333333333333333</v>
      </c>
      <c r="S16" s="44">
        <f t="shared" si="3"/>
        <v>8.473684210526315</v>
      </c>
      <c r="T16" s="22">
        <v>1087.8</v>
      </c>
      <c r="U16" s="45">
        <f t="shared" si="7"/>
        <v>-0.85199485199485203</v>
      </c>
      <c r="V16" s="26">
        <v>374288.65</v>
      </c>
      <c r="W16" s="27">
        <v>35359</v>
      </c>
      <c r="X16" s="46">
        <f t="shared" si="5"/>
        <v>10.585385616109054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3</v>
      </c>
      <c r="J6" s="73">
        <v>4357</v>
      </c>
      <c r="K6" s="74">
        <v>302</v>
      </c>
      <c r="L6" s="73">
        <v>8500</v>
      </c>
      <c r="M6" s="74">
        <v>560</v>
      </c>
      <c r="N6" s="73">
        <v>8339</v>
      </c>
      <c r="O6" s="74">
        <v>558</v>
      </c>
      <c r="P6" s="75">
        <f>+J6+L6+N6</f>
        <v>21196</v>
      </c>
      <c r="Q6" s="76">
        <f>K6+M6+O6</f>
        <v>1420</v>
      </c>
      <c r="R6" s="77">
        <f>Q6/H6</f>
        <v>83.529411764705884</v>
      </c>
      <c r="S6" s="78">
        <f>+P6/Q6</f>
        <v>14.926760563380281</v>
      </c>
      <c r="T6" s="79">
        <v>33284.5</v>
      </c>
      <c r="U6" s="80">
        <f t="shared" ref="U6:U15" si="0">-(T6-P6)/T6</f>
        <v>-0.36318706905616727</v>
      </c>
      <c r="V6" s="81">
        <v>163014.24</v>
      </c>
      <c r="W6" s="82">
        <v>12945</v>
      </c>
      <c r="X6" s="83">
        <f>V6/W6</f>
        <v>12.592834298957126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19</v>
      </c>
      <c r="I7" s="91">
        <v>7</v>
      </c>
      <c r="J7" s="92">
        <v>1626.5</v>
      </c>
      <c r="K7" s="93">
        <v>188</v>
      </c>
      <c r="L7" s="92">
        <v>3049.5</v>
      </c>
      <c r="M7" s="93">
        <v>337</v>
      </c>
      <c r="N7" s="92">
        <v>4099.5</v>
      </c>
      <c r="O7" s="93">
        <v>453</v>
      </c>
      <c r="P7" s="94">
        <f>+J7+L7+N7</f>
        <v>8775.5</v>
      </c>
      <c r="Q7" s="95">
        <f>K7+M7+O7</f>
        <v>978</v>
      </c>
      <c r="R7" s="96">
        <f>Q7/H7</f>
        <v>51.473684210526315</v>
      </c>
      <c r="S7" s="97">
        <f>+P7/Q7</f>
        <v>8.9729038854805729</v>
      </c>
      <c r="T7" s="98">
        <v>6236.5</v>
      </c>
      <c r="U7" s="99">
        <f>-(T7-P7)/T7</f>
        <v>0.40711937785616931</v>
      </c>
      <c r="V7" s="100">
        <v>243053.78</v>
      </c>
      <c r="W7" s="101">
        <v>26297</v>
      </c>
      <c r="X7" s="102">
        <f>V7/W7</f>
        <v>9.2426428870213329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12</v>
      </c>
      <c r="I8" s="91">
        <v>4</v>
      </c>
      <c r="J8" s="92">
        <v>1248.5</v>
      </c>
      <c r="K8" s="93">
        <v>120</v>
      </c>
      <c r="L8" s="92">
        <v>2475.5</v>
      </c>
      <c r="M8" s="93">
        <v>210</v>
      </c>
      <c r="N8" s="92">
        <v>4026</v>
      </c>
      <c r="O8" s="93">
        <v>341</v>
      </c>
      <c r="P8" s="94">
        <f t="shared" ref="P8:P15" si="2">+J8+L8+N8</f>
        <v>7750</v>
      </c>
      <c r="Q8" s="95">
        <f t="shared" ref="Q8:Q15" si="3">K8+M8+O8</f>
        <v>671</v>
      </c>
      <c r="R8" s="96">
        <f t="shared" ref="R8:R15" si="4">Q8/H8</f>
        <v>55.916666666666664</v>
      </c>
      <c r="S8" s="97">
        <f t="shared" ref="S8:S15" si="5">+P8/Q8</f>
        <v>11.549925484351714</v>
      </c>
      <c r="T8" s="98">
        <v>13661.5</v>
      </c>
      <c r="U8" s="99">
        <f t="shared" si="0"/>
        <v>-0.43271236687040221</v>
      </c>
      <c r="V8" s="100">
        <v>321875.96000000002</v>
      </c>
      <c r="W8" s="101">
        <v>31414</v>
      </c>
      <c r="X8" s="102">
        <f t="shared" ref="X8:X15" si="6">V8/W8</f>
        <v>10.246258356146942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6</v>
      </c>
      <c r="I9" s="91">
        <v>8</v>
      </c>
      <c r="J9" s="92">
        <v>3079</v>
      </c>
      <c r="K9" s="93">
        <v>209</v>
      </c>
      <c r="L9" s="92">
        <v>1416</v>
      </c>
      <c r="M9" s="93">
        <v>147</v>
      </c>
      <c r="N9" s="92">
        <v>2082</v>
      </c>
      <c r="O9" s="93">
        <v>215</v>
      </c>
      <c r="P9" s="94">
        <f t="shared" si="2"/>
        <v>6577</v>
      </c>
      <c r="Q9" s="95">
        <f t="shared" si="3"/>
        <v>571</v>
      </c>
      <c r="R9" s="96">
        <f t="shared" si="4"/>
        <v>95.166666666666671</v>
      </c>
      <c r="S9" s="97">
        <f t="shared" si="5"/>
        <v>11.518388791593695</v>
      </c>
      <c r="T9" s="98">
        <v>3753</v>
      </c>
      <c r="U9" s="99">
        <f t="shared" si="0"/>
        <v>0.75246469491073809</v>
      </c>
      <c r="V9" s="100">
        <v>173093.38</v>
      </c>
      <c r="W9" s="101">
        <v>14306</v>
      </c>
      <c r="X9" s="102">
        <f t="shared" si="6"/>
        <v>12.099355515168462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14</v>
      </c>
      <c r="J10" s="92">
        <v>382</v>
      </c>
      <c r="K10" s="93">
        <v>46</v>
      </c>
      <c r="L10" s="92">
        <v>739</v>
      </c>
      <c r="M10" s="93">
        <v>86</v>
      </c>
      <c r="N10" s="92">
        <v>675</v>
      </c>
      <c r="O10" s="93">
        <v>78</v>
      </c>
      <c r="P10" s="94">
        <f>+J10+L10+N10</f>
        <v>1796</v>
      </c>
      <c r="Q10" s="95">
        <f>K10+M10+O10</f>
        <v>210</v>
      </c>
      <c r="R10" s="96">
        <f>Q10/H10</f>
        <v>42</v>
      </c>
      <c r="S10" s="97">
        <f>+P10/Q10</f>
        <v>8.5523809523809522</v>
      </c>
      <c r="T10" s="98">
        <v>1547.85</v>
      </c>
      <c r="U10" s="99">
        <f>-(T10-P10)/T10</f>
        <v>0.16031915237264599</v>
      </c>
      <c r="V10" s="100">
        <v>420570.33</v>
      </c>
      <c r="W10" s="101">
        <v>40376</v>
      </c>
      <c r="X10" s="102">
        <f>V10/W10</f>
        <v>10.416344610659799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8</v>
      </c>
      <c r="I11" s="91">
        <v>16</v>
      </c>
      <c r="J11" s="92">
        <v>449</v>
      </c>
      <c r="K11" s="93">
        <v>69</v>
      </c>
      <c r="L11" s="92">
        <v>504.5</v>
      </c>
      <c r="M11" s="93">
        <v>67</v>
      </c>
      <c r="N11" s="92">
        <v>631</v>
      </c>
      <c r="O11" s="93">
        <v>86</v>
      </c>
      <c r="P11" s="94">
        <f t="shared" si="2"/>
        <v>1584.5</v>
      </c>
      <c r="Q11" s="95">
        <f t="shared" si="3"/>
        <v>222</v>
      </c>
      <c r="R11" s="96">
        <f t="shared" si="4"/>
        <v>27.75</v>
      </c>
      <c r="S11" s="97">
        <f t="shared" si="5"/>
        <v>7.1373873873873874</v>
      </c>
      <c r="T11" s="98">
        <v>2633</v>
      </c>
      <c r="U11" s="99">
        <f t="shared" si="0"/>
        <v>-0.39821496391948347</v>
      </c>
      <c r="V11" s="100">
        <v>361387.63</v>
      </c>
      <c r="W11" s="101">
        <v>38289</v>
      </c>
      <c r="X11" s="102">
        <f t="shared" si="6"/>
        <v>9.4384191282091461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18</v>
      </c>
      <c r="J12" s="92">
        <v>193</v>
      </c>
      <c r="K12" s="93">
        <v>18</v>
      </c>
      <c r="L12" s="92">
        <v>367</v>
      </c>
      <c r="M12" s="93">
        <v>33</v>
      </c>
      <c r="N12" s="92">
        <v>566</v>
      </c>
      <c r="O12" s="93">
        <v>53</v>
      </c>
      <c r="P12" s="94">
        <f>+J12+L12+N12</f>
        <v>1126</v>
      </c>
      <c r="Q12" s="95">
        <f>K12+M12+O12</f>
        <v>104</v>
      </c>
      <c r="R12" s="96">
        <f>Q12/H12</f>
        <v>17.333333333333332</v>
      </c>
      <c r="S12" s="97">
        <f>+P12/Q12</f>
        <v>10.826923076923077</v>
      </c>
      <c r="T12" s="98">
        <v>1496</v>
      </c>
      <c r="U12" s="99">
        <f>-(T12-P12)/T12</f>
        <v>-0.24732620320855614</v>
      </c>
      <c r="V12" s="100">
        <v>277536.25</v>
      </c>
      <c r="W12" s="101">
        <v>31092</v>
      </c>
      <c r="X12" s="102">
        <f>V12/W12</f>
        <v>8.9262913289592181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4</v>
      </c>
      <c r="I13" s="91">
        <v>24</v>
      </c>
      <c r="J13" s="92">
        <v>233.89</v>
      </c>
      <c r="K13" s="93">
        <v>29</v>
      </c>
      <c r="L13" s="92">
        <v>409.98</v>
      </c>
      <c r="M13" s="93">
        <v>41</v>
      </c>
      <c r="N13" s="92">
        <v>443.93</v>
      </c>
      <c r="O13" s="93">
        <v>47</v>
      </c>
      <c r="P13" s="94">
        <f>+J13+L13+N13</f>
        <v>1087.8</v>
      </c>
      <c r="Q13" s="95">
        <f>K13+M13+O13</f>
        <v>117</v>
      </c>
      <c r="R13" s="96">
        <f>Q13/H13</f>
        <v>29.25</v>
      </c>
      <c r="S13" s="97">
        <f>+P13/Q13</f>
        <v>9.2974358974358964</v>
      </c>
      <c r="T13" s="98">
        <v>1217.8800000000001</v>
      </c>
      <c r="U13" s="99">
        <f>-(T13-P13)/T13</f>
        <v>-0.10680855256675546</v>
      </c>
      <c r="V13" s="100">
        <v>373196.85</v>
      </c>
      <c r="W13" s="101">
        <v>35216</v>
      </c>
      <c r="X13" s="102">
        <f>V13/W13</f>
        <v>10.597366253975466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8</v>
      </c>
      <c r="I14" s="91">
        <v>9</v>
      </c>
      <c r="J14" s="92">
        <v>259.5</v>
      </c>
      <c r="K14" s="93">
        <v>30</v>
      </c>
      <c r="L14" s="92">
        <v>353.5</v>
      </c>
      <c r="M14" s="93">
        <v>41</v>
      </c>
      <c r="N14" s="92">
        <v>260</v>
      </c>
      <c r="O14" s="93">
        <v>31</v>
      </c>
      <c r="P14" s="94">
        <f>+J14+L14+N14</f>
        <v>873</v>
      </c>
      <c r="Q14" s="95">
        <f>K14+M14+O14</f>
        <v>102</v>
      </c>
      <c r="R14" s="96">
        <f>Q14/H14</f>
        <v>12.75</v>
      </c>
      <c r="S14" s="97">
        <f>+P14/Q14</f>
        <v>8.5588235294117645</v>
      </c>
      <c r="T14" s="98">
        <v>853</v>
      </c>
      <c r="U14" s="99">
        <f>-(T14-P14)/T14</f>
        <v>2.3446658851113716E-2</v>
      </c>
      <c r="V14" s="100">
        <v>466223.49</v>
      </c>
      <c r="W14" s="101">
        <v>43861</v>
      </c>
      <c r="X14" s="102">
        <f>V14/W14</f>
        <v>10.629568181300016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43</v>
      </c>
      <c r="D15" s="86">
        <v>41740</v>
      </c>
      <c r="E15" s="87" t="s">
        <v>17</v>
      </c>
      <c r="F15" s="88" t="s">
        <v>17</v>
      </c>
      <c r="G15" s="89">
        <v>26</v>
      </c>
      <c r="H15" s="90">
        <v>7</v>
      </c>
      <c r="I15" s="91">
        <v>22</v>
      </c>
      <c r="J15" s="92">
        <v>128</v>
      </c>
      <c r="K15" s="93">
        <v>24</v>
      </c>
      <c r="L15" s="92">
        <v>325</v>
      </c>
      <c r="M15" s="93">
        <v>53</v>
      </c>
      <c r="N15" s="92">
        <v>404</v>
      </c>
      <c r="O15" s="93">
        <v>61</v>
      </c>
      <c r="P15" s="94">
        <f t="shared" si="2"/>
        <v>857</v>
      </c>
      <c r="Q15" s="95">
        <f t="shared" si="3"/>
        <v>138</v>
      </c>
      <c r="R15" s="96">
        <f t="shared" si="4"/>
        <v>19.714285714285715</v>
      </c>
      <c r="S15" s="97">
        <f t="shared" si="5"/>
        <v>6.2101449275362315</v>
      </c>
      <c r="T15" s="98">
        <v>1286</v>
      </c>
      <c r="U15" s="99">
        <f t="shared" si="0"/>
        <v>-0.33359253499222397</v>
      </c>
      <c r="V15" s="100">
        <v>482168.43</v>
      </c>
      <c r="W15" s="101">
        <v>52022</v>
      </c>
      <c r="X15" s="102">
        <f t="shared" si="6"/>
        <v>9.2685484987120841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3</v>
      </c>
      <c r="I16" s="19">
        <v>10</v>
      </c>
      <c r="J16" s="20">
        <v>40</v>
      </c>
      <c r="K16" s="21">
        <v>8</v>
      </c>
      <c r="L16" s="20">
        <v>82</v>
      </c>
      <c r="M16" s="21">
        <v>10</v>
      </c>
      <c r="N16" s="20">
        <v>131</v>
      </c>
      <c r="O16" s="21">
        <v>20</v>
      </c>
      <c r="P16" s="41">
        <f>+J16+L16+N16</f>
        <v>253</v>
      </c>
      <c r="Q16" s="42">
        <f>K16+M16+O16</f>
        <v>38</v>
      </c>
      <c r="R16" s="43">
        <f>Q16/H16</f>
        <v>12.666666666666666</v>
      </c>
      <c r="S16" s="44">
        <f>+P16/Q16</f>
        <v>6.6578947368421053</v>
      </c>
      <c r="T16" s="22">
        <v>508</v>
      </c>
      <c r="U16" s="45">
        <f>-(T16-P16)/T16</f>
        <v>-0.50196850393700787</v>
      </c>
      <c r="V16" s="26">
        <v>77575.789999999994</v>
      </c>
      <c r="W16" s="27">
        <v>8583</v>
      </c>
      <c r="X16" s="46">
        <f>V16/W16</f>
        <v>9.0383071187230559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30</v>
      </c>
      <c r="I6" s="72">
        <v>2</v>
      </c>
      <c r="J6" s="73">
        <v>9535</v>
      </c>
      <c r="K6" s="74">
        <v>699</v>
      </c>
      <c r="L6" s="73">
        <v>12951.5</v>
      </c>
      <c r="M6" s="74">
        <v>896</v>
      </c>
      <c r="N6" s="73">
        <v>10798</v>
      </c>
      <c r="O6" s="74">
        <v>799</v>
      </c>
      <c r="P6" s="75">
        <f>+J6+L6+N6</f>
        <v>33284.5</v>
      </c>
      <c r="Q6" s="76">
        <f>K6+M6+O6</f>
        <v>2394</v>
      </c>
      <c r="R6" s="77">
        <f>Q6/H6</f>
        <v>79.8</v>
      </c>
      <c r="S6" s="78">
        <f>+P6/Q6</f>
        <v>13.903299916457811</v>
      </c>
      <c r="T6" s="79">
        <v>46667.5</v>
      </c>
      <c r="U6" s="80">
        <f t="shared" ref="U6:U7" si="0">-(T6-P6)/T6</f>
        <v>-0.28677345047409869</v>
      </c>
      <c r="V6" s="81">
        <v>120138.31</v>
      </c>
      <c r="W6" s="82">
        <v>9606</v>
      </c>
      <c r="X6" s="83">
        <f>V6/W6</f>
        <v>12.506590672496356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20</v>
      </c>
      <c r="I7" s="91">
        <v>3</v>
      </c>
      <c r="J7" s="92">
        <v>3798.5</v>
      </c>
      <c r="K7" s="93">
        <v>323</v>
      </c>
      <c r="L7" s="92">
        <v>5010</v>
      </c>
      <c r="M7" s="93">
        <v>403</v>
      </c>
      <c r="N7" s="92">
        <v>4853</v>
      </c>
      <c r="O7" s="93">
        <v>399</v>
      </c>
      <c r="P7" s="94">
        <f t="shared" ref="P7:P15" si="2">+J7+L7+N7</f>
        <v>13661.5</v>
      </c>
      <c r="Q7" s="95">
        <f t="shared" ref="Q7:Q15" si="3">K7+M7+O7</f>
        <v>1125</v>
      </c>
      <c r="R7" s="96">
        <f t="shared" ref="R7:R15" si="4">Q7/H7</f>
        <v>56.25</v>
      </c>
      <c r="S7" s="97">
        <f t="shared" ref="S7:S15" si="5">+P7/Q7</f>
        <v>12.143555555555556</v>
      </c>
      <c r="T7" s="98">
        <v>60406.5</v>
      </c>
      <c r="U7" s="99">
        <f t="shared" si="0"/>
        <v>-0.77384056351551567</v>
      </c>
      <c r="V7" s="100">
        <v>301008.63</v>
      </c>
      <c r="W7" s="101">
        <v>29443</v>
      </c>
      <c r="X7" s="102">
        <f t="shared" ref="X7:X15" si="6">V7/W7</f>
        <v>10.223436130829059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18</v>
      </c>
      <c r="I8" s="91">
        <v>6</v>
      </c>
      <c r="J8" s="92">
        <v>1388</v>
      </c>
      <c r="K8" s="93">
        <v>136</v>
      </c>
      <c r="L8" s="92">
        <v>2261.5</v>
      </c>
      <c r="M8" s="93">
        <v>239</v>
      </c>
      <c r="N8" s="92">
        <v>2587</v>
      </c>
      <c r="O8" s="93">
        <v>255</v>
      </c>
      <c r="P8" s="94">
        <f t="shared" si="2"/>
        <v>6236.5</v>
      </c>
      <c r="Q8" s="95">
        <f t="shared" si="3"/>
        <v>630</v>
      </c>
      <c r="R8" s="96">
        <f t="shared" si="4"/>
        <v>35</v>
      </c>
      <c r="S8" s="97">
        <f t="shared" si="5"/>
        <v>9.8992063492063487</v>
      </c>
      <c r="T8" s="98">
        <v>11341.5</v>
      </c>
      <c r="U8" s="99">
        <f t="shared" ref="U8:U15" si="7">-(T8-P8)/T8</f>
        <v>-0.45011682758012611</v>
      </c>
      <c r="V8" s="100">
        <v>228474.34</v>
      </c>
      <c r="W8" s="101">
        <v>24669</v>
      </c>
      <c r="X8" s="102">
        <f t="shared" si="6"/>
        <v>9.2615971462158981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7</v>
      </c>
      <c r="J9" s="92">
        <v>1294</v>
      </c>
      <c r="K9" s="93">
        <v>139</v>
      </c>
      <c r="L9" s="92">
        <v>1131</v>
      </c>
      <c r="M9" s="93">
        <v>117</v>
      </c>
      <c r="N9" s="92">
        <v>1328</v>
      </c>
      <c r="O9" s="93">
        <v>138</v>
      </c>
      <c r="P9" s="94">
        <f t="shared" si="2"/>
        <v>3753</v>
      </c>
      <c r="Q9" s="95">
        <f t="shared" si="3"/>
        <v>394</v>
      </c>
      <c r="R9" s="96">
        <f t="shared" si="4"/>
        <v>49.25</v>
      </c>
      <c r="S9" s="97">
        <f t="shared" si="5"/>
        <v>9.5253807106598991</v>
      </c>
      <c r="T9" s="98">
        <v>3846.5</v>
      </c>
      <c r="U9" s="99">
        <f t="shared" si="7"/>
        <v>-2.4307812296893279E-2</v>
      </c>
      <c r="V9" s="100">
        <v>163250.82999999999</v>
      </c>
      <c r="W9" s="101">
        <v>13369</v>
      </c>
      <c r="X9" s="102">
        <f t="shared" si="6"/>
        <v>12.211147430623082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10</v>
      </c>
      <c r="I10" s="91">
        <v>15</v>
      </c>
      <c r="J10" s="92">
        <v>812</v>
      </c>
      <c r="K10" s="93">
        <v>90</v>
      </c>
      <c r="L10" s="92">
        <v>889.5</v>
      </c>
      <c r="M10" s="93">
        <v>103</v>
      </c>
      <c r="N10" s="92">
        <v>931.5</v>
      </c>
      <c r="O10" s="93">
        <v>106</v>
      </c>
      <c r="P10" s="94">
        <f t="shared" si="2"/>
        <v>2633</v>
      </c>
      <c r="Q10" s="95">
        <f t="shared" si="3"/>
        <v>299</v>
      </c>
      <c r="R10" s="96">
        <f t="shared" si="4"/>
        <v>29.9</v>
      </c>
      <c r="S10" s="97">
        <f t="shared" si="5"/>
        <v>8.8060200668896318</v>
      </c>
      <c r="T10" s="98">
        <v>3762</v>
      </c>
      <c r="U10" s="99">
        <f t="shared" si="7"/>
        <v>-0.30010632642211588</v>
      </c>
      <c r="V10" s="100">
        <v>356856.57</v>
      </c>
      <c r="W10" s="101">
        <v>37674</v>
      </c>
      <c r="X10" s="102">
        <f t="shared" si="6"/>
        <v>9.4722240802675586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6</v>
      </c>
      <c r="I11" s="91">
        <v>13</v>
      </c>
      <c r="J11" s="92">
        <v>486.98</v>
      </c>
      <c r="K11" s="93">
        <v>61</v>
      </c>
      <c r="L11" s="92">
        <v>427.94</v>
      </c>
      <c r="M11" s="93">
        <v>55</v>
      </c>
      <c r="N11" s="92">
        <v>632.92999999999995</v>
      </c>
      <c r="O11" s="93">
        <v>82</v>
      </c>
      <c r="P11" s="94">
        <f>+J11+L11+N11</f>
        <v>1547.85</v>
      </c>
      <c r="Q11" s="95">
        <f>K11+M11+O11</f>
        <v>198</v>
      </c>
      <c r="R11" s="96">
        <f>Q11/H11</f>
        <v>33</v>
      </c>
      <c r="S11" s="97">
        <f>+P11/Q11</f>
        <v>7.8174242424242424</v>
      </c>
      <c r="T11" s="98">
        <v>2233</v>
      </c>
      <c r="U11" s="99">
        <f>-(T11-P11)/T11</f>
        <v>-0.30682937751903272</v>
      </c>
      <c r="V11" s="100">
        <v>415219.55</v>
      </c>
      <c r="W11" s="101">
        <v>39803</v>
      </c>
      <c r="X11" s="102">
        <f>V11/W11</f>
        <v>10.431865688515941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17</v>
      </c>
      <c r="J12" s="92">
        <v>325</v>
      </c>
      <c r="K12" s="93">
        <v>35</v>
      </c>
      <c r="L12" s="92">
        <v>416</v>
      </c>
      <c r="M12" s="93">
        <v>37</v>
      </c>
      <c r="N12" s="92">
        <v>755</v>
      </c>
      <c r="O12" s="93">
        <v>71</v>
      </c>
      <c r="P12" s="94">
        <f>+J12+L12+N12</f>
        <v>1496</v>
      </c>
      <c r="Q12" s="95">
        <f>K12+M12+O12</f>
        <v>143</v>
      </c>
      <c r="R12" s="96">
        <f>Q12/H12</f>
        <v>23.833333333333332</v>
      </c>
      <c r="S12" s="97">
        <f>+P12/Q12</f>
        <v>10.461538461538462</v>
      </c>
      <c r="T12" s="98">
        <v>2283.83</v>
      </c>
      <c r="U12" s="99">
        <f>-(T12-P12)/T12</f>
        <v>-0.34496000140115507</v>
      </c>
      <c r="V12" s="100">
        <v>274994.25</v>
      </c>
      <c r="W12" s="101">
        <v>30825</v>
      </c>
      <c r="X12" s="102">
        <f>V12/W12</f>
        <v>8.9211435523114364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8</v>
      </c>
      <c r="I13" s="91">
        <v>21</v>
      </c>
      <c r="J13" s="92">
        <v>363</v>
      </c>
      <c r="K13" s="93">
        <v>48</v>
      </c>
      <c r="L13" s="92">
        <v>432</v>
      </c>
      <c r="M13" s="93">
        <v>57</v>
      </c>
      <c r="N13" s="92">
        <v>491</v>
      </c>
      <c r="O13" s="93">
        <v>67</v>
      </c>
      <c r="P13" s="94">
        <f t="shared" si="2"/>
        <v>1286</v>
      </c>
      <c r="Q13" s="95">
        <f t="shared" si="3"/>
        <v>172</v>
      </c>
      <c r="R13" s="96">
        <f t="shared" si="4"/>
        <v>21.5</v>
      </c>
      <c r="S13" s="97">
        <f t="shared" si="5"/>
        <v>7.4767441860465116</v>
      </c>
      <c r="T13" s="98">
        <v>2432</v>
      </c>
      <c r="U13" s="99">
        <f t="shared" si="7"/>
        <v>-0.47121710526315791</v>
      </c>
      <c r="V13" s="100">
        <v>480111.43</v>
      </c>
      <c r="W13" s="101">
        <v>51712</v>
      </c>
      <c r="X13" s="102">
        <f t="shared" si="6"/>
        <v>9.2843330368193069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38</v>
      </c>
      <c r="D14" s="86">
        <v>41726</v>
      </c>
      <c r="E14" s="87" t="s">
        <v>17</v>
      </c>
      <c r="F14" s="88" t="s">
        <v>17</v>
      </c>
      <c r="G14" s="89">
        <v>39</v>
      </c>
      <c r="H14" s="90">
        <v>4</v>
      </c>
      <c r="I14" s="91">
        <v>23</v>
      </c>
      <c r="J14" s="92">
        <v>313.98</v>
      </c>
      <c r="K14" s="93">
        <v>34</v>
      </c>
      <c r="L14" s="92">
        <v>431.92</v>
      </c>
      <c r="M14" s="93">
        <v>46</v>
      </c>
      <c r="N14" s="92">
        <v>471.98</v>
      </c>
      <c r="O14" s="93">
        <v>49</v>
      </c>
      <c r="P14" s="94">
        <f>+J14+L14+N14</f>
        <v>1217.8800000000001</v>
      </c>
      <c r="Q14" s="95">
        <f>K14+M14+O14</f>
        <v>129</v>
      </c>
      <c r="R14" s="96">
        <f>Q14/H14</f>
        <v>32.25</v>
      </c>
      <c r="S14" s="97">
        <f>+P14/Q14</f>
        <v>9.4409302325581397</v>
      </c>
      <c r="T14" s="98">
        <v>849</v>
      </c>
      <c r="U14" s="99">
        <f>-(T14-P14)/T14</f>
        <v>0.43448763250883404</v>
      </c>
      <c r="V14" s="100">
        <v>371104.28</v>
      </c>
      <c r="W14" s="101">
        <v>34973</v>
      </c>
      <c r="X14" s="102">
        <f>V14/W14</f>
        <v>10.611165184570956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79</v>
      </c>
      <c r="D15" s="86">
        <v>41831</v>
      </c>
      <c r="E15" s="87" t="s">
        <v>17</v>
      </c>
      <c r="F15" s="88" t="s">
        <v>78</v>
      </c>
      <c r="G15" s="89">
        <v>35</v>
      </c>
      <c r="H15" s="90">
        <v>10</v>
      </c>
      <c r="I15" s="91">
        <v>8</v>
      </c>
      <c r="J15" s="92">
        <v>218</v>
      </c>
      <c r="K15" s="93">
        <v>26</v>
      </c>
      <c r="L15" s="92">
        <v>285.5</v>
      </c>
      <c r="M15" s="93">
        <v>35</v>
      </c>
      <c r="N15" s="92">
        <v>349.5</v>
      </c>
      <c r="O15" s="93">
        <v>45</v>
      </c>
      <c r="P15" s="94">
        <f t="shared" si="2"/>
        <v>853</v>
      </c>
      <c r="Q15" s="95">
        <f t="shared" si="3"/>
        <v>106</v>
      </c>
      <c r="R15" s="96">
        <f t="shared" si="4"/>
        <v>10.6</v>
      </c>
      <c r="S15" s="97">
        <f t="shared" si="5"/>
        <v>8.0471698113207548</v>
      </c>
      <c r="T15" s="98">
        <v>2125.5</v>
      </c>
      <c r="U15" s="99">
        <f t="shared" si="7"/>
        <v>-0.59868266290284644</v>
      </c>
      <c r="V15" s="100">
        <v>464609.49</v>
      </c>
      <c r="W15" s="101">
        <v>43663</v>
      </c>
      <c r="X15" s="102">
        <f t="shared" si="6"/>
        <v>10.640805487483682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4</v>
      </c>
      <c r="I16" s="19">
        <v>9</v>
      </c>
      <c r="J16" s="20">
        <v>169</v>
      </c>
      <c r="K16" s="21">
        <v>34</v>
      </c>
      <c r="L16" s="20">
        <v>138</v>
      </c>
      <c r="M16" s="21">
        <v>29</v>
      </c>
      <c r="N16" s="20">
        <v>201</v>
      </c>
      <c r="O16" s="21">
        <v>35</v>
      </c>
      <c r="P16" s="41">
        <f>+J16+L16+N16</f>
        <v>508</v>
      </c>
      <c r="Q16" s="42">
        <f>K16+M16+O16</f>
        <v>98</v>
      </c>
      <c r="R16" s="43">
        <f>Q16/H16</f>
        <v>24.5</v>
      </c>
      <c r="S16" s="44">
        <f>+P16/Q16</f>
        <v>5.1836734693877551</v>
      </c>
      <c r="T16" s="22">
        <v>1439</v>
      </c>
      <c r="U16" s="45">
        <f>-(T16-P16)/T16</f>
        <v>-0.64697706740792216</v>
      </c>
      <c r="V16" s="26">
        <v>76764.289999999994</v>
      </c>
      <c r="W16" s="27">
        <v>8428</v>
      </c>
      <c r="X16" s="46">
        <f>V16/W16</f>
        <v>9.1082451352634077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94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95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48</v>
      </c>
      <c r="I6" s="72">
        <v>2</v>
      </c>
      <c r="J6" s="73">
        <v>13951.5</v>
      </c>
      <c r="K6" s="74">
        <v>1354</v>
      </c>
      <c r="L6" s="73">
        <v>21297.5</v>
      </c>
      <c r="M6" s="74">
        <v>1872</v>
      </c>
      <c r="N6" s="73">
        <v>25157.5</v>
      </c>
      <c r="O6" s="74">
        <v>2235</v>
      </c>
      <c r="P6" s="75">
        <f t="shared" ref="P6" si="0">+J6+L6+N6</f>
        <v>60406.5</v>
      </c>
      <c r="Q6" s="76">
        <f t="shared" ref="Q6" si="1">K6+M6+O6</f>
        <v>5461</v>
      </c>
      <c r="R6" s="77">
        <f t="shared" ref="R6" si="2">Q6/H6</f>
        <v>113.77083333333333</v>
      </c>
      <c r="S6" s="78">
        <f t="shared" ref="S6" si="3">+P6/Q6</f>
        <v>11.061435634499176</v>
      </c>
      <c r="T6" s="79">
        <v>82265.5</v>
      </c>
      <c r="U6" s="80">
        <f t="shared" ref="U6" si="4">-(T6-P6)/T6</f>
        <v>-0.2657128443879877</v>
      </c>
      <c r="V6" s="81">
        <v>226799.75</v>
      </c>
      <c r="W6" s="82">
        <v>21859</v>
      </c>
      <c r="X6" s="83">
        <f t="shared" ref="X6" si="5">V6/W6</f>
        <v>10.375577565304908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39</v>
      </c>
      <c r="I7" s="91">
        <v>1</v>
      </c>
      <c r="J7" s="92">
        <v>9421.5</v>
      </c>
      <c r="K7" s="93">
        <v>741</v>
      </c>
      <c r="L7" s="92">
        <v>15090</v>
      </c>
      <c r="M7" s="93">
        <v>1139</v>
      </c>
      <c r="N7" s="92">
        <v>22156</v>
      </c>
      <c r="O7" s="93">
        <v>1724</v>
      </c>
      <c r="P7" s="94">
        <f t="shared" ref="P7:P13" si="7">+J7+L7+N7</f>
        <v>46667.5</v>
      </c>
      <c r="Q7" s="95">
        <f t="shared" ref="Q7:Q13" si="8">K7+M7+O7</f>
        <v>3604</v>
      </c>
      <c r="R7" s="96">
        <f t="shared" ref="R7:R13" si="9">Q7/H7</f>
        <v>92.410256410256409</v>
      </c>
      <c r="S7" s="97">
        <f t="shared" ref="S7:S13" si="10">+P7/Q7</f>
        <v>12.948806881243064</v>
      </c>
      <c r="T7" s="98"/>
      <c r="U7" s="99"/>
      <c r="V7" s="100">
        <v>46667.5</v>
      </c>
      <c r="W7" s="101">
        <v>3604</v>
      </c>
      <c r="X7" s="102">
        <f t="shared" ref="X7:X13" si="11">V7/W7</f>
        <v>12.948806881243064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24</v>
      </c>
      <c r="I8" s="91">
        <v>5</v>
      </c>
      <c r="J8" s="92">
        <v>2740</v>
      </c>
      <c r="K8" s="93">
        <v>300</v>
      </c>
      <c r="L8" s="92">
        <v>3496</v>
      </c>
      <c r="M8" s="93">
        <v>377</v>
      </c>
      <c r="N8" s="92">
        <v>5105.5</v>
      </c>
      <c r="O8" s="93">
        <v>538</v>
      </c>
      <c r="P8" s="94">
        <f t="shared" si="7"/>
        <v>11341.5</v>
      </c>
      <c r="Q8" s="95">
        <f t="shared" si="8"/>
        <v>1215</v>
      </c>
      <c r="R8" s="96">
        <f t="shared" si="9"/>
        <v>50.625</v>
      </c>
      <c r="S8" s="97">
        <f t="shared" si="10"/>
        <v>9.3345679012345677</v>
      </c>
      <c r="T8" s="98">
        <v>10179.5</v>
      </c>
      <c r="U8" s="99">
        <f t="shared" ref="U8:U13" si="12">-(T8-P8)/T8</f>
        <v>0.11415098973426986</v>
      </c>
      <c r="V8" s="100">
        <v>211320.78</v>
      </c>
      <c r="W8" s="101">
        <v>22736</v>
      </c>
      <c r="X8" s="102">
        <f t="shared" si="11"/>
        <v>9.29454521463758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6</v>
      </c>
      <c r="J9" s="92">
        <v>771</v>
      </c>
      <c r="K9" s="93">
        <v>66</v>
      </c>
      <c r="L9" s="92">
        <v>1410</v>
      </c>
      <c r="M9" s="93">
        <v>132</v>
      </c>
      <c r="N9" s="92">
        <v>1665.5</v>
      </c>
      <c r="O9" s="93">
        <v>144</v>
      </c>
      <c r="P9" s="94">
        <f t="shared" si="7"/>
        <v>3846.5</v>
      </c>
      <c r="Q9" s="95">
        <f t="shared" si="8"/>
        <v>342</v>
      </c>
      <c r="R9" s="96">
        <f t="shared" si="9"/>
        <v>38</v>
      </c>
      <c r="S9" s="97">
        <f t="shared" si="10"/>
        <v>11.247076023391813</v>
      </c>
      <c r="T9" s="98">
        <v>4273.5</v>
      </c>
      <c r="U9" s="99">
        <f t="shared" si="12"/>
        <v>-9.9918099918099912E-2</v>
      </c>
      <c r="V9" s="100">
        <v>155115.23000000001</v>
      </c>
      <c r="W9" s="101">
        <v>12548</v>
      </c>
      <c r="X9" s="102">
        <f t="shared" si="11"/>
        <v>12.361749282754225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11</v>
      </c>
      <c r="I10" s="91">
        <v>14</v>
      </c>
      <c r="J10" s="92">
        <v>906</v>
      </c>
      <c r="K10" s="93">
        <v>105</v>
      </c>
      <c r="L10" s="92">
        <v>1213</v>
      </c>
      <c r="M10" s="93">
        <v>144</v>
      </c>
      <c r="N10" s="92">
        <v>1643</v>
      </c>
      <c r="O10" s="93">
        <v>191</v>
      </c>
      <c r="P10" s="94">
        <f t="shared" si="7"/>
        <v>3762</v>
      </c>
      <c r="Q10" s="95">
        <f t="shared" si="8"/>
        <v>440</v>
      </c>
      <c r="R10" s="96">
        <f t="shared" si="9"/>
        <v>40</v>
      </c>
      <c r="S10" s="97">
        <f t="shared" si="10"/>
        <v>8.5500000000000007</v>
      </c>
      <c r="T10" s="98">
        <v>4016.69</v>
      </c>
      <c r="U10" s="99">
        <f t="shared" si="12"/>
        <v>-6.3407930410362773E-2</v>
      </c>
      <c r="V10" s="100">
        <v>350584.93</v>
      </c>
      <c r="W10" s="101">
        <v>36889</v>
      </c>
      <c r="X10" s="102">
        <f t="shared" si="11"/>
        <v>9.5037797175309713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8</v>
      </c>
      <c r="I11" s="91">
        <v>20</v>
      </c>
      <c r="J11" s="92">
        <v>554</v>
      </c>
      <c r="K11" s="93">
        <v>78</v>
      </c>
      <c r="L11" s="92">
        <v>682</v>
      </c>
      <c r="M11" s="93">
        <v>93</v>
      </c>
      <c r="N11" s="92">
        <v>1196</v>
      </c>
      <c r="O11" s="93">
        <v>156</v>
      </c>
      <c r="P11" s="94">
        <f t="shared" si="7"/>
        <v>2432</v>
      </c>
      <c r="Q11" s="95">
        <f t="shared" si="8"/>
        <v>327</v>
      </c>
      <c r="R11" s="96">
        <f t="shared" si="9"/>
        <v>40.875</v>
      </c>
      <c r="S11" s="97">
        <f t="shared" si="10"/>
        <v>7.4373088685015292</v>
      </c>
      <c r="T11" s="98">
        <v>2222.5</v>
      </c>
      <c r="U11" s="99">
        <f t="shared" si="12"/>
        <v>9.426321709786277E-2</v>
      </c>
      <c r="V11" s="100">
        <v>476393.43</v>
      </c>
      <c r="W11" s="101">
        <v>51200</v>
      </c>
      <c r="X11" s="102">
        <f t="shared" si="11"/>
        <v>9.3045591796874998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11</v>
      </c>
      <c r="I12" s="91">
        <v>16</v>
      </c>
      <c r="J12" s="92">
        <v>557</v>
      </c>
      <c r="K12" s="93">
        <v>64</v>
      </c>
      <c r="L12" s="92">
        <v>620.42999999999995</v>
      </c>
      <c r="M12" s="93">
        <v>75</v>
      </c>
      <c r="N12" s="92">
        <v>1106.4000000000001</v>
      </c>
      <c r="O12" s="93">
        <v>125</v>
      </c>
      <c r="P12" s="94">
        <f t="shared" si="7"/>
        <v>2283.83</v>
      </c>
      <c r="Q12" s="95">
        <f t="shared" si="8"/>
        <v>264</v>
      </c>
      <c r="R12" s="96">
        <f t="shared" si="9"/>
        <v>24</v>
      </c>
      <c r="S12" s="97">
        <f t="shared" si="10"/>
        <v>8.6508712121212117</v>
      </c>
      <c r="T12" s="98">
        <v>1980</v>
      </c>
      <c r="U12" s="99">
        <f t="shared" si="12"/>
        <v>0.15344949494949492</v>
      </c>
      <c r="V12" s="100">
        <v>270799.49</v>
      </c>
      <c r="W12" s="101">
        <v>30360</v>
      </c>
      <c r="X12" s="102">
        <f t="shared" si="11"/>
        <v>8.9196142951251645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65</v>
      </c>
      <c r="D13" s="86">
        <v>41796</v>
      </c>
      <c r="E13" s="87" t="s">
        <v>17</v>
      </c>
      <c r="F13" s="88" t="s">
        <v>17</v>
      </c>
      <c r="G13" s="89">
        <v>22</v>
      </c>
      <c r="H13" s="90">
        <v>8</v>
      </c>
      <c r="I13" s="91">
        <v>12</v>
      </c>
      <c r="J13" s="92">
        <v>443</v>
      </c>
      <c r="K13" s="93">
        <v>50</v>
      </c>
      <c r="L13" s="92">
        <v>689</v>
      </c>
      <c r="M13" s="93">
        <v>83</v>
      </c>
      <c r="N13" s="92">
        <v>1101</v>
      </c>
      <c r="O13" s="93">
        <v>133</v>
      </c>
      <c r="P13" s="94">
        <f t="shared" si="7"/>
        <v>2233</v>
      </c>
      <c r="Q13" s="95">
        <f t="shared" si="8"/>
        <v>266</v>
      </c>
      <c r="R13" s="96">
        <f t="shared" si="9"/>
        <v>33.25</v>
      </c>
      <c r="S13" s="97">
        <f t="shared" si="10"/>
        <v>8.3947368421052637</v>
      </c>
      <c r="T13" s="98">
        <v>4458.5</v>
      </c>
      <c r="U13" s="99">
        <f t="shared" si="12"/>
        <v>-0.49915890994729167</v>
      </c>
      <c r="V13" s="100">
        <v>411119.26</v>
      </c>
      <c r="W13" s="101">
        <v>39268</v>
      </c>
      <c r="X13" s="102">
        <f t="shared" si="11"/>
        <v>10.469574717327086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12</v>
      </c>
      <c r="I14" s="91">
        <v>7</v>
      </c>
      <c r="J14" s="92">
        <v>490</v>
      </c>
      <c r="K14" s="93">
        <v>60</v>
      </c>
      <c r="L14" s="92">
        <v>857</v>
      </c>
      <c r="M14" s="93">
        <v>94</v>
      </c>
      <c r="N14" s="92">
        <v>778.5</v>
      </c>
      <c r="O14" s="93">
        <v>86</v>
      </c>
      <c r="P14" s="94">
        <f t="shared" ref="P14:P16" si="13">+J14+L14+N14</f>
        <v>2125.5</v>
      </c>
      <c r="Q14" s="95">
        <f t="shared" ref="Q14:Q16" si="14">K14+M14+O14</f>
        <v>240</v>
      </c>
      <c r="R14" s="96">
        <f t="shared" ref="R14:R16" si="15">Q14/H14</f>
        <v>20</v>
      </c>
      <c r="S14" s="97">
        <f t="shared" ref="S14:S16" si="16">+P14/Q14</f>
        <v>8.8562499999999993</v>
      </c>
      <c r="T14" s="98">
        <v>5661</v>
      </c>
      <c r="U14" s="99">
        <f t="shared" ref="U14:U16" si="17">-(T14-P14)/T14</f>
        <v>-0.62453630100688928</v>
      </c>
      <c r="V14" s="100">
        <v>461324.49</v>
      </c>
      <c r="W14" s="101">
        <v>43252</v>
      </c>
      <c r="X14" s="102">
        <f t="shared" ref="X14:X16" si="18">V14/W14</f>
        <v>10.665968972533062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16</v>
      </c>
      <c r="I15" s="91">
        <v>8</v>
      </c>
      <c r="J15" s="92">
        <v>418</v>
      </c>
      <c r="K15" s="93">
        <v>67</v>
      </c>
      <c r="L15" s="92">
        <v>526</v>
      </c>
      <c r="M15" s="93">
        <v>78</v>
      </c>
      <c r="N15" s="92">
        <v>495</v>
      </c>
      <c r="O15" s="93">
        <v>82</v>
      </c>
      <c r="P15" s="94">
        <f>+J15+L15+N15</f>
        <v>1439</v>
      </c>
      <c r="Q15" s="95">
        <f>K15+M15+O15</f>
        <v>227</v>
      </c>
      <c r="R15" s="96">
        <f>Q15/H15</f>
        <v>14.1875</v>
      </c>
      <c r="S15" s="97">
        <f>+P15/Q15</f>
        <v>6.3392070484581495</v>
      </c>
      <c r="T15" s="98">
        <v>2136</v>
      </c>
      <c r="U15" s="99">
        <f>-(T15-P15)/T15</f>
        <v>-0.32631086142322097</v>
      </c>
      <c r="V15" s="100">
        <v>74452.289999999994</v>
      </c>
      <c r="W15" s="101">
        <v>8018</v>
      </c>
      <c r="X15" s="102">
        <f>V15/W15</f>
        <v>9.285643552007981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4</v>
      </c>
      <c r="I16" s="19">
        <v>22</v>
      </c>
      <c r="J16" s="20">
        <v>287</v>
      </c>
      <c r="K16" s="21">
        <v>33</v>
      </c>
      <c r="L16" s="20">
        <v>173</v>
      </c>
      <c r="M16" s="21">
        <v>19</v>
      </c>
      <c r="N16" s="20">
        <v>389</v>
      </c>
      <c r="O16" s="21">
        <v>44</v>
      </c>
      <c r="P16" s="41">
        <f t="shared" si="13"/>
        <v>849</v>
      </c>
      <c r="Q16" s="42">
        <f t="shared" si="14"/>
        <v>96</v>
      </c>
      <c r="R16" s="43">
        <f t="shared" si="15"/>
        <v>24</v>
      </c>
      <c r="S16" s="44">
        <f t="shared" si="16"/>
        <v>8.84375</v>
      </c>
      <c r="T16" s="22">
        <v>674</v>
      </c>
      <c r="U16" s="45">
        <f t="shared" si="17"/>
        <v>0.25964391691394662</v>
      </c>
      <c r="V16" s="26">
        <v>368977.69</v>
      </c>
      <c r="W16" s="27">
        <v>34727</v>
      </c>
      <c r="X16" s="46">
        <f t="shared" si="18"/>
        <v>10.625095458864861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6" si="0"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51</v>
      </c>
      <c r="I6" s="72">
        <v>1</v>
      </c>
      <c r="J6" s="73">
        <v>20524</v>
      </c>
      <c r="K6" s="74">
        <v>1903</v>
      </c>
      <c r="L6" s="73">
        <v>27779.5</v>
      </c>
      <c r="M6" s="74">
        <v>2432</v>
      </c>
      <c r="N6" s="73">
        <v>33962</v>
      </c>
      <c r="O6" s="74">
        <v>3010</v>
      </c>
      <c r="P6" s="75">
        <f t="shared" ref="P6" si="1">+J6+L6+N6</f>
        <v>82265.5</v>
      </c>
      <c r="Q6" s="76">
        <f t="shared" ref="Q6" si="2">K6+M6+O6</f>
        <v>7345</v>
      </c>
      <c r="R6" s="77">
        <f t="shared" ref="R6" si="3">Q6/H6</f>
        <v>144.01960784313727</v>
      </c>
      <c r="S6" s="78">
        <f t="shared" ref="S6" si="4">+P6/Q6</f>
        <v>11.200204220558202</v>
      </c>
      <c r="T6" s="79"/>
      <c r="U6" s="80" t="e">
        <f t="shared" ref="U6" si="5">-(T6-P6)/T6</f>
        <v>#DIV/0!</v>
      </c>
      <c r="V6" s="81">
        <v>82265.5</v>
      </c>
      <c r="W6" s="82">
        <v>7345</v>
      </c>
      <c r="X6" s="83">
        <f t="shared" ref="X6" si="6">V6/W6</f>
        <v>11.200204220558202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20</v>
      </c>
      <c r="I7" s="91">
        <v>4</v>
      </c>
      <c r="J7" s="92">
        <v>2517.5</v>
      </c>
      <c r="K7" s="93">
        <v>269</v>
      </c>
      <c r="L7" s="92">
        <v>3329</v>
      </c>
      <c r="M7" s="93">
        <v>346</v>
      </c>
      <c r="N7" s="92">
        <v>4333</v>
      </c>
      <c r="O7" s="93">
        <v>450</v>
      </c>
      <c r="P7" s="94">
        <f>+J7+L7+N7</f>
        <v>10179.5</v>
      </c>
      <c r="Q7" s="95">
        <f>K7+M7+O7</f>
        <v>1065</v>
      </c>
      <c r="R7" s="96">
        <f>Q7/H7</f>
        <v>53.25</v>
      </c>
      <c r="S7" s="97">
        <f>+P7/Q7</f>
        <v>9.5582159624413148</v>
      </c>
      <c r="T7" s="98">
        <v>20001</v>
      </c>
      <c r="U7" s="99">
        <f>-(T7-P7)/T7</f>
        <v>-0.49105044747762611</v>
      </c>
      <c r="V7" s="100">
        <v>189721.78</v>
      </c>
      <c r="W7" s="101">
        <v>20292</v>
      </c>
      <c r="X7" s="102">
        <f>V7/W7</f>
        <v>9.3495850581509963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11</v>
      </c>
      <c r="I8" s="91">
        <v>6</v>
      </c>
      <c r="J8" s="92">
        <v>1354.5</v>
      </c>
      <c r="K8" s="93">
        <v>115</v>
      </c>
      <c r="L8" s="92">
        <v>2030.5</v>
      </c>
      <c r="M8" s="93">
        <v>171</v>
      </c>
      <c r="N8" s="92">
        <v>2276</v>
      </c>
      <c r="O8" s="93">
        <v>183</v>
      </c>
      <c r="P8" s="94">
        <f t="shared" ref="P8:P15" si="7">+J8+L8+N8</f>
        <v>5661</v>
      </c>
      <c r="Q8" s="95">
        <f t="shared" ref="Q8:Q15" si="8">K8+M8+O8</f>
        <v>469</v>
      </c>
      <c r="R8" s="96">
        <f t="shared" ref="R8:R15" si="9">Q8/H8</f>
        <v>42.636363636363633</v>
      </c>
      <c r="S8" s="97">
        <f t="shared" ref="S8:S15" si="10">+P8/Q8</f>
        <v>12.070362473347547</v>
      </c>
      <c r="T8" s="98">
        <v>12795.5</v>
      </c>
      <c r="U8" s="99">
        <f t="shared" ref="U8:U15" si="11">-(T8-P8)/T8</f>
        <v>-0.55757883630964011</v>
      </c>
      <c r="V8" s="100">
        <v>454186.99</v>
      </c>
      <c r="W8" s="101">
        <v>42523</v>
      </c>
      <c r="X8" s="102">
        <f t="shared" ref="X8:X15" si="12">V8/W8</f>
        <v>10.680972414928391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8</v>
      </c>
      <c r="I9" s="91">
        <v>11</v>
      </c>
      <c r="J9" s="92">
        <v>1061.5</v>
      </c>
      <c r="K9" s="93">
        <v>105</v>
      </c>
      <c r="L9" s="92">
        <v>1601</v>
      </c>
      <c r="M9" s="93">
        <v>164</v>
      </c>
      <c r="N9" s="92">
        <v>1796</v>
      </c>
      <c r="O9" s="93">
        <v>178</v>
      </c>
      <c r="P9" s="94">
        <f>+J9+L9+N9</f>
        <v>4458.5</v>
      </c>
      <c r="Q9" s="95">
        <f>K9+M9+O9</f>
        <v>447</v>
      </c>
      <c r="R9" s="96">
        <f>Q9/H9</f>
        <v>55.875</v>
      </c>
      <c r="S9" s="97">
        <f>+P9/Q9</f>
        <v>9.9742729306487696</v>
      </c>
      <c r="T9" s="98">
        <v>5035</v>
      </c>
      <c r="U9" s="99">
        <f>-(T9-P9)/T9</f>
        <v>-0.11449851042701092</v>
      </c>
      <c r="V9" s="100">
        <v>404565.76000000001</v>
      </c>
      <c r="W9" s="101">
        <v>38549</v>
      </c>
      <c r="X9" s="102">
        <f>V9/W9</f>
        <v>10.494844483644194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8</v>
      </c>
      <c r="I10" s="91">
        <v>5</v>
      </c>
      <c r="J10" s="92">
        <v>1067</v>
      </c>
      <c r="K10" s="93">
        <v>95</v>
      </c>
      <c r="L10" s="92">
        <v>1502</v>
      </c>
      <c r="M10" s="93">
        <v>137</v>
      </c>
      <c r="N10" s="92">
        <v>1704.5</v>
      </c>
      <c r="O10" s="93">
        <v>142</v>
      </c>
      <c r="P10" s="94">
        <f t="shared" si="7"/>
        <v>4273.5</v>
      </c>
      <c r="Q10" s="95">
        <f t="shared" si="8"/>
        <v>374</v>
      </c>
      <c r="R10" s="96">
        <f t="shared" si="9"/>
        <v>46.75</v>
      </c>
      <c r="S10" s="97">
        <f t="shared" si="10"/>
        <v>11.426470588235293</v>
      </c>
      <c r="T10" s="98">
        <v>5072</v>
      </c>
      <c r="U10" s="99">
        <f t="shared" si="11"/>
        <v>-0.15743296529968454</v>
      </c>
      <c r="V10" s="100">
        <v>143807.73000000001</v>
      </c>
      <c r="W10" s="101">
        <v>11093</v>
      </c>
      <c r="X10" s="102">
        <f t="shared" si="12"/>
        <v>12.963826737582259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13</v>
      </c>
      <c r="J11" s="92">
        <v>995.91</v>
      </c>
      <c r="K11" s="93">
        <v>120</v>
      </c>
      <c r="L11" s="92">
        <v>1355.93</v>
      </c>
      <c r="M11" s="93">
        <v>146</v>
      </c>
      <c r="N11" s="92">
        <v>1664.85</v>
      </c>
      <c r="O11" s="93">
        <v>181</v>
      </c>
      <c r="P11" s="94">
        <f>+J11+L11+N11</f>
        <v>4016.69</v>
      </c>
      <c r="Q11" s="95">
        <f>K11+M11+O11</f>
        <v>447</v>
      </c>
      <c r="R11" s="96">
        <f>Q11/H11</f>
        <v>40.636363636363633</v>
      </c>
      <c r="S11" s="97">
        <f>+P11/Q11</f>
        <v>8.9858836689038029</v>
      </c>
      <c r="T11" s="98">
        <v>3890.74</v>
      </c>
      <c r="U11" s="99">
        <f>-(T11-P11)/T11</f>
        <v>3.2371733911800912E-2</v>
      </c>
      <c r="V11" s="100">
        <v>342353.56</v>
      </c>
      <c r="W11" s="101">
        <v>35907</v>
      </c>
      <c r="X11" s="102">
        <f>V11/W11</f>
        <v>9.5344517782048062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8</v>
      </c>
      <c r="I12" s="91">
        <v>19</v>
      </c>
      <c r="J12" s="92">
        <v>589.5</v>
      </c>
      <c r="K12" s="93">
        <v>80</v>
      </c>
      <c r="L12" s="92">
        <v>692</v>
      </c>
      <c r="M12" s="93">
        <v>96</v>
      </c>
      <c r="N12" s="92">
        <v>941</v>
      </c>
      <c r="O12" s="93">
        <v>122</v>
      </c>
      <c r="P12" s="94">
        <f>+J12+L12+N12</f>
        <v>2222.5</v>
      </c>
      <c r="Q12" s="95">
        <f>K12+M12+O12</f>
        <v>298</v>
      </c>
      <c r="R12" s="96">
        <f>Q12/H12</f>
        <v>37.25</v>
      </c>
      <c r="S12" s="97">
        <f>+P12/Q12</f>
        <v>7.4580536912751674</v>
      </c>
      <c r="T12" s="98">
        <v>2808.5</v>
      </c>
      <c r="U12" s="99">
        <f>-(T12-P12)/T12</f>
        <v>-0.20865230550115721</v>
      </c>
      <c r="V12" s="100">
        <v>471434.93</v>
      </c>
      <c r="W12" s="101">
        <v>50521</v>
      </c>
      <c r="X12" s="102">
        <f>V12/W12</f>
        <v>9.3314647374359172</v>
      </c>
      <c r="Y12" s="29"/>
      <c r="AA12" s="30"/>
      <c r="AB12" s="31"/>
    </row>
    <row r="13" spans="1:28" s="3" customFormat="1" ht="24" customHeight="1" x14ac:dyDescent="0.25">
      <c r="B13" s="84">
        <f t="shared" si="0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7</v>
      </c>
      <c r="J13" s="92">
        <v>624</v>
      </c>
      <c r="K13" s="93">
        <v>83</v>
      </c>
      <c r="L13" s="92">
        <v>786</v>
      </c>
      <c r="M13" s="93">
        <v>99</v>
      </c>
      <c r="N13" s="92">
        <v>726</v>
      </c>
      <c r="O13" s="93">
        <v>92</v>
      </c>
      <c r="P13" s="94">
        <f>+J13+L13+N13</f>
        <v>2136</v>
      </c>
      <c r="Q13" s="95">
        <f>K13+M13+O13</f>
        <v>274</v>
      </c>
      <c r="R13" s="96">
        <f>Q13/H13</f>
        <v>15.222222222222221</v>
      </c>
      <c r="S13" s="97">
        <f>+P13/Q13</f>
        <v>7.7956204379562042</v>
      </c>
      <c r="T13" s="98">
        <v>2933</v>
      </c>
      <c r="U13" s="99">
        <f>-(T13-P13)/T13</f>
        <v>-0.27173542448005455</v>
      </c>
      <c r="V13" s="100">
        <v>70794.289999999994</v>
      </c>
      <c r="W13" s="101">
        <v>7469</v>
      </c>
      <c r="X13" s="102">
        <f>V13/W13</f>
        <v>9.4784161199625103</v>
      </c>
      <c r="Y13" s="29"/>
      <c r="AA13" s="30"/>
      <c r="AB13" s="31"/>
    </row>
    <row r="14" spans="1:28" s="3" customFormat="1" ht="24" customHeight="1" x14ac:dyDescent="0.25">
      <c r="B14" s="84">
        <f t="shared" si="0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14</v>
      </c>
      <c r="I14" s="91">
        <v>15</v>
      </c>
      <c r="J14" s="92">
        <v>461</v>
      </c>
      <c r="K14" s="93">
        <v>57</v>
      </c>
      <c r="L14" s="92">
        <v>647.5</v>
      </c>
      <c r="M14" s="93">
        <v>80</v>
      </c>
      <c r="N14" s="92">
        <v>871.5</v>
      </c>
      <c r="O14" s="93">
        <v>110</v>
      </c>
      <c r="P14" s="94">
        <f>+J14+L14+N14</f>
        <v>1980</v>
      </c>
      <c r="Q14" s="95">
        <f>K14+M14+O14</f>
        <v>247</v>
      </c>
      <c r="R14" s="96">
        <f>Q14/H14</f>
        <v>17.642857142857142</v>
      </c>
      <c r="S14" s="97">
        <f>+P14/Q14</f>
        <v>8.0161943319838063</v>
      </c>
      <c r="T14" s="98">
        <v>2558</v>
      </c>
      <c r="U14" s="99">
        <f>-(T14-P14)/T14</f>
        <v>-0.22595777951524629</v>
      </c>
      <c r="V14" s="100">
        <v>266042.93</v>
      </c>
      <c r="W14" s="101">
        <v>29733</v>
      </c>
      <c r="X14" s="102">
        <f>V14/W14</f>
        <v>8.9477324857901994</v>
      </c>
      <c r="Y14" s="29"/>
      <c r="AA14" s="30"/>
      <c r="AB14" s="31"/>
    </row>
    <row r="15" spans="1:28" s="3" customFormat="1" ht="24" customHeight="1" x14ac:dyDescent="0.25">
      <c r="B15" s="84">
        <f t="shared" si="0"/>
        <v>10</v>
      </c>
      <c r="C15" s="85" t="s">
        <v>38</v>
      </c>
      <c r="D15" s="86">
        <v>41726</v>
      </c>
      <c r="E15" s="87" t="s">
        <v>17</v>
      </c>
      <c r="F15" s="88" t="s">
        <v>17</v>
      </c>
      <c r="G15" s="89">
        <v>39</v>
      </c>
      <c r="H15" s="90">
        <v>5</v>
      </c>
      <c r="I15" s="91">
        <v>21</v>
      </c>
      <c r="J15" s="92">
        <v>189</v>
      </c>
      <c r="K15" s="93">
        <v>20</v>
      </c>
      <c r="L15" s="92">
        <v>174</v>
      </c>
      <c r="M15" s="93">
        <v>20</v>
      </c>
      <c r="N15" s="92">
        <v>311</v>
      </c>
      <c r="O15" s="93">
        <v>37</v>
      </c>
      <c r="P15" s="94">
        <f t="shared" si="7"/>
        <v>674</v>
      </c>
      <c r="Q15" s="95">
        <f t="shared" si="8"/>
        <v>77</v>
      </c>
      <c r="R15" s="96">
        <f t="shared" si="9"/>
        <v>15.4</v>
      </c>
      <c r="S15" s="97">
        <f t="shared" si="10"/>
        <v>8.7532467532467528</v>
      </c>
      <c r="T15" s="98">
        <v>612</v>
      </c>
      <c r="U15" s="99">
        <f t="shared" si="11"/>
        <v>0.10130718954248366</v>
      </c>
      <c r="V15" s="100">
        <v>367485.94</v>
      </c>
      <c r="W15" s="101">
        <v>34559</v>
      </c>
      <c r="X15" s="102">
        <f t="shared" si="12"/>
        <v>10.633581411499176</v>
      </c>
      <c r="Y15" s="29"/>
      <c r="AA15" s="30"/>
      <c r="AB15" s="31"/>
    </row>
    <row r="16" spans="1:28" s="3" customFormat="1" ht="24" customHeight="1" thickBot="1" x14ac:dyDescent="0.3">
      <c r="B16" s="103">
        <f t="shared" si="0"/>
        <v>11</v>
      </c>
      <c r="C16" s="36" t="s">
        <v>88</v>
      </c>
      <c r="D16" s="37">
        <v>41852</v>
      </c>
      <c r="E16" s="38" t="s">
        <v>17</v>
      </c>
      <c r="F16" s="39" t="s">
        <v>18</v>
      </c>
      <c r="G16" s="40">
        <v>9</v>
      </c>
      <c r="H16" s="18">
        <v>1</v>
      </c>
      <c r="I16" s="19">
        <v>3</v>
      </c>
      <c r="J16" s="20">
        <v>80</v>
      </c>
      <c r="K16" s="21">
        <v>8</v>
      </c>
      <c r="L16" s="20">
        <v>276</v>
      </c>
      <c r="M16" s="21">
        <v>23</v>
      </c>
      <c r="N16" s="20">
        <v>24</v>
      </c>
      <c r="O16" s="21">
        <v>2</v>
      </c>
      <c r="P16" s="41">
        <f t="shared" ref="P16" si="13">+J16+L16+N16</f>
        <v>380</v>
      </c>
      <c r="Q16" s="42">
        <f t="shared" ref="Q16" si="14">K16+M16+O16</f>
        <v>33</v>
      </c>
      <c r="R16" s="43">
        <f t="shared" ref="R16" si="15">Q16/H16</f>
        <v>33</v>
      </c>
      <c r="S16" s="44">
        <f t="shared" ref="S16" si="16">+P16/Q16</f>
        <v>11.515151515151516</v>
      </c>
      <c r="T16" s="22">
        <v>20191.5</v>
      </c>
      <c r="U16" s="45">
        <f t="shared" ref="U16" si="17">-(T16-P16)/T16</f>
        <v>-0.98118019958893599</v>
      </c>
      <c r="V16" s="26">
        <v>134621.4</v>
      </c>
      <c r="W16" s="27">
        <v>9406</v>
      </c>
      <c r="X16" s="46">
        <f t="shared" ref="X16" si="18">V16/W16</f>
        <v>14.31229002764193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10.85546875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130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131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125</v>
      </c>
      <c r="D6" s="67">
        <v>41964</v>
      </c>
      <c r="E6" s="68" t="s">
        <v>17</v>
      </c>
      <c r="F6" s="69" t="s">
        <v>17</v>
      </c>
      <c r="G6" s="70">
        <v>58</v>
      </c>
      <c r="H6" s="71">
        <v>32</v>
      </c>
      <c r="I6" s="72">
        <v>4</v>
      </c>
      <c r="J6" s="73">
        <v>6631</v>
      </c>
      <c r="K6" s="74">
        <v>670</v>
      </c>
      <c r="L6" s="73">
        <v>15061</v>
      </c>
      <c r="M6" s="74">
        <v>1534</v>
      </c>
      <c r="N6" s="73">
        <v>14528.5</v>
      </c>
      <c r="O6" s="74">
        <v>1444</v>
      </c>
      <c r="P6" s="75">
        <f t="shared" ref="P6" si="0">+J6+L6+N6</f>
        <v>36220.5</v>
      </c>
      <c r="Q6" s="76">
        <f t="shared" ref="Q6" si="1">K6+M6+O6</f>
        <v>3648</v>
      </c>
      <c r="R6" s="77">
        <f t="shared" ref="R6" si="2">Q6/H6</f>
        <v>114</v>
      </c>
      <c r="S6" s="78">
        <f t="shared" ref="S6" si="3">+P6/Q6</f>
        <v>9.9288651315789469</v>
      </c>
      <c r="T6" s="79">
        <v>135747</v>
      </c>
      <c r="U6" s="80">
        <f>-(T6-P6)/T6</f>
        <v>-0.733176423788371</v>
      </c>
      <c r="V6" s="81">
        <v>1953484.35</v>
      </c>
      <c r="W6" s="82">
        <v>184241</v>
      </c>
      <c r="X6" s="83">
        <f t="shared" ref="X6" si="4">V6/W6</f>
        <v>10.602875310055852</v>
      </c>
      <c r="Y6" s="29"/>
      <c r="AA6" s="30"/>
      <c r="AB6" s="31"/>
    </row>
    <row r="7" spans="1:28" s="3" customFormat="1" ht="24" customHeight="1" thickBot="1" x14ac:dyDescent="0.3">
      <c r="B7" s="103">
        <f>B6+1</f>
        <v>2</v>
      </c>
      <c r="C7" s="36" t="s">
        <v>132</v>
      </c>
      <c r="D7" s="37">
        <v>41985</v>
      </c>
      <c r="E7" s="38" t="s">
        <v>17</v>
      </c>
      <c r="F7" s="39" t="s">
        <v>17</v>
      </c>
      <c r="G7" s="40">
        <v>6</v>
      </c>
      <c r="H7" s="18">
        <v>16</v>
      </c>
      <c r="I7" s="19">
        <v>1</v>
      </c>
      <c r="J7" s="20">
        <v>422.5</v>
      </c>
      <c r="K7" s="21">
        <v>28</v>
      </c>
      <c r="L7" s="20">
        <v>2859.5</v>
      </c>
      <c r="M7" s="21">
        <v>201</v>
      </c>
      <c r="N7" s="20">
        <v>3939.5</v>
      </c>
      <c r="O7" s="21">
        <v>282</v>
      </c>
      <c r="P7" s="41">
        <f t="shared" ref="P7" si="5">+J7+L7+N7</f>
        <v>7221.5</v>
      </c>
      <c r="Q7" s="42">
        <f t="shared" ref="Q7" si="6">K7+M7+O7</f>
        <v>511</v>
      </c>
      <c r="R7" s="43">
        <f t="shared" ref="R7" si="7">Q7/H7</f>
        <v>31.9375</v>
      </c>
      <c r="S7" s="44">
        <f t="shared" ref="S7" si="8">+P7/Q7</f>
        <v>14.132093933463796</v>
      </c>
      <c r="T7" s="22"/>
      <c r="U7" s="45"/>
      <c r="V7" s="26">
        <v>7221.5</v>
      </c>
      <c r="W7" s="27">
        <v>511</v>
      </c>
      <c r="X7" s="46">
        <f t="shared" ref="X7" si="9">V7/W7</f>
        <v>14.132093933463796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 x14ac:dyDescent="0.25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 x14ac:dyDescent="0.25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 x14ac:dyDescent="0.25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 x14ac:dyDescent="0.25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 x14ac:dyDescent="0.3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10.85546875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125</v>
      </c>
      <c r="D6" s="106">
        <v>41964</v>
      </c>
      <c r="E6" s="107" t="s">
        <v>17</v>
      </c>
      <c r="F6" s="107" t="s">
        <v>17</v>
      </c>
      <c r="G6" s="109">
        <v>58</v>
      </c>
      <c r="H6" s="110">
        <v>110</v>
      </c>
      <c r="I6" s="111">
        <v>3</v>
      </c>
      <c r="J6" s="112">
        <v>29458.5</v>
      </c>
      <c r="K6" s="113">
        <v>3030</v>
      </c>
      <c r="L6" s="112">
        <v>54788.5</v>
      </c>
      <c r="M6" s="113">
        <v>5132</v>
      </c>
      <c r="N6" s="112">
        <v>51500</v>
      </c>
      <c r="O6" s="113">
        <v>4926</v>
      </c>
      <c r="P6" s="114">
        <f t="shared" ref="P6" si="0">+J6+L6+N6</f>
        <v>135747</v>
      </c>
      <c r="Q6" s="115">
        <f t="shared" ref="Q6" si="1">K6+M6+O6</f>
        <v>13088</v>
      </c>
      <c r="R6" s="116">
        <f t="shared" ref="R6" si="2">Q6/H6</f>
        <v>118.98181818181818</v>
      </c>
      <c r="S6" s="117">
        <f t="shared" ref="S6" si="3">+P6/Q6</f>
        <v>10.371867359413203</v>
      </c>
      <c r="T6" s="118">
        <v>371713.6</v>
      </c>
      <c r="U6" s="119">
        <f>-(T6-P6)/T6</f>
        <v>-0.63480755075950945</v>
      </c>
      <c r="V6" s="120">
        <v>1828825.85</v>
      </c>
      <c r="W6" s="121">
        <v>171342</v>
      </c>
      <c r="X6" s="122">
        <f t="shared" ref="X6" si="4">V6/W6</f>
        <v>10.673540929836234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 x14ac:dyDescent="0.25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47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48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 x14ac:dyDescent="0.3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10.85546875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125</v>
      </c>
      <c r="D6" s="106">
        <v>41964</v>
      </c>
      <c r="E6" s="107" t="s">
        <v>17</v>
      </c>
      <c r="F6" s="107" t="s">
        <v>17</v>
      </c>
      <c r="G6" s="109">
        <v>58</v>
      </c>
      <c r="H6" s="110">
        <v>141</v>
      </c>
      <c r="I6" s="111">
        <v>2</v>
      </c>
      <c r="J6" s="112">
        <v>87827.1</v>
      </c>
      <c r="K6" s="113">
        <v>7838</v>
      </c>
      <c r="L6" s="112">
        <v>138013.20000000001</v>
      </c>
      <c r="M6" s="113">
        <v>12440</v>
      </c>
      <c r="N6" s="112">
        <v>145873.29999999999</v>
      </c>
      <c r="O6" s="113">
        <v>12955</v>
      </c>
      <c r="P6" s="114">
        <f t="shared" ref="P6" si="0">+J6+L6+N6</f>
        <v>371713.6</v>
      </c>
      <c r="Q6" s="115">
        <f t="shared" ref="Q6" si="1">K6+M6+O6</f>
        <v>33233</v>
      </c>
      <c r="R6" s="116">
        <f t="shared" ref="R6" si="2">Q6/H6</f>
        <v>235.6950354609929</v>
      </c>
      <c r="S6" s="117">
        <f t="shared" ref="S6" si="3">+P6/Q6</f>
        <v>11.185075075978695</v>
      </c>
      <c r="T6" s="118">
        <v>640228.80000000005</v>
      </c>
      <c r="U6" s="119">
        <f>-(T6-P6)/T6</f>
        <v>-0.41940506269008837</v>
      </c>
      <c r="V6" s="120">
        <v>1471421.71</v>
      </c>
      <c r="W6" s="121">
        <v>135381</v>
      </c>
      <c r="X6" s="122">
        <f t="shared" ref="X6" si="4">V6/W6</f>
        <v>10.868746057423124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34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35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  <mergeCell ref="V4:X4"/>
    <mergeCell ref="T2:U2"/>
    <mergeCell ref="T3:U3"/>
    <mergeCell ref="V3:X3"/>
    <mergeCell ref="V2:X2"/>
    <mergeCell ref="T4:U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27</v>
      </c>
      <c r="W3" s="144"/>
      <c r="X3" s="145"/>
    </row>
    <row r="4" spans="1:28" s="3" customFormat="1" ht="16.5" customHeight="1" x14ac:dyDescent="0.25">
      <c r="A4" s="1"/>
      <c r="B4" s="2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4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23</v>
      </c>
      <c r="W3" s="144"/>
      <c r="X3" s="145"/>
    </row>
    <row r="4" spans="1:28" s="3" customFormat="1" ht="16.5" customHeight="1" x14ac:dyDescent="0.25">
      <c r="A4" s="1"/>
      <c r="B4" s="2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4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125</v>
      </c>
      <c r="D6" s="106">
        <v>41964</v>
      </c>
      <c r="E6" s="107" t="s">
        <v>17</v>
      </c>
      <c r="F6" s="107" t="s">
        <v>17</v>
      </c>
      <c r="G6" s="109">
        <v>58</v>
      </c>
      <c r="H6" s="110">
        <v>142</v>
      </c>
      <c r="I6" s="111">
        <v>1</v>
      </c>
      <c r="J6" s="112">
        <v>135483.29999999999</v>
      </c>
      <c r="K6" s="113">
        <v>11944</v>
      </c>
      <c r="L6" s="112">
        <v>241446.7</v>
      </c>
      <c r="M6" s="113">
        <v>21061</v>
      </c>
      <c r="N6" s="112">
        <v>263298.8</v>
      </c>
      <c r="O6" s="113">
        <v>23068</v>
      </c>
      <c r="P6" s="114">
        <f t="shared" ref="P6" si="0">+J6+L6+N6</f>
        <v>640228.80000000005</v>
      </c>
      <c r="Q6" s="115">
        <f t="shared" ref="Q6" si="1">K6+M6+O6</f>
        <v>56073</v>
      </c>
      <c r="R6" s="116">
        <f t="shared" ref="R6" si="2">Q6/H6</f>
        <v>394.88028169014086</v>
      </c>
      <c r="S6" s="117">
        <f t="shared" ref="S6" si="3">+P6/Q6</f>
        <v>11.417773259857686</v>
      </c>
      <c r="T6" s="118"/>
      <c r="U6" s="119"/>
      <c r="V6" s="120">
        <v>640228.80000000005</v>
      </c>
      <c r="W6" s="121">
        <v>56073</v>
      </c>
      <c r="X6" s="122">
        <f t="shared" ref="X6" si="4">V6/W6</f>
        <v>11.417773259857686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U6" sqref="U6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110</v>
      </c>
      <c r="D6" s="106">
        <v>41915</v>
      </c>
      <c r="E6" s="107" t="s">
        <v>17</v>
      </c>
      <c r="F6" s="108" t="s">
        <v>78</v>
      </c>
      <c r="G6" s="109">
        <v>52</v>
      </c>
      <c r="H6" s="110">
        <v>8</v>
      </c>
      <c r="I6" s="111">
        <v>7</v>
      </c>
      <c r="J6" s="112">
        <v>68</v>
      </c>
      <c r="K6" s="113">
        <v>8</v>
      </c>
      <c r="L6" s="112">
        <v>555.5</v>
      </c>
      <c r="M6" s="113">
        <v>70</v>
      </c>
      <c r="N6" s="112">
        <v>652.5</v>
      </c>
      <c r="O6" s="113">
        <v>84</v>
      </c>
      <c r="P6" s="114">
        <f t="shared" ref="P6" si="0">+J6+L6+N6</f>
        <v>1276</v>
      </c>
      <c r="Q6" s="115">
        <f t="shared" ref="Q6" si="1">K6+M6+O6</f>
        <v>162</v>
      </c>
      <c r="R6" s="116">
        <f t="shared" ref="R6" si="2">Q6/H6</f>
        <v>20.25</v>
      </c>
      <c r="S6" s="117">
        <f t="shared" ref="S6" si="3">+P6/Q6</f>
        <v>7.8765432098765435</v>
      </c>
      <c r="T6" s="118">
        <v>2856.5</v>
      </c>
      <c r="U6" s="119">
        <f>-(T6-P6)/T6</f>
        <v>-0.5532994923857868</v>
      </c>
      <c r="V6" s="120">
        <v>1902777.97</v>
      </c>
      <c r="W6" s="121">
        <v>164602</v>
      </c>
      <c r="X6" s="122">
        <f t="shared" ref="X6" si="4">V6/W6</f>
        <v>11.559871508244129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110</v>
      </c>
      <c r="D6" s="106">
        <v>41915</v>
      </c>
      <c r="E6" s="107" t="s">
        <v>17</v>
      </c>
      <c r="F6" s="108" t="s">
        <v>78</v>
      </c>
      <c r="G6" s="109">
        <v>52</v>
      </c>
      <c r="H6" s="110">
        <v>11</v>
      </c>
      <c r="I6" s="111">
        <v>6</v>
      </c>
      <c r="J6" s="112">
        <v>140</v>
      </c>
      <c r="K6" s="113">
        <v>20</v>
      </c>
      <c r="L6" s="112">
        <v>1219.5</v>
      </c>
      <c r="M6" s="113">
        <v>163</v>
      </c>
      <c r="N6" s="112">
        <v>1497</v>
      </c>
      <c r="O6" s="113">
        <v>192</v>
      </c>
      <c r="P6" s="114">
        <f t="shared" ref="P6" si="0">+J6+L6+N6</f>
        <v>2856.5</v>
      </c>
      <c r="Q6" s="115">
        <f t="shared" ref="Q6" si="1">K6+M6+O6</f>
        <v>375</v>
      </c>
      <c r="R6" s="116">
        <f t="shared" ref="R6" si="2">Q6/H6</f>
        <v>34.090909090909093</v>
      </c>
      <c r="S6" s="117">
        <f t="shared" ref="S6" si="3">+P6/Q6</f>
        <v>7.6173333333333337</v>
      </c>
      <c r="T6" s="118">
        <v>43692.5</v>
      </c>
      <c r="U6" s="119">
        <f>-(T6-P6)/T6</f>
        <v>-0.93462264690736396</v>
      </c>
      <c r="V6" s="120">
        <v>1900975.47</v>
      </c>
      <c r="W6" s="121">
        <v>164377</v>
      </c>
      <c r="X6" s="122">
        <f t="shared" ref="X6" si="4">V6/W6</f>
        <v>11.564729067935295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117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118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37</v>
      </c>
      <c r="I6" s="72">
        <v>5</v>
      </c>
      <c r="J6" s="73">
        <v>1783.5</v>
      </c>
      <c r="K6" s="74">
        <v>149</v>
      </c>
      <c r="L6" s="73">
        <v>19962.5</v>
      </c>
      <c r="M6" s="74">
        <v>1450</v>
      </c>
      <c r="N6" s="73">
        <v>21946.5</v>
      </c>
      <c r="O6" s="74">
        <v>1632</v>
      </c>
      <c r="P6" s="75">
        <f t="shared" ref="P6" si="0">+J6+L6+N6</f>
        <v>43692.5</v>
      </c>
      <c r="Q6" s="76">
        <f t="shared" ref="Q6" si="1">K6+M6+O6</f>
        <v>3231</v>
      </c>
      <c r="R6" s="77">
        <f t="shared" ref="R6" si="2">Q6/H6</f>
        <v>87.324324324324323</v>
      </c>
      <c r="S6" s="78">
        <f t="shared" ref="S6" si="3">+P6/Q6</f>
        <v>13.522903125967193</v>
      </c>
      <c r="T6" s="79">
        <v>151243.29999999999</v>
      </c>
      <c r="U6" s="80">
        <f>-(T6-P6)/T6</f>
        <v>-0.71111116988322787</v>
      </c>
      <c r="V6" s="81">
        <v>1892224.97</v>
      </c>
      <c r="W6" s="82">
        <v>163327</v>
      </c>
      <c r="X6" s="83">
        <f t="shared" ref="X6" si="4">V6/W6</f>
        <v>11.585500070410893</v>
      </c>
      <c r="Y6" s="29"/>
      <c r="AA6" s="30"/>
      <c r="AB6" s="31"/>
    </row>
    <row r="7" spans="1:28" s="3" customFormat="1" ht="24" customHeight="1" x14ac:dyDescent="0.25">
      <c r="B7" s="84">
        <f t="shared" ref="B7:B8" si="5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</v>
      </c>
      <c r="I7" s="91">
        <v>16</v>
      </c>
      <c r="J7" s="92">
        <v>373.4</v>
      </c>
      <c r="K7" s="93">
        <v>46</v>
      </c>
      <c r="L7" s="92">
        <v>830</v>
      </c>
      <c r="M7" s="93">
        <v>122</v>
      </c>
      <c r="N7" s="92">
        <v>813</v>
      </c>
      <c r="O7" s="93">
        <v>126</v>
      </c>
      <c r="P7" s="94">
        <f t="shared" ref="P7" si="6">+J7+L7+N7</f>
        <v>2016.4</v>
      </c>
      <c r="Q7" s="95">
        <f t="shared" ref="Q7" si="7">K7+M7+O7</f>
        <v>294</v>
      </c>
      <c r="R7" s="96">
        <f t="shared" ref="R7" si="8">Q7/H7</f>
        <v>98</v>
      </c>
      <c r="S7" s="97">
        <f t="shared" ref="S7" si="9">+P7/Q7</f>
        <v>6.8585034013605446</v>
      </c>
      <c r="T7" s="98">
        <v>1799</v>
      </c>
      <c r="U7" s="99">
        <f t="shared" ref="U7" si="10">-(T7-P7)/T7</f>
        <v>0.12084491384102285</v>
      </c>
      <c r="V7" s="100">
        <v>214298.82</v>
      </c>
      <c r="W7" s="101">
        <v>18948</v>
      </c>
      <c r="X7" s="102">
        <f t="shared" ref="X7" si="11">V7/W7</f>
        <v>11.309838505383155</v>
      </c>
      <c r="Y7" s="29"/>
      <c r="AA7" s="30"/>
      <c r="AB7" s="31"/>
    </row>
    <row r="8" spans="1:28" s="3" customFormat="1" ht="24" customHeight="1" thickBot="1" x14ac:dyDescent="0.3">
      <c r="B8" s="103">
        <f t="shared" si="5"/>
        <v>3</v>
      </c>
      <c r="C8" s="36" t="s">
        <v>96</v>
      </c>
      <c r="D8" s="37">
        <v>41873</v>
      </c>
      <c r="E8" s="38" t="s">
        <v>17</v>
      </c>
      <c r="F8" s="39" t="s">
        <v>97</v>
      </c>
      <c r="G8" s="40">
        <v>27</v>
      </c>
      <c r="H8" s="18">
        <v>2</v>
      </c>
      <c r="I8" s="19">
        <v>11</v>
      </c>
      <c r="J8" s="20">
        <v>218</v>
      </c>
      <c r="K8" s="21">
        <v>43</v>
      </c>
      <c r="L8" s="20">
        <v>250</v>
      </c>
      <c r="M8" s="21">
        <v>50</v>
      </c>
      <c r="N8" s="20">
        <v>250</v>
      </c>
      <c r="O8" s="21">
        <v>50</v>
      </c>
      <c r="P8" s="41">
        <f>+J8+L8+N8</f>
        <v>718</v>
      </c>
      <c r="Q8" s="42">
        <f>K8+M8+O8</f>
        <v>143</v>
      </c>
      <c r="R8" s="43">
        <f>Q8/H8</f>
        <v>71.5</v>
      </c>
      <c r="S8" s="44">
        <f>+P8/Q8</f>
        <v>5.0209790209790208</v>
      </c>
      <c r="T8" s="22">
        <v>1146.5999999999999</v>
      </c>
      <c r="U8" s="45">
        <f>-(T8-P8)/T8</f>
        <v>-0.3738008023722309</v>
      </c>
      <c r="V8" s="26">
        <v>226135.24</v>
      </c>
      <c r="W8" s="27">
        <v>18950</v>
      </c>
      <c r="X8" s="46">
        <f>V8/W8</f>
        <v>11.933258047493403</v>
      </c>
      <c r="Y8" s="29"/>
      <c r="AA8" s="30"/>
      <c r="AB8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133</v>
      </c>
      <c r="I6" s="72">
        <v>4</v>
      </c>
      <c r="J6" s="73">
        <v>8165.48</v>
      </c>
      <c r="K6" s="74">
        <v>732</v>
      </c>
      <c r="L6" s="73">
        <v>65267.23</v>
      </c>
      <c r="M6" s="74">
        <v>5335</v>
      </c>
      <c r="N6" s="73">
        <v>77810.59</v>
      </c>
      <c r="O6" s="74">
        <v>6463</v>
      </c>
      <c r="P6" s="75">
        <f t="shared" ref="P6" si="0">+J6+L6+N6</f>
        <v>151243.29999999999</v>
      </c>
      <c r="Q6" s="76">
        <f t="shared" ref="Q6" si="1">K6+M6+O6</f>
        <v>12530</v>
      </c>
      <c r="R6" s="77">
        <f t="shared" ref="R6" si="2">Q6/H6</f>
        <v>94.21052631578948</v>
      </c>
      <c r="S6" s="78">
        <f t="shared" ref="S6" si="3">+P6/Q6</f>
        <v>12.070494812450118</v>
      </c>
      <c r="T6" s="79">
        <v>202806.32</v>
      </c>
      <c r="U6" s="80">
        <f>-(T6-P6)/T6</f>
        <v>-0.25424759938447689</v>
      </c>
      <c r="V6" s="81">
        <v>1706208.97</v>
      </c>
      <c r="W6" s="82">
        <v>148045</v>
      </c>
      <c r="X6" s="83">
        <f t="shared" ref="X6" si="4">V6/W6</f>
        <v>11.524934783342902</v>
      </c>
      <c r="Y6" s="29"/>
      <c r="AA6" s="30"/>
      <c r="AB6" s="31"/>
    </row>
    <row r="7" spans="1:28" s="3" customFormat="1" ht="24" customHeight="1" x14ac:dyDescent="0.25">
      <c r="B7" s="84">
        <f t="shared" ref="B7:B10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4</v>
      </c>
      <c r="I7" s="91">
        <v>11</v>
      </c>
      <c r="J7" s="92">
        <v>207</v>
      </c>
      <c r="K7" s="93">
        <v>29</v>
      </c>
      <c r="L7" s="92">
        <v>682</v>
      </c>
      <c r="M7" s="93">
        <v>92</v>
      </c>
      <c r="N7" s="92">
        <v>1119.5</v>
      </c>
      <c r="O7" s="93">
        <v>145</v>
      </c>
      <c r="P7" s="94">
        <f>+J7+L7+N7</f>
        <v>2008.5</v>
      </c>
      <c r="Q7" s="95">
        <f>K7+M7+O7</f>
        <v>266</v>
      </c>
      <c r="R7" s="96">
        <f>Q7/H7</f>
        <v>66.5</v>
      </c>
      <c r="S7" s="97">
        <f>+P7/Q7</f>
        <v>7.5507518796992485</v>
      </c>
      <c r="T7" s="98">
        <v>4736</v>
      </c>
      <c r="U7" s="99">
        <f>-(T7-P7)/T7</f>
        <v>-0.57590793918918914</v>
      </c>
      <c r="V7" s="100">
        <v>398605.62</v>
      </c>
      <c r="W7" s="101">
        <v>39936</v>
      </c>
      <c r="X7" s="102">
        <f>V7/W7</f>
        <v>9.9811102764423083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3</v>
      </c>
      <c r="I8" s="91">
        <v>15</v>
      </c>
      <c r="J8" s="92">
        <v>535</v>
      </c>
      <c r="K8" s="93">
        <v>41</v>
      </c>
      <c r="L8" s="92">
        <v>785</v>
      </c>
      <c r="M8" s="93">
        <v>64</v>
      </c>
      <c r="N8" s="92">
        <v>479</v>
      </c>
      <c r="O8" s="93">
        <v>34</v>
      </c>
      <c r="P8" s="94">
        <f t="shared" ref="P8" si="6">+J8+L8+N8</f>
        <v>1799</v>
      </c>
      <c r="Q8" s="95">
        <f t="shared" ref="Q8" si="7">K8+M8+O8</f>
        <v>139</v>
      </c>
      <c r="R8" s="96">
        <f t="shared" ref="R8" si="8">Q8/H8</f>
        <v>46.333333333333336</v>
      </c>
      <c r="S8" s="97">
        <f t="shared" ref="S8" si="9">+P8/Q8</f>
        <v>12.942446043165468</v>
      </c>
      <c r="T8" s="98">
        <v>1462.5</v>
      </c>
      <c r="U8" s="99">
        <f t="shared" ref="U8" si="10">-(T8-P8)/T8</f>
        <v>0.23008547008547009</v>
      </c>
      <c r="V8" s="100">
        <v>210232.42</v>
      </c>
      <c r="W8" s="101">
        <v>18479</v>
      </c>
      <c r="X8" s="102">
        <f t="shared" ref="X8" si="11">V8/W8</f>
        <v>11.376828832729045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3</v>
      </c>
      <c r="I9" s="91">
        <v>10</v>
      </c>
      <c r="J9" s="92">
        <v>157.4</v>
      </c>
      <c r="K9" s="93">
        <v>30</v>
      </c>
      <c r="L9" s="92">
        <v>497.6</v>
      </c>
      <c r="M9" s="93">
        <v>96</v>
      </c>
      <c r="N9" s="92">
        <v>491.6</v>
      </c>
      <c r="O9" s="93">
        <v>94</v>
      </c>
      <c r="P9" s="94">
        <f>+J9+L9+N9</f>
        <v>1146.5999999999999</v>
      </c>
      <c r="Q9" s="95">
        <f>K9+M9+O9</f>
        <v>220</v>
      </c>
      <c r="R9" s="96">
        <f>Q9/H9</f>
        <v>73.333333333333329</v>
      </c>
      <c r="S9" s="97">
        <f>+P9/Q9</f>
        <v>5.211818181818181</v>
      </c>
      <c r="T9" s="98">
        <v>1150</v>
      </c>
      <c r="U9" s="99">
        <f>-(T9-P9)/T9</f>
        <v>-2.9565217391305139E-3</v>
      </c>
      <c r="V9" s="100">
        <v>224312.24</v>
      </c>
      <c r="W9" s="101">
        <v>18595</v>
      </c>
      <c r="X9" s="102">
        <f>V9/W9</f>
        <v>12.06304060231245</v>
      </c>
      <c r="Y9" s="29"/>
      <c r="AA9" s="30"/>
      <c r="AB9" s="31"/>
    </row>
    <row r="10" spans="1:28" s="3" customFormat="1" ht="24" customHeight="1" thickBot="1" x14ac:dyDescent="0.3">
      <c r="B10" s="103">
        <f t="shared" si="5"/>
        <v>5</v>
      </c>
      <c r="C10" s="36" t="s">
        <v>65</v>
      </c>
      <c r="D10" s="37">
        <v>41796</v>
      </c>
      <c r="E10" s="38" t="s">
        <v>17</v>
      </c>
      <c r="F10" s="39" t="s">
        <v>17</v>
      </c>
      <c r="G10" s="40">
        <v>22</v>
      </c>
      <c r="H10" s="18">
        <v>3</v>
      </c>
      <c r="I10" s="19">
        <v>21</v>
      </c>
      <c r="J10" s="20">
        <v>13</v>
      </c>
      <c r="K10" s="21">
        <v>2</v>
      </c>
      <c r="L10" s="20">
        <v>158</v>
      </c>
      <c r="M10" s="21">
        <v>26</v>
      </c>
      <c r="N10" s="20">
        <v>118.5</v>
      </c>
      <c r="O10" s="21">
        <v>20</v>
      </c>
      <c r="P10" s="41">
        <f>+J10+L10+N10</f>
        <v>289.5</v>
      </c>
      <c r="Q10" s="42">
        <f>K10+M10+O10</f>
        <v>48</v>
      </c>
      <c r="R10" s="43">
        <f>Q10/H10</f>
        <v>16</v>
      </c>
      <c r="S10" s="44">
        <f>+P10/Q10</f>
        <v>6.03125</v>
      </c>
      <c r="T10" s="22">
        <v>3526.5</v>
      </c>
      <c r="U10" s="45">
        <f>-(T10-P10)/T10</f>
        <v>-0.91790727350063805</v>
      </c>
      <c r="V10" s="26">
        <v>454857.49</v>
      </c>
      <c r="W10" s="27">
        <v>44414</v>
      </c>
      <c r="X10" s="46">
        <f>V10/W10</f>
        <v>10.241308821542757</v>
      </c>
      <c r="Y10" s="29"/>
      <c r="AA10" s="30"/>
      <c r="AB10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45</vt:i4>
      </vt:variant>
    </vt:vector>
  </HeadingPairs>
  <TitlesOfParts>
    <vt:vector size="45" baseType="lpstr">
      <vt:lpstr>2014_51_19-21.12</vt:lpstr>
      <vt:lpstr>2014_50_12-14.12</vt:lpstr>
      <vt:lpstr>2014_49_05-07.12</vt:lpstr>
      <vt:lpstr>2014_48_28-30.11</vt:lpstr>
      <vt:lpstr>2014_47_21-23.11</vt:lpstr>
      <vt:lpstr>2014_46_14-16.11</vt:lpstr>
      <vt:lpstr>2014_45_07-09.11</vt:lpstr>
      <vt:lpstr>2014_44_31.10-02.11</vt:lpstr>
      <vt:lpstr>2014_43_24-26.10</vt:lpstr>
      <vt:lpstr>2014_42_17-19.10</vt:lpstr>
      <vt:lpstr>2014_41_10-12.10</vt:lpstr>
      <vt:lpstr>2014_40_03-05.10</vt:lpstr>
      <vt:lpstr>2014_39_26-28.09</vt:lpstr>
      <vt:lpstr>2014_38_19-21.09</vt:lpstr>
      <vt:lpstr>2014_37_12-14.09</vt:lpstr>
      <vt:lpstr>2014_36_05-07.09</vt:lpstr>
      <vt:lpstr>2014_35_29-31.08</vt:lpstr>
      <vt:lpstr>2014_34_22-24.08</vt:lpstr>
      <vt:lpstr>2014_33_15-17.08</vt:lpstr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2014-06-23T11:05:41Z</cp:lastPrinted>
  <dcterms:created xsi:type="dcterms:W3CDTF">2014-02-17T12:24:16Z</dcterms:created>
  <dcterms:modified xsi:type="dcterms:W3CDTF">2014-12-22T09:14:33Z</dcterms:modified>
</cp:coreProperties>
</file>