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475" windowWidth="24600" windowHeight="10140" tabRatio="804" activeTab="0"/>
  </bookViews>
  <sheets>
    <sheet name="July' 08-10, 11 (week 28)" sheetId="1" r:id="rId1"/>
    <sheet name="(TOP 20)" sheetId="2" r:id="rId2"/>
  </sheets>
  <externalReferences>
    <externalReference r:id="rId5"/>
  </externalReferences>
  <definedNames>
    <definedName name="_xlnm.Print_Area" localSheetId="0">'July'' 08-10, 11 (week 28)'!$A$1:$AG$115</definedName>
  </definedNames>
  <calcPr fullCalcOnLoad="1"/>
</workbook>
</file>

<file path=xl/sharedStrings.xml><?xml version="1.0" encoding="utf-8"?>
<sst xmlns="http://schemas.openxmlformats.org/spreadsheetml/2006/main" count="429" uniqueCount="171">
  <si>
    <t>Last Weekend</t>
  </si>
  <si>
    <t>Distributor</t>
  </si>
  <si>
    <t>Friday</t>
  </si>
  <si>
    <t>Saturday</t>
  </si>
  <si>
    <t>Sunday</t>
  </si>
  <si>
    <t>Change</t>
  </si>
  <si>
    <t>Adm.</t>
  </si>
  <si>
    <t>G.B.O.</t>
  </si>
  <si>
    <t>PİNEMA</t>
  </si>
  <si>
    <t>Title</t>
  </si>
  <si>
    <t>WARNER BROS. TÜRKİYE</t>
  </si>
  <si>
    <t>Weekend Total</t>
  </si>
  <si>
    <t>İNCİR REÇELİ</t>
  </si>
  <si>
    <t>LIMITLESS</t>
  </si>
  <si>
    <t>ÇINAR AĞACI</t>
  </si>
  <si>
    <t>MEDYAVİZYON</t>
  </si>
  <si>
    <t>AŞK TESADÜFLERİ SEVER</t>
  </si>
  <si>
    <t>UIP TÜRKİYE</t>
  </si>
  <si>
    <t>WE ARE WHAT WE ARE</t>
  </si>
  <si>
    <t>ÖZEN FİLM</t>
  </si>
  <si>
    <t>RIO</t>
  </si>
  <si>
    <t>TİGLON</t>
  </si>
  <si>
    <t>SCREAM 4</t>
  </si>
  <si>
    <t>WATER FOR ELEPHANTS</t>
  </si>
  <si>
    <t>WINNIE THE POOH</t>
  </si>
  <si>
    <t>LONDON BOULEVARD</t>
  </si>
  <si>
    <t>ALPHA AND OMEGA</t>
  </si>
  <si>
    <t>RABBIT HOLE</t>
  </si>
  <si>
    <t>MONSTERS</t>
  </si>
  <si>
    <t>THE PACK</t>
  </si>
  <si>
    <t>MFP-CINEGROUP</t>
  </si>
  <si>
    <t>THE PRODIGY</t>
  </si>
  <si>
    <t>INCENDIES</t>
  </si>
  <si>
    <t>NEVER LET ME GO</t>
  </si>
  <si>
    <t>FAST FIVE</t>
  </si>
  <si>
    <t>HENRY'S CRIME</t>
  </si>
  <si>
    <t>KÜÇÜK GÜNAHLAR</t>
  </si>
  <si>
    <t>PRIEST</t>
  </si>
  <si>
    <t>HOP</t>
  </si>
  <si>
    <t>VANISHING ON 7TH STREET</t>
  </si>
  <si>
    <t>LITTLE WHITE LIES</t>
  </si>
  <si>
    <t>M3 FILM</t>
  </si>
  <si>
    <t>THE VALDEMAR LEGACY</t>
  </si>
  <si>
    <t>KAR BEYAZ</t>
  </si>
  <si>
    <t>PIRATES OF THE CARIBBEAN: ON STRANGER TIDES</t>
  </si>
  <si>
    <t>TÜRKAN</t>
  </si>
  <si>
    <t xml:space="preserve">THOR </t>
  </si>
  <si>
    <t>BEASTLY</t>
  </si>
  <si>
    <t>MİSAFİR</t>
  </si>
  <si>
    <t>HOODWINKED</t>
  </si>
  <si>
    <t>POTICHE</t>
  </si>
  <si>
    <t>PARTIR</t>
  </si>
  <si>
    <t>DUKA FİLM</t>
  </si>
  <si>
    <t>SOMEWHERE</t>
  </si>
  <si>
    <t>JAN MEDYA</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</si>
  <si>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</si>
  <si>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</si>
  <si>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</si>
  <si>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</si>
  <si>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</si>
  <si>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</si>
  <si>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</si>
  <si>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</si>
  <si>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</si>
  <si>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</si>
  <si>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</si>
  <si>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</si>
  <si>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</si>
  <si>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</si>
  <si>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</si>
  <si>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</si>
  <si>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</si>
  <si>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</si>
  <si>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</si>
  <si>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</si>
  <si>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</si>
  <si>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</si>
  <si>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</si>
  <si>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</si>
  <si>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</si>
  <si>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</si>
  <si>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</si>
  <si>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</si>
  <si>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</si>
  <si>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</si>
  <si>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</si>
  <si>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</si>
  <si>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</si>
  <si>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</si>
  <si>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</si>
  <si>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</si>
  <si>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</si>
  <si>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</si>
  <si>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</si>
  <si>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</si>
  <si>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</si>
  <si>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</si>
  <si>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</si>
  <si>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</si>
  <si>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r>
      <t>If you move the arrow at the right bottom of the page to the left, you can see more columns and you can switch to other pages on the left bottom to see related tables.</t>
    </r>
    <r>
      <rPr>
        <i/>
        <sz val="7"/>
        <color indexed="23"/>
        <rFont val="Courier New"/>
        <family val="3"/>
      </rPr>
      <t xml:space="preserve"> </t>
    </r>
    <r>
      <rPr>
        <i/>
        <sz val="7"/>
        <color indexed="10"/>
        <rFont val="Courier New"/>
        <family val="3"/>
      </rPr>
      <t>Sayfanın sağ altındaki oku sola doğru hareket ettirdiğinizde diğer sütunlardaki bilgileri görebilir, gene sayfanın sol altındaki diğer sayfalara geçerek ilgili tabloları inceleyebilirsiniz.</t>
    </r>
  </si>
  <si>
    <t>http://www.antraktsinema.com</t>
  </si>
  <si>
    <r>
      <t>Weekly Admissions &amp; Box Office Report /</t>
    </r>
    <r>
      <rPr>
        <b/>
        <i/>
        <sz val="10"/>
        <color indexed="16"/>
        <rFont val="Calibri"/>
        <family val="2"/>
      </rPr>
      <t xml:space="preserve"> Türkiye Haftalık Seyirci ve Hasılat Raporu</t>
    </r>
  </si>
  <si>
    <t>CHERRYBOMB</t>
  </si>
  <si>
    <t>SOMETHING BORROWED</t>
  </si>
  <si>
    <t>HEARTBREAKER</t>
  </si>
  <si>
    <t>THERE BE DRAGONS</t>
  </si>
  <si>
    <t>POINT BLANK</t>
  </si>
  <si>
    <t>I  SAW THE DEVIL</t>
  </si>
  <si>
    <t>TROLL HUNTER</t>
  </si>
  <si>
    <t>HANGOVER II</t>
  </si>
  <si>
    <t>X-MEN: FIRST CLASS</t>
  </si>
  <si>
    <t>GNOMEO &amp; JULIET</t>
  </si>
  <si>
    <t>THE WARD</t>
  </si>
  <si>
    <t>KALEDEKİ YALNIZLIK</t>
  </si>
  <si>
    <t>KIDNAPPED</t>
  </si>
  <si>
    <t>THE FIRST BEAUTIFUL THING</t>
  </si>
  <si>
    <t>ROOM IN ROME</t>
  </si>
  <si>
    <t>WRECKED</t>
  </si>
  <si>
    <r>
      <t xml:space="preserve">TÜRKİYE'S </t>
    </r>
    <r>
      <rPr>
        <b/>
        <u val="single"/>
        <sz val="40"/>
        <color indexed="16"/>
        <rFont val="Calibri"/>
        <family val="2"/>
      </rPr>
      <t xml:space="preserve">WEEKEND </t>
    </r>
    <r>
      <rPr>
        <b/>
        <sz val="40"/>
        <rFont val="Calibri"/>
        <family val="2"/>
      </rPr>
      <t>MARKET DATA</t>
    </r>
  </si>
  <si>
    <r>
      <t xml:space="preserve">TÜRKİYE'S </t>
    </r>
    <r>
      <rPr>
        <b/>
        <u val="single"/>
        <sz val="28"/>
        <color indexed="16"/>
        <rFont val="Calibri"/>
        <family val="2"/>
      </rPr>
      <t xml:space="preserve">WEEKEND </t>
    </r>
    <r>
      <rPr>
        <b/>
        <sz val="28"/>
        <rFont val="Calibri"/>
        <family val="2"/>
      </rPr>
      <t>MARKET DATA</t>
    </r>
  </si>
  <si>
    <t>WE ARE THE NIGHT</t>
  </si>
  <si>
    <t>ANOTHER YEAR</t>
  </si>
  <si>
    <t>KUNG FU PANDA 2</t>
  </si>
  <si>
    <t>HANNA</t>
  </si>
  <si>
    <r>
      <t xml:space="preserve">TOP 20 - </t>
    </r>
    <r>
      <rPr>
        <b/>
        <sz val="18"/>
        <color indexed="16"/>
        <rFont val="Arial Black"/>
        <family val="2"/>
      </rPr>
      <t>İLK 20</t>
    </r>
  </si>
  <si>
    <t>IRON DOORS</t>
  </si>
  <si>
    <t>HAPPY THANK YOU MORE PLEASE</t>
  </si>
  <si>
    <t>ST TRINIAN'S 2: THE LEGEND OF FRITTON'S GOLD</t>
  </si>
  <si>
    <t>ROUTE IRISH</t>
  </si>
  <si>
    <t>EYYVAH EYVAH 2</t>
  </si>
  <si>
    <t>SUPER 8</t>
  </si>
  <si>
    <t>HAPPY FEW</t>
  </si>
  <si>
    <t>CHANTIER FILMS</t>
  </si>
  <si>
    <t>KAYIP ÖZGÜRLÜK</t>
  </si>
  <si>
    <t>CHEERY</t>
  </si>
  <si>
    <t>WE WANT SEX</t>
  </si>
  <si>
    <t>THE WAY BACK</t>
  </si>
  <si>
    <t>INSIDIOUS</t>
  </si>
  <si>
    <t>THE EAGLE</t>
  </si>
  <si>
    <t>BARNEY'S VERSION</t>
  </si>
  <si>
    <t>JULIA'S EYES</t>
  </si>
  <si>
    <t>SECOND CHANCE</t>
  </si>
  <si>
    <t>COPACABANA</t>
  </si>
  <si>
    <t>A SEPARATION</t>
  </si>
  <si>
    <t>FOUR LIONS</t>
  </si>
  <si>
    <t>TRANSFORMERS: DARK OF THE MOON</t>
  </si>
  <si>
    <t>ADRENAL FİLM</t>
  </si>
  <si>
    <t>J'AI TUE MA MERE</t>
  </si>
  <si>
    <t>OF GODS AND MEN</t>
  </si>
  <si>
    <t>ZWART WATER</t>
  </si>
  <si>
    <r>
      <t xml:space="preserve">Weekend: 28 / </t>
    </r>
    <r>
      <rPr>
        <b/>
        <u val="single"/>
        <sz val="20"/>
        <color indexed="10"/>
        <rFont val="Candara"/>
        <family val="2"/>
      </rPr>
      <t>July' 08-10, 2011</t>
    </r>
  </si>
  <si>
    <r>
      <t xml:space="preserve">Haftasonu: 28 / </t>
    </r>
    <r>
      <rPr>
        <b/>
        <u val="single"/>
        <sz val="20"/>
        <color indexed="10"/>
        <rFont val="Candara"/>
        <family val="2"/>
      </rPr>
      <t>08-10 Temmuz 2011</t>
    </r>
  </si>
  <si>
    <r>
      <t xml:space="preserve">Haftasonu: 28 / </t>
    </r>
    <r>
      <rPr>
        <b/>
        <u val="single"/>
        <sz val="14"/>
        <color indexed="10"/>
        <rFont val="Candara"/>
        <family val="2"/>
      </rPr>
      <t>08-10 Temmuz 2011</t>
    </r>
  </si>
  <si>
    <r>
      <t xml:space="preserve">Weekend: 28 / </t>
    </r>
    <r>
      <rPr>
        <b/>
        <u val="single"/>
        <sz val="14"/>
        <rFont val="Candara"/>
        <family val="2"/>
      </rPr>
      <t>July' 08-10, 2011</t>
    </r>
  </si>
  <si>
    <t>CHATROOM</t>
  </si>
  <si>
    <t>THE RESIDENT</t>
  </si>
  <si>
    <t>ÇOK MU KOMİK?</t>
  </si>
  <si>
    <t>ÖFKELİ ÇILGINLIK KARAMSAR ÇİLE</t>
  </si>
  <si>
    <t>KURTLAR VADİSİ</t>
  </si>
  <si>
    <t>INHALE</t>
  </si>
  <si>
    <t>BLUE VALENTINE</t>
  </si>
  <si>
    <t>KAYBEDENLER KULÜBÜ</t>
  </si>
  <si>
    <t>OPEN SEASON 2</t>
  </si>
  <si>
    <t>NEDS</t>
  </si>
  <si>
    <t>WINTER'S BONE</t>
  </si>
  <si>
    <t>BİZİM BÜYÜK ÇARESİZLİĞİMİZ</t>
  </si>
  <si>
    <t>LAST NIGHT</t>
  </si>
  <si>
    <t>DEVRİMDEN SONRA</t>
  </si>
  <si>
    <t>LARRY CROWN</t>
  </si>
  <si>
    <t>NO STRINGS ATTACHED</t>
  </si>
  <si>
    <t>THE KING'S SPEECH</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</si>
</sst>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s>
  <fonts count="93">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b/>
      <u val="single"/>
      <sz val="40"/>
      <color indexed="16"/>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7"/>
      <name val="Arial"/>
      <family val="2"/>
    </font>
    <font>
      <b/>
      <sz val="8"/>
      <name val="Arial"/>
      <family val="2"/>
    </font>
    <font>
      <i/>
      <sz val="7"/>
      <color indexed="23"/>
      <name val="Courier New"/>
      <family val="3"/>
    </font>
    <font>
      <i/>
      <sz val="7"/>
      <color indexed="10"/>
      <name val="Courier New"/>
      <family val="3"/>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b/>
      <u val="single"/>
      <sz val="28"/>
      <color indexed="16"/>
      <name val="Calibri"/>
      <family val="2"/>
    </font>
    <font>
      <sz val="28"/>
      <name val="Arial"/>
      <family val="0"/>
    </font>
    <font>
      <sz val="20"/>
      <name val="Corbel"/>
      <family val="2"/>
    </font>
    <font>
      <u val="single"/>
      <sz val="20"/>
      <name val="Corbel"/>
      <family val="2"/>
    </font>
    <font>
      <b/>
      <i/>
      <sz val="10"/>
      <color indexed="16"/>
      <name val="Calibri"/>
      <family val="2"/>
    </font>
    <font>
      <b/>
      <sz val="14"/>
      <name val="Candara"/>
      <family val="2"/>
    </font>
    <font>
      <b/>
      <u val="single"/>
      <sz val="14"/>
      <name val="Candara"/>
      <family val="2"/>
    </font>
    <font>
      <sz val="14"/>
      <name val="Candara"/>
      <family val="2"/>
    </font>
    <font>
      <b/>
      <u val="single"/>
      <sz val="14"/>
      <color indexed="10"/>
      <name val="Candara"/>
      <family val="2"/>
    </font>
    <font>
      <sz val="10"/>
      <name val="Verdana"/>
      <family val="2"/>
    </font>
    <font>
      <b/>
      <sz val="8"/>
      <name val="Calibri"/>
      <family val="2"/>
    </font>
    <font>
      <b/>
      <sz val="8"/>
      <color indexed="9"/>
      <name val="Calibri"/>
      <family val="2"/>
    </font>
    <font>
      <b/>
      <i/>
      <sz val="20"/>
      <name val="Arial"/>
      <family val="0"/>
    </font>
    <font>
      <b/>
      <sz val="25"/>
      <color indexed="9"/>
      <name val="Courier New"/>
      <family val="3"/>
    </font>
    <font>
      <b/>
      <sz val="8"/>
      <name val="Verdana"/>
      <family val="2"/>
    </font>
    <font>
      <b/>
      <sz val="18"/>
      <name val="Arial Black"/>
      <family val="2"/>
    </font>
    <font>
      <b/>
      <sz val="18"/>
      <color indexed="16"/>
      <name val="Arial Black"/>
      <family val="2"/>
    </font>
    <font>
      <b/>
      <sz val="10"/>
      <name val="Verdana"/>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42"/>
        <bgColor indexed="64"/>
      </patternFill>
    </fill>
    <fill>
      <patternFill patternType="solid">
        <fgColor indexed="44"/>
        <bgColor indexed="64"/>
      </patternFill>
    </fill>
  </fills>
  <borders count="40">
    <border>
      <left/>
      <right/>
      <top/>
      <bottom/>
      <diagonal/>
    </border>
    <border>
      <left style="thin"/>
      <right style="thin"/>
      <top>
        <color indexed="63"/>
      </top>
      <bottom style="thin"/>
    </border>
    <border>
      <left style="hair"/>
      <right style="hair"/>
      <top style="hair"/>
      <bottom style="hair"/>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color indexed="63"/>
      </right>
      <top style="hair"/>
      <bottom style="hair"/>
    </border>
    <border>
      <left style="medium"/>
      <right style="hair"/>
      <top style="hair"/>
      <bottom style="hair"/>
    </border>
    <border>
      <left style="medium"/>
      <right>
        <color indexed="63"/>
      </right>
      <top style="hair"/>
      <bottom style="medium"/>
    </border>
    <border>
      <left style="medium"/>
      <right style="hair"/>
      <top style="hair"/>
      <bottom style="medium"/>
    </border>
    <border>
      <left style="hair"/>
      <right style="hair"/>
      <top style="hair"/>
      <bottom style="medium"/>
    </border>
    <border>
      <left style="thin"/>
      <right style="thin"/>
      <top style="thin"/>
      <bottom>
        <color indexed="63"/>
      </bottom>
    </border>
    <border>
      <left style="hair"/>
      <right style="hair"/>
      <top style="medium"/>
      <bottom style="hair"/>
    </border>
    <border>
      <left style="hair"/>
      <right>
        <color indexed="63"/>
      </right>
      <top style="hair"/>
      <bottom style="hair"/>
    </border>
    <border>
      <left style="hair"/>
      <right>
        <color indexed="63"/>
      </right>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medium"/>
      <top style="hair"/>
      <bottom style="hair"/>
    </border>
    <border>
      <left style="hair"/>
      <right style="medium"/>
      <top style="hair"/>
      <bottom style="hair"/>
    </border>
    <border>
      <left style="hair"/>
      <right style="medium"/>
      <top style="hair"/>
      <bottom style="medium"/>
    </border>
    <border>
      <left>
        <color indexed="63"/>
      </left>
      <right style="medium"/>
      <top>
        <color indexed="63"/>
      </top>
      <bottom style="hair"/>
    </border>
    <border>
      <left style="hair"/>
      <right style="medium"/>
      <top style="medium"/>
      <bottom style="hair"/>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style="hair"/>
      <top style="medium"/>
      <bottom style="hair"/>
    </border>
    <border>
      <left>
        <color indexed="63"/>
      </left>
      <right style="medium"/>
      <top style="medium"/>
      <bottom style="hair"/>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43">
    <xf numFmtId="0" fontId="0" fillId="0" borderId="0" xfId="0" applyAlignment="1">
      <alignment/>
    </xf>
    <xf numFmtId="0" fontId="45" fillId="2" borderId="1" xfId="0" applyFont="1" applyFill="1" applyBorder="1" applyAlignment="1" applyProtection="1">
      <alignment horizontal="center"/>
      <protection/>
    </xf>
    <xf numFmtId="0" fontId="40" fillId="0" borderId="2" xfId="0" applyFont="1" applyFill="1" applyBorder="1" applyAlignment="1" applyProtection="1">
      <alignment horizontal="right" vertical="center"/>
      <protection locked="0"/>
    </xf>
    <xf numFmtId="4" fontId="40" fillId="0" borderId="2" xfId="15"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locked="0"/>
    </xf>
    <xf numFmtId="3" fontId="40" fillId="0" borderId="2" xfId="18" applyNumberFormat="1" applyFont="1" applyFill="1" applyBorder="1" applyAlignment="1" applyProtection="1">
      <alignment horizontal="right" vertical="center"/>
      <protection locked="0"/>
    </xf>
    <xf numFmtId="4" fontId="40" fillId="0" borderId="2" xfId="15"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locked="0"/>
    </xf>
    <xf numFmtId="4" fontId="40" fillId="0" borderId="2" xfId="18" applyNumberFormat="1" applyFont="1" applyFill="1" applyBorder="1" applyAlignment="1" applyProtection="1">
      <alignment horizontal="right" vertical="center"/>
      <protection locked="0"/>
    </xf>
    <xf numFmtId="3" fontId="40" fillId="0" borderId="2" xfId="18" applyNumberFormat="1" applyFont="1" applyFill="1" applyBorder="1" applyAlignment="1" applyProtection="1">
      <alignment horizontal="right" vertical="center"/>
      <protection locked="0"/>
    </xf>
    <xf numFmtId="0" fontId="40" fillId="0" borderId="2" xfId="0" applyFont="1" applyFill="1" applyBorder="1" applyAlignment="1">
      <alignment horizontal="right" vertical="center"/>
    </xf>
    <xf numFmtId="4" fontId="40" fillId="0" borderId="2" xfId="15" applyNumberFormat="1" applyFont="1" applyFill="1" applyBorder="1" applyAlignment="1" applyProtection="1">
      <alignment horizontal="right" vertical="center"/>
      <protection/>
    </xf>
    <xf numFmtId="4" fontId="40" fillId="0" borderId="2" xfId="0" applyNumberFormat="1" applyFont="1" applyFill="1" applyBorder="1" applyAlignment="1">
      <alignment horizontal="right" vertical="center"/>
    </xf>
    <xf numFmtId="3" fontId="40" fillId="0" borderId="2" xfId="15" applyNumberFormat="1" applyFont="1" applyFill="1" applyBorder="1" applyAlignment="1" applyProtection="1">
      <alignment horizontal="right" vertical="center"/>
      <protection/>
    </xf>
    <xf numFmtId="3" fontId="40" fillId="0" borderId="2" xfId="0" applyNumberFormat="1" applyFont="1" applyFill="1" applyBorder="1" applyAlignment="1">
      <alignment horizontal="right" vertical="center"/>
    </xf>
    <xf numFmtId="3" fontId="40" fillId="0" borderId="2" xfId="0" applyNumberFormat="1" applyFont="1" applyFill="1" applyBorder="1" applyAlignment="1">
      <alignment horizontal="right" vertical="center"/>
    </xf>
    <xf numFmtId="3" fontId="40" fillId="0" borderId="2" xfId="0" applyNumberFormat="1" applyFont="1" applyFill="1" applyBorder="1" applyAlignment="1">
      <alignment horizontal="right" vertical="center"/>
    </xf>
    <xf numFmtId="4" fontId="40" fillId="0" borderId="2" xfId="18" applyNumberFormat="1" applyFont="1" applyFill="1" applyBorder="1" applyAlignment="1" applyProtection="1">
      <alignment horizontal="right" vertical="center"/>
      <protection locked="0"/>
    </xf>
    <xf numFmtId="4" fontId="40" fillId="0" borderId="2" xfId="17" applyNumberFormat="1" applyFont="1" applyFill="1" applyBorder="1" applyAlignment="1" applyProtection="1">
      <alignment horizontal="right" vertical="center"/>
      <protection locked="0"/>
    </xf>
    <xf numFmtId="4" fontId="40" fillId="0" borderId="2" xfId="15" applyNumberFormat="1" applyFont="1" applyFill="1" applyBorder="1" applyAlignment="1" applyProtection="1">
      <alignment horizontal="right" vertical="center"/>
      <protection/>
    </xf>
    <xf numFmtId="3" fontId="40" fillId="0" borderId="2" xfId="17"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xf>
    <xf numFmtId="0" fontId="40"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1" fillId="2" borderId="0" xfId="0" applyFont="1" applyFill="1" applyBorder="1" applyAlignment="1" applyProtection="1">
      <alignment horizontal="center" vertical="center"/>
      <protection/>
    </xf>
    <xf numFmtId="0" fontId="42" fillId="2" borderId="0" xfId="0" applyFont="1" applyFill="1" applyBorder="1" applyAlignment="1" applyProtection="1">
      <alignment horizontal="center" vertical="center"/>
      <protection/>
    </xf>
    <xf numFmtId="0" fontId="50" fillId="2" borderId="0" xfId="0" applyFont="1" applyFill="1" applyBorder="1" applyAlignment="1" applyProtection="1">
      <alignment horizontal="center" vertical="center"/>
      <protection/>
    </xf>
    <xf numFmtId="0" fontId="50" fillId="2" borderId="3" xfId="0" applyFont="1" applyFill="1" applyBorder="1" applyAlignment="1" applyProtection="1">
      <alignment horizontal="center" vertical="center"/>
      <protection/>
    </xf>
    <xf numFmtId="1" fontId="46" fillId="2" borderId="4" xfId="0" applyNumberFormat="1" applyFont="1" applyFill="1" applyBorder="1" applyAlignment="1" applyProtection="1">
      <alignment horizontal="center" vertical="center" wrapText="1"/>
      <protection/>
    </xf>
    <xf numFmtId="0" fontId="46" fillId="2" borderId="4" xfId="0" applyFont="1" applyFill="1" applyBorder="1" applyAlignment="1" applyProtection="1">
      <alignment horizontal="center" vertical="center" wrapText="1"/>
      <protection/>
    </xf>
    <xf numFmtId="0" fontId="46" fillId="2" borderId="0" xfId="0" applyFont="1" applyFill="1" applyBorder="1" applyAlignment="1" applyProtection="1">
      <alignment horizontal="center" vertical="center" wrapText="1"/>
      <protection/>
    </xf>
    <xf numFmtId="1" fontId="45" fillId="2" borderId="1" xfId="0" applyNumberFormat="1" applyFont="1" applyFill="1" applyBorder="1" applyAlignment="1" applyProtection="1">
      <alignment horizontal="center" vertical="center" wrapText="1"/>
      <protection/>
    </xf>
    <xf numFmtId="0" fontId="45" fillId="2" borderId="1" xfId="0" applyFont="1" applyFill="1" applyBorder="1" applyAlignment="1" applyProtection="1">
      <alignment horizontal="center" vertical="center" wrapText="1"/>
      <protection/>
    </xf>
    <xf numFmtId="190" fontId="45" fillId="2" borderId="1" xfId="0" applyNumberFormat="1" applyFont="1" applyFill="1" applyBorder="1" applyAlignment="1" applyProtection="1">
      <alignment horizontal="center"/>
      <protection/>
    </xf>
    <xf numFmtId="0" fontId="45" fillId="2" borderId="0" xfId="0" applyFont="1" applyFill="1" applyBorder="1" applyAlignment="1" applyProtection="1">
      <alignment horizontal="center" vertical="center" wrapText="1"/>
      <protection/>
    </xf>
    <xf numFmtId="1" fontId="45" fillId="2" borderId="5" xfId="0" applyNumberFormat="1" applyFont="1" applyFill="1" applyBorder="1" applyAlignment="1" applyProtection="1">
      <alignment horizontal="center" vertical="center" wrapText="1"/>
      <protection/>
    </xf>
    <xf numFmtId="0" fontId="45" fillId="2" borderId="5" xfId="0" applyFont="1" applyFill="1" applyBorder="1" applyAlignment="1" applyProtection="1">
      <alignment horizontal="center" vertical="center" wrapText="1"/>
      <protection/>
    </xf>
    <xf numFmtId="43" fontId="45" fillId="2" borderId="5" xfId="15" applyFont="1" applyFill="1" applyBorder="1" applyAlignment="1" applyProtection="1">
      <alignment horizontal="center"/>
      <protection/>
    </xf>
    <xf numFmtId="190" fontId="45" fillId="2" borderId="5" xfId="0" applyNumberFormat="1" applyFont="1" applyFill="1" applyBorder="1" applyAlignment="1" applyProtection="1">
      <alignment horizontal="center"/>
      <protection/>
    </xf>
    <xf numFmtId="0" fontId="45" fillId="2" borderId="5" xfId="0" applyFont="1" applyFill="1" applyBorder="1" applyAlignment="1" applyProtection="1">
      <alignment horizontal="center"/>
      <protection/>
    </xf>
    <xf numFmtId="3" fontId="45" fillId="2" borderId="5" xfId="0" applyNumberFormat="1" applyFont="1" applyFill="1" applyBorder="1" applyAlignment="1" applyProtection="1">
      <alignment horizontal="center" vertical="center" wrapText="1"/>
      <protection/>
    </xf>
    <xf numFmtId="0" fontId="47" fillId="2" borderId="1" xfId="0" applyFont="1" applyFill="1" applyBorder="1" applyAlignment="1" applyProtection="1">
      <alignment horizontal="center"/>
      <protection/>
    </xf>
    <xf numFmtId="190" fontId="47" fillId="2" borderId="1" xfId="0" applyNumberFormat="1" applyFont="1" applyFill="1" applyBorder="1" applyAlignment="1" applyProtection="1">
      <alignment horizontal="center"/>
      <protection/>
    </xf>
    <xf numFmtId="0" fontId="47" fillId="2" borderId="1" xfId="0" applyFont="1" applyFill="1" applyBorder="1" applyAlignment="1" applyProtection="1">
      <alignment horizontal="center" vertical="center" wrapText="1"/>
      <protection/>
    </xf>
    <xf numFmtId="2" fontId="47" fillId="2" borderId="1" xfId="0" applyNumberFormat="1" applyFont="1" applyFill="1" applyBorder="1" applyAlignment="1" applyProtection="1">
      <alignment horizontal="center"/>
      <protection/>
    </xf>
    <xf numFmtId="0" fontId="45" fillId="2" borderId="0" xfId="0" applyFont="1" applyFill="1" applyBorder="1" applyAlignment="1" applyProtection="1">
      <alignment horizontal="center"/>
      <protection/>
    </xf>
    <xf numFmtId="0" fontId="47" fillId="2" borderId="5" xfId="0" applyFont="1" applyFill="1" applyBorder="1" applyAlignment="1" applyProtection="1">
      <alignment horizontal="center"/>
      <protection/>
    </xf>
    <xf numFmtId="43" fontId="47" fillId="2" borderId="5" xfId="15" applyFont="1" applyFill="1" applyBorder="1" applyAlignment="1" applyProtection="1">
      <alignment horizontal="center"/>
      <protection/>
    </xf>
    <xf numFmtId="190" fontId="47" fillId="2" borderId="5" xfId="0" applyNumberFormat="1" applyFont="1" applyFill="1" applyBorder="1" applyAlignment="1" applyProtection="1">
      <alignment horizontal="center"/>
      <protection/>
    </xf>
    <xf numFmtId="0" fontId="47" fillId="2" borderId="5" xfId="0" applyFont="1" applyFill="1" applyBorder="1" applyAlignment="1" applyProtection="1">
      <alignment horizontal="center" vertical="center" wrapText="1"/>
      <protection/>
    </xf>
    <xf numFmtId="0" fontId="49" fillId="3" borderId="6"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9" fillId="3" borderId="7" xfId="0" applyFont="1" applyFill="1" applyBorder="1" applyAlignment="1" applyProtection="1">
      <alignment vertical="center"/>
      <protection/>
    </xf>
    <xf numFmtId="0" fontId="51" fillId="2" borderId="8" xfId="0" applyNumberFormat="1" applyFont="1" applyFill="1" applyBorder="1" applyAlignment="1" applyProtection="1">
      <alignment horizontal="right" vertical="center"/>
      <protection/>
    </xf>
    <xf numFmtId="3" fontId="40" fillId="0" borderId="2" xfId="29" applyNumberFormat="1" applyFont="1" applyFill="1" applyBorder="1" applyAlignment="1" applyProtection="1">
      <alignment horizontal="right" vertical="center"/>
      <protection/>
    </xf>
    <xf numFmtId="4" fontId="40" fillId="0" borderId="2" xfId="29" applyNumberFormat="1" applyFont="1" applyFill="1" applyBorder="1" applyAlignment="1" applyProtection="1">
      <alignment horizontal="right" vertical="center"/>
      <protection/>
    </xf>
    <xf numFmtId="4" fontId="40" fillId="0" borderId="2" xfId="29" applyNumberFormat="1" applyFont="1" applyFill="1" applyBorder="1" applyAlignment="1" applyProtection="1">
      <alignment horizontal="right" vertical="center"/>
      <protection/>
    </xf>
    <xf numFmtId="3" fontId="40" fillId="0" borderId="2" xfId="29" applyNumberFormat="1" applyFont="1" applyFill="1" applyBorder="1" applyAlignment="1" applyProtection="1">
      <alignment horizontal="right" vertical="center"/>
      <protection/>
    </xf>
    <xf numFmtId="4" fontId="40" fillId="0" borderId="2" xfId="18" applyNumberFormat="1" applyFont="1" applyFill="1" applyBorder="1" applyAlignment="1" applyProtection="1">
      <alignment horizontal="right" vertical="center"/>
      <protection/>
    </xf>
    <xf numFmtId="3" fontId="40" fillId="0" borderId="2" xfId="18" applyNumberFormat="1" applyFont="1" applyFill="1" applyBorder="1" applyAlignment="1" applyProtection="1">
      <alignment horizontal="right" vertical="center"/>
      <protection/>
    </xf>
    <xf numFmtId="4" fontId="40" fillId="0" borderId="2" xfId="18" applyNumberFormat="1" applyFont="1" applyFill="1" applyBorder="1" applyAlignment="1" applyProtection="1">
      <alignment horizontal="right" vertical="center"/>
      <protection/>
    </xf>
    <xf numFmtId="3" fontId="40" fillId="0" borderId="2" xfId="18" applyNumberFormat="1" applyFont="1" applyFill="1" applyBorder="1" applyAlignment="1" applyProtection="1">
      <alignment horizontal="right" vertical="center"/>
      <protection/>
    </xf>
    <xf numFmtId="204" fontId="51" fillId="2" borderId="8" xfId="0" applyNumberFormat="1" applyFont="1" applyFill="1" applyBorder="1" applyAlignment="1" applyProtection="1">
      <alignment horizontal="right" vertical="center"/>
      <protection/>
    </xf>
    <xf numFmtId="0" fontId="40" fillId="0" borderId="2" xfId="0" applyNumberFormat="1" applyFont="1" applyFill="1" applyBorder="1" applyAlignment="1" applyProtection="1">
      <alignment horizontal="right" vertical="center"/>
      <protection/>
    </xf>
    <xf numFmtId="0" fontId="51" fillId="2" borderId="8" xfId="0" applyFont="1" applyFill="1" applyBorder="1" applyAlignment="1" applyProtection="1">
      <alignment horizontal="right" vertical="center"/>
      <protection/>
    </xf>
    <xf numFmtId="0" fontId="49" fillId="3" borderId="9" xfId="0" applyFont="1" applyFill="1" applyBorder="1" applyAlignment="1" applyProtection="1">
      <alignment vertical="center"/>
      <protection/>
    </xf>
    <xf numFmtId="0" fontId="51" fillId="2" borderId="10" xfId="0" applyNumberFormat="1" applyFont="1" applyFill="1" applyBorder="1" applyAlignment="1" applyProtection="1">
      <alignment horizontal="right" vertical="center"/>
      <protection/>
    </xf>
    <xf numFmtId="0" fontId="40" fillId="0" borderId="11" xfId="0" applyFont="1" applyFill="1" applyBorder="1" applyAlignment="1" applyProtection="1">
      <alignment horizontal="left" vertical="center"/>
      <protection/>
    </xf>
    <xf numFmtId="190" fontId="40" fillId="0" borderId="11" xfId="0" applyNumberFormat="1" applyFont="1" applyFill="1" applyBorder="1" applyAlignment="1" applyProtection="1">
      <alignment horizontal="center" vertical="center"/>
      <protection/>
    </xf>
    <xf numFmtId="0" fontId="40" fillId="0" borderId="11" xfId="0" applyFont="1" applyFill="1" applyBorder="1" applyAlignment="1" applyProtection="1">
      <alignment horizontal="right" vertical="center"/>
      <protection/>
    </xf>
    <xf numFmtId="4" fontId="40" fillId="0" borderId="11" xfId="18" applyNumberFormat="1" applyFont="1" applyFill="1" applyBorder="1" applyAlignment="1" applyProtection="1">
      <alignment horizontal="right" vertical="center"/>
      <protection/>
    </xf>
    <xf numFmtId="3" fontId="40" fillId="0" borderId="11" xfId="18" applyNumberFormat="1" applyFont="1" applyFill="1" applyBorder="1" applyAlignment="1" applyProtection="1">
      <alignment horizontal="right" vertical="center"/>
      <protection/>
    </xf>
    <xf numFmtId="3" fontId="40" fillId="0" borderId="11" xfId="29" applyNumberFormat="1" applyFont="1" applyFill="1" applyBorder="1" applyAlignment="1" applyProtection="1">
      <alignment horizontal="right" vertical="center"/>
      <protection/>
    </xf>
    <xf numFmtId="4" fontId="40" fillId="0" borderId="11" xfId="29" applyNumberFormat="1" applyFont="1" applyFill="1" applyBorder="1" applyAlignment="1" applyProtection="1">
      <alignment horizontal="right" vertical="center"/>
      <protection/>
    </xf>
    <xf numFmtId="4" fontId="40" fillId="0" borderId="11" xfId="29" applyNumberFormat="1" applyFont="1" applyFill="1" applyBorder="1" applyAlignment="1" applyProtection="1">
      <alignment horizontal="right" vertical="center"/>
      <protection/>
    </xf>
    <xf numFmtId="3" fontId="40" fillId="0" borderId="11" xfId="29" applyNumberFormat="1" applyFont="1" applyFill="1" applyBorder="1" applyAlignment="1" applyProtection="1">
      <alignment horizontal="right" vertical="center"/>
      <protection/>
    </xf>
    <xf numFmtId="4" fontId="57" fillId="0" borderId="11" xfId="18" applyNumberFormat="1" applyFont="1" applyFill="1" applyBorder="1" applyAlignment="1" applyProtection="1">
      <alignment horizontal="right" vertical="center"/>
      <protection/>
    </xf>
    <xf numFmtId="3" fontId="57" fillId="0" borderId="11" xfId="18" applyNumberFormat="1" applyFont="1" applyFill="1" applyBorder="1" applyAlignment="1" applyProtection="1">
      <alignment horizontal="right" vertical="center"/>
      <protection/>
    </xf>
    <xf numFmtId="4" fontId="40" fillId="0" borderId="11" xfId="18" applyNumberFormat="1" applyFont="1" applyFill="1" applyBorder="1" applyAlignment="1" applyProtection="1">
      <alignment horizontal="right" vertical="center"/>
      <protection/>
    </xf>
    <xf numFmtId="3" fontId="40" fillId="0" borderId="11" xfId="18" applyNumberFormat="1" applyFont="1" applyFill="1" applyBorder="1" applyAlignment="1" applyProtection="1">
      <alignment horizontal="righ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29" applyNumberFormat="1" applyFont="1" applyFill="1" applyBorder="1" applyAlignment="1" applyProtection="1">
      <alignment horizontal="right" vertical="center"/>
      <protection/>
    </xf>
    <xf numFmtId="3"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vertical="center"/>
      <protection/>
    </xf>
    <xf numFmtId="0" fontId="63" fillId="2" borderId="0" xfId="0" applyFont="1" applyFill="1" applyBorder="1" applyAlignment="1" applyProtection="1">
      <alignment horizontal="center" vertical="center" wrapText="1"/>
      <protection/>
    </xf>
    <xf numFmtId="3" fontId="65" fillId="2" borderId="0" xfId="0" applyNumberFormat="1" applyFont="1" applyFill="1" applyBorder="1" applyAlignment="1" applyProtection="1">
      <alignment horizontal="center" vertical="center"/>
      <protection/>
    </xf>
    <xf numFmtId="0" fontId="65" fillId="2" borderId="0" xfId="0" applyFont="1" applyFill="1" applyBorder="1" applyAlignment="1" applyProtection="1">
      <alignment horizontal="center" vertical="center"/>
      <protection/>
    </xf>
    <xf numFmtId="4" fontId="65" fillId="2" borderId="0" xfId="0" applyNumberFormat="1" applyFont="1" applyFill="1" applyBorder="1" applyAlignment="1" applyProtection="1">
      <alignment horizontal="center" vertical="center" wrapText="1"/>
      <protection/>
    </xf>
    <xf numFmtId="3" fontId="65" fillId="2" borderId="0" xfId="0" applyNumberFormat="1" applyFont="1" applyFill="1" applyBorder="1" applyAlignment="1" applyProtection="1">
      <alignment horizontal="center" vertical="center" wrapText="1"/>
      <protection/>
    </xf>
    <xf numFmtId="0" fontId="70" fillId="2" borderId="0" xfId="0" applyFont="1" applyFill="1" applyBorder="1" applyAlignment="1" applyProtection="1">
      <alignment horizontal="center" vertical="center" wrapText="1"/>
      <protection/>
    </xf>
    <xf numFmtId="0" fontId="69" fillId="2" borderId="0" xfId="0" applyFont="1" applyFill="1" applyBorder="1" applyAlignment="1" applyProtection="1">
      <alignment horizontal="center" vertical="center" wrapText="1"/>
      <protection/>
    </xf>
    <xf numFmtId="4" fontId="40" fillId="0" borderId="2" xfId="0" applyNumberFormat="1" applyFont="1" applyFill="1" applyBorder="1" applyAlignment="1">
      <alignment horizontal="right" vertical="center"/>
    </xf>
    <xf numFmtId="0" fontId="40" fillId="0" borderId="2" xfId="0" applyNumberFormat="1" applyFont="1" applyFill="1" applyBorder="1" applyAlignment="1">
      <alignment horizontal="right" vertical="center"/>
    </xf>
    <xf numFmtId="0" fontId="40" fillId="0" borderId="2" xfId="0" applyFont="1" applyFill="1" applyBorder="1" applyAlignment="1">
      <alignment horizontal="right" vertical="center" shrinkToFit="1"/>
    </xf>
    <xf numFmtId="3" fontId="40" fillId="0" borderId="2" xfId="18" applyNumberFormat="1" applyFont="1" applyFill="1" applyBorder="1" applyAlignment="1" applyProtection="1">
      <alignment horizontal="right" vertical="center" shrinkToFit="1"/>
      <protection locked="0"/>
    </xf>
    <xf numFmtId="3" fontId="40" fillId="0" borderId="2" xfId="0" applyNumberFormat="1" applyFont="1" applyFill="1" applyBorder="1" applyAlignment="1">
      <alignment horizontal="right"/>
    </xf>
    <xf numFmtId="4" fontId="40" fillId="0" borderId="2" xfId="0" applyNumberFormat="1" applyFont="1" applyFill="1" applyBorder="1" applyAlignment="1">
      <alignment horizontal="right"/>
    </xf>
    <xf numFmtId="3" fontId="40" fillId="0" borderId="2" xfId="0" applyNumberFormat="1" applyFont="1" applyFill="1" applyBorder="1" applyAlignment="1">
      <alignment horizontal="right"/>
    </xf>
    <xf numFmtId="4" fontId="40" fillId="0" borderId="2" xfId="0" applyNumberFormat="1" applyFont="1" applyFill="1" applyBorder="1" applyAlignment="1">
      <alignment horizontal="right"/>
    </xf>
    <xf numFmtId="3" fontId="40" fillId="0" borderId="2" xfId="0" applyNumberFormat="1" applyFont="1" applyFill="1" applyBorder="1" applyAlignment="1">
      <alignment horizontal="right"/>
    </xf>
    <xf numFmtId="3" fontId="40" fillId="0" borderId="2" xfId="0" applyNumberFormat="1" applyFont="1" applyFill="1" applyBorder="1" applyAlignment="1">
      <alignment horizontal="right"/>
    </xf>
    <xf numFmtId="43" fontId="47" fillId="2" borderId="12" xfId="15" applyFont="1" applyFill="1" applyBorder="1" applyAlignment="1" applyProtection="1">
      <alignment horizontal="center"/>
      <protection/>
    </xf>
    <xf numFmtId="190" fontId="47" fillId="2" borderId="12" xfId="0" applyNumberFormat="1" applyFont="1" applyFill="1" applyBorder="1" applyAlignment="1" applyProtection="1">
      <alignment horizontal="center"/>
      <protection/>
    </xf>
    <xf numFmtId="0" fontId="47" fillId="2" borderId="12" xfId="0" applyFont="1" applyFill="1" applyBorder="1" applyAlignment="1" applyProtection="1">
      <alignment horizontal="center"/>
      <protection/>
    </xf>
    <xf numFmtId="3" fontId="47" fillId="2" borderId="12" xfId="0" applyNumberFormat="1" applyFont="1" applyFill="1" applyBorder="1" applyAlignment="1" applyProtection="1">
      <alignment horizontal="center" vertical="center" wrapText="1"/>
      <protection/>
    </xf>
    <xf numFmtId="0" fontId="51" fillId="2" borderId="2" xfId="0" applyFont="1" applyFill="1" applyBorder="1" applyAlignment="1" applyProtection="1">
      <alignment horizontal="left" vertical="center"/>
      <protection/>
    </xf>
    <xf numFmtId="0" fontId="51" fillId="0" borderId="2" xfId="0" applyFont="1" applyFill="1" applyBorder="1" applyAlignment="1" applyProtection="1">
      <alignment horizontal="left" vertical="center"/>
      <protection/>
    </xf>
    <xf numFmtId="0" fontId="52" fillId="0" borderId="11" xfId="0" applyFont="1" applyFill="1" applyBorder="1" applyAlignment="1" applyProtection="1">
      <alignment horizontal="center"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2" fillId="2" borderId="0" xfId="0" applyNumberFormat="1" applyFont="1" applyFill="1" applyBorder="1" applyAlignment="1" applyProtection="1">
      <alignment horizontal="center" vertical="center"/>
      <protection/>
    </xf>
    <xf numFmtId="3" fontId="50" fillId="2" borderId="0" xfId="0" applyNumberFormat="1" applyFont="1" applyFill="1" applyBorder="1" applyAlignment="1" applyProtection="1">
      <alignment horizontal="center" vertical="center"/>
      <protection/>
    </xf>
    <xf numFmtId="3" fontId="47" fillId="2" borderId="1" xfId="0" applyNumberFormat="1" applyFont="1" applyFill="1" applyBorder="1" applyAlignment="1" applyProtection="1">
      <alignment horizontal="center"/>
      <protection/>
    </xf>
    <xf numFmtId="3" fontId="58" fillId="2" borderId="5" xfId="0" applyNumberFormat="1" applyFont="1" applyFill="1" applyBorder="1" applyAlignment="1" applyProtection="1">
      <alignment horizontal="center" vertical="center" wrapText="1"/>
      <protection/>
    </xf>
    <xf numFmtId="3" fontId="59" fillId="2" borderId="1" xfId="0" applyNumberFormat="1" applyFont="1" applyFill="1" applyBorder="1" applyAlignment="1" applyProtection="1">
      <alignment horizont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0" fillId="2" borderId="0" xfId="0" applyNumberFormat="1" applyFont="1" applyFill="1" applyBorder="1" applyAlignment="1" applyProtection="1">
      <alignment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2" fillId="2" borderId="0" xfId="0" applyNumberFormat="1" applyFont="1" applyFill="1" applyBorder="1" applyAlignment="1" applyProtection="1">
      <alignment horizontal="center" vertical="center"/>
      <protection/>
    </xf>
    <xf numFmtId="4" fontId="50" fillId="2" borderId="0" xfId="0" applyNumberFormat="1" applyFont="1" applyFill="1" applyBorder="1" applyAlignment="1" applyProtection="1">
      <alignment horizontal="center" vertical="center"/>
      <protection/>
    </xf>
    <xf numFmtId="4" fontId="45" fillId="2" borderId="5" xfId="0" applyNumberFormat="1" applyFont="1" applyFill="1" applyBorder="1" applyAlignment="1" applyProtection="1">
      <alignment horizontal="center" vertical="center" wrapText="1"/>
      <protection/>
    </xf>
    <xf numFmtId="4" fontId="47" fillId="2" borderId="1" xfId="0" applyNumberFormat="1" applyFont="1" applyFill="1" applyBorder="1" applyAlignment="1" applyProtection="1">
      <alignment horizontal="center"/>
      <protection/>
    </xf>
    <xf numFmtId="4" fontId="36" fillId="2" borderId="0" xfId="0" applyNumberFormat="1" applyFont="1" applyFill="1" applyBorder="1" applyAlignment="1" applyProtection="1">
      <alignment horizontal="left" vertical="center"/>
      <protection/>
    </xf>
    <xf numFmtId="4" fontId="58" fillId="2" borderId="5" xfId="0" applyNumberFormat="1" applyFont="1" applyFill="1" applyBorder="1" applyAlignment="1" applyProtection="1">
      <alignment horizontal="center" vertical="center" wrapText="1"/>
      <protection/>
    </xf>
    <xf numFmtId="4" fontId="59" fillId="2" borderId="1" xfId="0" applyNumberFormat="1" applyFont="1" applyFill="1" applyBorder="1" applyAlignment="1" applyProtection="1">
      <alignment horizontal="center"/>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6" fillId="2" borderId="0" xfId="0" applyNumberFormat="1" applyFont="1" applyFill="1" applyBorder="1" applyAlignment="1" applyProtection="1">
      <alignment vertical="center"/>
      <protection/>
    </xf>
    <xf numFmtId="4" fontId="40" fillId="0" borderId="2" xfId="0" applyNumberFormat="1" applyFont="1" applyFill="1" applyBorder="1" applyAlignment="1">
      <alignment horizontal="right" wrapText="1"/>
    </xf>
    <xf numFmtId="0" fontId="84" fillId="0" borderId="13" xfId="0" applyFont="1" applyFill="1" applyBorder="1" applyAlignment="1" applyProtection="1">
      <alignment horizontal="left" vertical="center"/>
      <protection/>
    </xf>
    <xf numFmtId="0" fontId="84" fillId="0" borderId="2" xfId="0" applyFont="1" applyFill="1" applyBorder="1" applyAlignment="1" applyProtection="1">
      <alignment horizontal="left" vertical="center"/>
      <protection/>
    </xf>
    <xf numFmtId="0" fontId="84" fillId="0" borderId="2" xfId="0" applyFont="1" applyFill="1" applyBorder="1" applyAlignment="1" applyProtection="1">
      <alignment horizontal="left" vertical="center"/>
      <protection/>
    </xf>
    <xf numFmtId="0" fontId="84" fillId="0" borderId="2" xfId="0" applyFont="1" applyFill="1" applyBorder="1" applyAlignment="1" applyProtection="1">
      <alignment horizontal="left" vertical="center"/>
      <protection/>
    </xf>
    <xf numFmtId="0" fontId="84" fillId="0" borderId="2" xfId="0" applyNumberFormat="1" applyFont="1" applyFill="1" applyBorder="1" applyAlignment="1" applyProtection="1">
      <alignment horizontal="left" vertical="center"/>
      <protection/>
    </xf>
    <xf numFmtId="49" fontId="84" fillId="0" borderId="2" xfId="0" applyNumberFormat="1" applyFont="1" applyFill="1" applyBorder="1" applyAlignment="1" applyProtection="1">
      <alignment horizontal="left" vertical="center"/>
      <protection/>
    </xf>
    <xf numFmtId="192" fontId="40" fillId="2" borderId="0" xfId="0" applyNumberFormat="1" applyFont="1" applyFill="1" applyBorder="1" applyAlignment="1" applyProtection="1">
      <alignment horizontal="center" vertical="center"/>
      <protection/>
    </xf>
    <xf numFmtId="192" fontId="41" fillId="2" borderId="0" xfId="0" applyNumberFormat="1" applyFont="1" applyFill="1" applyBorder="1" applyAlignment="1" applyProtection="1">
      <alignment horizontal="center" vertical="center"/>
      <protection/>
    </xf>
    <xf numFmtId="192" fontId="42" fillId="2" borderId="0" xfId="0" applyNumberFormat="1" applyFont="1" applyFill="1" applyBorder="1" applyAlignment="1" applyProtection="1">
      <alignment horizontal="center" vertical="center"/>
      <protection/>
    </xf>
    <xf numFmtId="192" fontId="50" fillId="2" borderId="0" xfId="0" applyNumberFormat="1" applyFont="1" applyFill="1" applyBorder="1" applyAlignment="1" applyProtection="1">
      <alignment horizontal="center" vertical="center"/>
      <protection/>
    </xf>
    <xf numFmtId="192" fontId="45" fillId="2" borderId="5" xfId="0" applyNumberFormat="1" applyFont="1" applyFill="1" applyBorder="1" applyAlignment="1" applyProtection="1">
      <alignment horizontal="center" vertical="center" wrapText="1"/>
      <protection/>
    </xf>
    <xf numFmtId="192" fontId="40" fillId="0" borderId="2" xfId="29" applyNumberFormat="1" applyFont="1" applyFill="1" applyBorder="1" applyAlignment="1" applyProtection="1">
      <alignment horizontal="right" vertical="center"/>
      <protection/>
    </xf>
    <xf numFmtId="192" fontId="40" fillId="0" borderId="11" xfId="29" applyNumberFormat="1" applyFont="1" applyFill="1" applyBorder="1" applyAlignment="1" applyProtection="1">
      <alignment horizontal="right" vertical="center"/>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0" fontId="86" fillId="4" borderId="8" xfId="0" applyFont="1" applyFill="1" applyBorder="1" applyAlignment="1" applyProtection="1">
      <alignment horizontal="center" vertical="center"/>
      <protection/>
    </xf>
    <xf numFmtId="0" fontId="85" fillId="2" borderId="2" xfId="0" applyFont="1" applyFill="1" applyBorder="1" applyAlignment="1" applyProtection="1">
      <alignment horizontal="left" vertical="center"/>
      <protection/>
    </xf>
    <xf numFmtId="0" fontId="85" fillId="2" borderId="8" xfId="0" applyFont="1" applyFill="1" applyBorder="1" applyAlignment="1" applyProtection="1">
      <alignment horizontal="right" vertical="center"/>
      <protection/>
    </xf>
    <xf numFmtId="0" fontId="85" fillId="2" borderId="8" xfId="0" applyFont="1" applyFill="1" applyBorder="1" applyAlignment="1" applyProtection="1">
      <alignment horizontal="right" vertical="center"/>
      <protection/>
    </xf>
    <xf numFmtId="204" fontId="85" fillId="2" borderId="8" xfId="0" applyNumberFormat="1" applyFont="1" applyFill="1" applyBorder="1" applyAlignment="1" applyProtection="1">
      <alignment horizontal="right" vertical="center"/>
      <protection/>
    </xf>
    <xf numFmtId="0" fontId="57" fillId="2" borderId="8" xfId="0" applyFont="1" applyFill="1" applyBorder="1" applyAlignment="1" applyProtection="1">
      <alignment horizontal="left" vertical="center"/>
      <protection/>
    </xf>
    <xf numFmtId="0" fontId="86" fillId="5" borderId="2" xfId="0" applyFont="1" applyFill="1" applyBorder="1" applyAlignment="1" applyProtection="1">
      <alignment horizontal="center" vertical="center"/>
      <protection/>
    </xf>
    <xf numFmtId="0" fontId="85" fillId="2" borderId="8" xfId="0" applyNumberFormat="1" applyFont="1" applyFill="1" applyBorder="1" applyAlignment="1" applyProtection="1">
      <alignment horizontal="right" vertical="center"/>
      <protection/>
    </xf>
    <xf numFmtId="0" fontId="85" fillId="0" borderId="2" xfId="0" applyFont="1" applyFill="1" applyBorder="1" applyAlignment="1" applyProtection="1">
      <alignment horizontal="left" vertical="center"/>
      <protection/>
    </xf>
    <xf numFmtId="0" fontId="85" fillId="0" borderId="8" xfId="0" applyFont="1" applyFill="1" applyBorder="1" applyAlignment="1" applyProtection="1">
      <alignment horizontal="right" vertical="center"/>
      <protection/>
    </xf>
    <xf numFmtId="0" fontId="85" fillId="2" borderId="8" xfId="26" applyFont="1" applyFill="1" applyBorder="1" applyAlignment="1" applyProtection="1">
      <alignment horizontal="right" vertical="center"/>
      <protection/>
    </xf>
    <xf numFmtId="0" fontId="85" fillId="2" borderId="8" xfId="0" applyFont="1" applyFill="1" applyBorder="1" applyAlignment="1" applyProtection="1">
      <alignment horizontal="left" vertical="center"/>
      <protection/>
    </xf>
    <xf numFmtId="0" fontId="49" fillId="3" borderId="14" xfId="0" applyFont="1" applyFill="1" applyBorder="1" applyAlignment="1" applyProtection="1">
      <alignment vertical="center"/>
      <protection/>
    </xf>
    <xf numFmtId="0" fontId="49" fillId="3" borderId="15" xfId="0" applyFont="1" applyFill="1" applyBorder="1" applyAlignment="1" applyProtection="1">
      <alignment vertical="center"/>
      <protection/>
    </xf>
    <xf numFmtId="4" fontId="66" fillId="2" borderId="0" xfId="0" applyNumberFormat="1" applyFont="1" applyFill="1" applyBorder="1" applyAlignment="1" applyProtection="1">
      <alignment horizontal="center" vertical="center"/>
      <protection/>
    </xf>
    <xf numFmtId="3" fontId="66" fillId="2" borderId="0" xfId="0" applyNumberFormat="1" applyFont="1" applyFill="1" applyBorder="1" applyAlignment="1" applyProtection="1">
      <alignment horizontal="center" vertical="center"/>
      <protection/>
    </xf>
    <xf numFmtId="3" fontId="66" fillId="2" borderId="0" xfId="0" applyNumberFormat="1" applyFont="1" applyFill="1" applyBorder="1" applyAlignment="1" applyProtection="1">
      <alignment horizontal="center" vertical="center" wrapText="1"/>
      <protection/>
    </xf>
    <xf numFmtId="4" fontId="63" fillId="2" borderId="0" xfId="0" applyNumberFormat="1" applyFont="1" applyFill="1" applyBorder="1" applyAlignment="1" applyProtection="1">
      <alignment horizontal="center" vertical="center" wrapText="1"/>
      <protection/>
    </xf>
    <xf numFmtId="3" fontId="63" fillId="2" borderId="0" xfId="0" applyNumberFormat="1" applyFont="1" applyFill="1" applyBorder="1" applyAlignment="1" applyProtection="1">
      <alignment horizontal="center" vertical="center" wrapText="1"/>
      <protection/>
    </xf>
    <xf numFmtId="192" fontId="63" fillId="2" borderId="0" xfId="0" applyNumberFormat="1" applyFont="1" applyFill="1" applyBorder="1" applyAlignment="1" applyProtection="1">
      <alignment horizontal="center" vertical="center" wrapText="1"/>
      <protection/>
    </xf>
    <xf numFmtId="0" fontId="72" fillId="2"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1" fontId="46" fillId="2" borderId="16" xfId="0" applyNumberFormat="1" applyFont="1" applyFill="1" applyBorder="1" applyAlignment="1" applyProtection="1">
      <alignment horizontal="center" vertical="center" wrapText="1"/>
      <protection/>
    </xf>
    <xf numFmtId="0" fontId="46" fillId="2" borderId="17" xfId="0" applyFont="1" applyFill="1" applyBorder="1" applyAlignment="1" applyProtection="1">
      <alignment horizontal="center" vertical="center" wrapText="1"/>
      <protection/>
    </xf>
    <xf numFmtId="1" fontId="45" fillId="2" borderId="18" xfId="0" applyNumberFormat="1" applyFont="1" applyFill="1" applyBorder="1" applyAlignment="1" applyProtection="1">
      <alignment horizontal="center" vertical="center" wrapText="1"/>
      <protection/>
    </xf>
    <xf numFmtId="0" fontId="45" fillId="2" borderId="19" xfId="0" applyFont="1" applyFill="1" applyBorder="1" applyAlignment="1" applyProtection="1">
      <alignment horizontal="center" vertical="center" wrapText="1"/>
      <protection/>
    </xf>
    <xf numFmtId="1" fontId="45" fillId="2" borderId="20" xfId="0" applyNumberFormat="1" applyFont="1" applyFill="1" applyBorder="1" applyAlignment="1" applyProtection="1">
      <alignment horizontal="center" vertical="center" wrapText="1"/>
      <protection/>
    </xf>
    <xf numFmtId="0" fontId="45" fillId="2" borderId="21" xfId="0" applyFont="1" applyFill="1" applyBorder="1" applyAlignment="1" applyProtection="1">
      <alignment horizontal="center" vertical="center" wrapText="1"/>
      <protection/>
    </xf>
    <xf numFmtId="0" fontId="47" fillId="2" borderId="18" xfId="0" applyFont="1" applyFill="1" applyBorder="1" applyAlignment="1" applyProtection="1">
      <alignment horizontal="center"/>
      <protection/>
    </xf>
    <xf numFmtId="0" fontId="47" fillId="2" borderId="19" xfId="0" applyFont="1" applyFill="1" applyBorder="1" applyAlignment="1" applyProtection="1">
      <alignment horizontal="center" vertical="center" wrapText="1"/>
      <protection/>
    </xf>
    <xf numFmtId="0" fontId="47" fillId="2" borderId="20" xfId="0" applyFont="1" applyFill="1" applyBorder="1" applyAlignment="1" applyProtection="1">
      <alignment horizontal="center"/>
      <protection/>
    </xf>
    <xf numFmtId="0" fontId="47" fillId="2" borderId="21" xfId="0" applyFont="1" applyFill="1" applyBorder="1" applyAlignment="1" applyProtection="1">
      <alignment horizontal="center"/>
      <protection/>
    </xf>
    <xf numFmtId="4" fontId="40" fillId="0" borderId="2" xfId="0" applyNumberFormat="1" applyFont="1" applyFill="1" applyBorder="1" applyAlignment="1">
      <alignment horizontal="right" vertical="center"/>
    </xf>
    <xf numFmtId="4" fontId="40" fillId="0" borderId="2" xfId="15" applyNumberFormat="1" applyFont="1" applyFill="1" applyBorder="1" applyAlignment="1">
      <alignment horizontal="right" vertical="center"/>
    </xf>
    <xf numFmtId="3" fontId="40" fillId="0" borderId="2" xfId="30" applyNumberFormat="1" applyFont="1" applyFill="1" applyBorder="1" applyAlignment="1" applyProtection="1">
      <alignment horizontal="right" vertical="center"/>
      <protection/>
    </xf>
    <xf numFmtId="3" fontId="40" fillId="0" borderId="2" xfId="15" applyNumberFormat="1" applyFont="1" applyFill="1" applyBorder="1" applyAlignment="1">
      <alignment horizontal="right" vertical="center"/>
    </xf>
    <xf numFmtId="3" fontId="40" fillId="0" borderId="2" xfId="15" applyNumberFormat="1" applyFont="1" applyFill="1" applyBorder="1" applyAlignment="1">
      <alignment horizontal="right" vertical="center"/>
    </xf>
    <xf numFmtId="4" fontId="40" fillId="0" borderId="2" xfId="15" applyNumberFormat="1" applyFont="1" applyFill="1" applyBorder="1" applyAlignment="1">
      <alignment horizontal="right" vertical="center"/>
    </xf>
    <xf numFmtId="0" fontId="49" fillId="3" borderId="22" xfId="0" applyFont="1" applyFill="1" applyBorder="1" applyAlignment="1" applyProtection="1">
      <alignment vertical="center"/>
      <protection/>
    </xf>
    <xf numFmtId="4" fontId="47" fillId="2" borderId="12" xfId="0" applyNumberFormat="1" applyFont="1" applyFill="1" applyBorder="1" applyAlignment="1" applyProtection="1">
      <alignment horizontal="center" vertical="center" wrapText="1"/>
      <protection/>
    </xf>
    <xf numFmtId="192" fontId="47" fillId="2" borderId="12" xfId="0" applyNumberFormat="1" applyFont="1" applyFill="1" applyBorder="1" applyAlignment="1" applyProtection="1">
      <alignment horizontal="center" vertical="center" wrapText="1"/>
      <protection/>
    </xf>
    <xf numFmtId="4" fontId="59" fillId="2" borderId="12" xfId="0" applyNumberFormat="1" applyFont="1" applyFill="1" applyBorder="1" applyAlignment="1" applyProtection="1">
      <alignment horizontal="center" vertical="center" wrapText="1"/>
      <protection/>
    </xf>
    <xf numFmtId="3" fontId="59" fillId="2" borderId="12" xfId="0" applyNumberFormat="1" applyFont="1" applyFill="1" applyBorder="1" applyAlignment="1" applyProtection="1">
      <alignment horizontal="center" vertical="center" wrapText="1"/>
      <protection/>
    </xf>
    <xf numFmtId="0" fontId="85" fillId="2" borderId="13" xfId="0" applyFont="1" applyFill="1" applyBorder="1" applyAlignment="1" applyProtection="1">
      <alignment horizontal="left" vertical="center"/>
      <protection/>
    </xf>
    <xf numFmtId="3" fontId="40" fillId="0" borderId="13" xfId="29" applyNumberFormat="1" applyFont="1" applyFill="1" applyBorder="1" applyAlignment="1" applyProtection="1">
      <alignment horizontal="right" vertical="center"/>
      <protection/>
    </xf>
    <xf numFmtId="4" fontId="40" fillId="0" borderId="13" xfId="29" applyNumberFormat="1" applyFont="1" applyFill="1" applyBorder="1" applyAlignment="1" applyProtection="1">
      <alignment horizontal="right" vertical="center"/>
      <protection/>
    </xf>
    <xf numFmtId="4" fontId="40" fillId="0" borderId="13" xfId="15" applyNumberFormat="1" applyFont="1" applyFill="1" applyBorder="1" applyAlignment="1" applyProtection="1">
      <alignment horizontal="right" vertical="center"/>
      <protection/>
    </xf>
    <xf numFmtId="192" fontId="40" fillId="0" borderId="13" xfId="29" applyNumberFormat="1" applyFont="1" applyFill="1" applyBorder="1" applyAlignment="1" applyProtection="1">
      <alignment horizontal="right" vertical="center"/>
      <protection/>
    </xf>
    <xf numFmtId="0" fontId="40" fillId="0" borderId="13" xfId="0" applyFont="1" applyFill="1" applyBorder="1" applyAlignment="1">
      <alignment horizontal="right" vertical="center"/>
    </xf>
    <xf numFmtId="4" fontId="40" fillId="0" borderId="13" xfId="29" applyNumberFormat="1" applyFont="1" applyFill="1" applyBorder="1" applyAlignment="1" applyProtection="1">
      <alignment horizontal="right" vertical="center"/>
      <protection/>
    </xf>
    <xf numFmtId="3" fontId="40" fillId="0" borderId="13" xfId="29" applyNumberFormat="1" applyFont="1" applyFill="1" applyBorder="1" applyAlignment="1" applyProtection="1">
      <alignment horizontal="right" vertical="center"/>
      <protection/>
    </xf>
    <xf numFmtId="4" fontId="40" fillId="0" borderId="2" xfId="15" applyNumberFormat="1" applyFont="1" applyFill="1" applyBorder="1" applyAlignment="1">
      <alignment horizontal="right"/>
    </xf>
    <xf numFmtId="3" fontId="40" fillId="0" borderId="2" xfId="15" applyNumberFormat="1" applyFont="1" applyFill="1" applyBorder="1" applyAlignment="1">
      <alignment horizontal="right"/>
    </xf>
    <xf numFmtId="4" fontId="40" fillId="0" borderId="2" xfId="0" applyNumberFormat="1" applyFont="1" applyFill="1" applyBorder="1" applyAlignment="1">
      <alignment horizontal="right"/>
    </xf>
    <xf numFmtId="4" fontId="40" fillId="0" borderId="13" xfId="15" applyNumberFormat="1" applyFont="1" applyFill="1" applyBorder="1" applyAlignment="1">
      <alignment horizontal="right"/>
    </xf>
    <xf numFmtId="4" fontId="40" fillId="0" borderId="2" xfId="18" applyNumberFormat="1" applyFont="1" applyFill="1" applyBorder="1" applyAlignment="1">
      <alignment horizontal="right" vertical="center" shrinkToFit="1"/>
    </xf>
    <xf numFmtId="4" fontId="40" fillId="0" borderId="2" xfId="0" applyNumberFormat="1" applyFont="1" applyFill="1" applyBorder="1" applyAlignment="1">
      <alignment horizontal="right" vertical="center" shrinkToFit="1"/>
    </xf>
    <xf numFmtId="4" fontId="40" fillId="2" borderId="0" xfId="0" applyNumberFormat="1" applyFont="1" applyFill="1" applyBorder="1" applyAlignment="1" applyProtection="1">
      <alignment horizontal="right" vertical="center"/>
      <protection/>
    </xf>
    <xf numFmtId="4" fontId="41" fillId="2" borderId="0" xfId="0" applyNumberFormat="1" applyFont="1" applyFill="1" applyBorder="1" applyAlignment="1" applyProtection="1">
      <alignment horizontal="right" vertical="center"/>
      <protection/>
    </xf>
    <xf numFmtId="4" fontId="42" fillId="2" borderId="0" xfId="0" applyNumberFormat="1" applyFont="1" applyFill="1" applyBorder="1" applyAlignment="1" applyProtection="1">
      <alignment horizontal="right" vertical="center"/>
      <protection/>
    </xf>
    <xf numFmtId="4" fontId="50" fillId="2" borderId="0" xfId="0" applyNumberFormat="1" applyFont="1" applyFill="1" applyBorder="1" applyAlignment="1" applyProtection="1">
      <alignment horizontal="right" vertical="center"/>
      <protection/>
    </xf>
    <xf numFmtId="3" fontId="40" fillId="0" borderId="13" xfId="15" applyNumberFormat="1" applyFont="1" applyFill="1" applyBorder="1" applyAlignment="1">
      <alignment horizontal="right"/>
    </xf>
    <xf numFmtId="3" fontId="40" fillId="0" borderId="2" xfId="18" applyNumberFormat="1" applyFont="1" applyFill="1" applyBorder="1" applyAlignment="1">
      <alignment horizontal="right" vertical="center" shrinkToFit="1"/>
    </xf>
    <xf numFmtId="3" fontId="40" fillId="2" borderId="0" xfId="0" applyNumberFormat="1" applyFont="1" applyFill="1" applyBorder="1" applyAlignment="1" applyProtection="1">
      <alignment horizontal="right" vertical="center"/>
      <protection/>
    </xf>
    <xf numFmtId="3" fontId="41" fillId="2" borderId="0" xfId="0" applyNumberFormat="1" applyFont="1" applyFill="1" applyBorder="1" applyAlignment="1" applyProtection="1">
      <alignment horizontal="right" vertical="center"/>
      <protection/>
    </xf>
    <xf numFmtId="3" fontId="42" fillId="2" borderId="0" xfId="0" applyNumberFormat="1" applyFont="1" applyFill="1" applyBorder="1" applyAlignment="1" applyProtection="1">
      <alignment horizontal="right" vertical="center"/>
      <protection/>
    </xf>
    <xf numFmtId="3" fontId="50" fillId="2" borderId="0" xfId="0" applyNumberFormat="1" applyFont="1" applyFill="1" applyBorder="1" applyAlignment="1" applyProtection="1">
      <alignment horizontal="right" vertical="center"/>
      <protection/>
    </xf>
    <xf numFmtId="4" fontId="57" fillId="2" borderId="0" xfId="0" applyNumberFormat="1" applyFont="1" applyFill="1" applyBorder="1" applyAlignment="1" applyProtection="1">
      <alignment horizontal="right" vertical="center"/>
      <protection/>
    </xf>
    <xf numFmtId="3" fontId="57" fillId="2" borderId="0" xfId="0" applyNumberFormat="1" applyFont="1" applyFill="1" applyBorder="1" applyAlignment="1" applyProtection="1">
      <alignment horizontal="right" vertical="center"/>
      <protection/>
    </xf>
    <xf numFmtId="4" fontId="87" fillId="2" borderId="0" xfId="0" applyNumberFormat="1" applyFont="1" applyFill="1" applyBorder="1" applyAlignment="1" applyProtection="1">
      <alignment horizontal="right" vertical="center"/>
      <protection/>
    </xf>
    <xf numFmtId="3" fontId="87" fillId="2" borderId="0" xfId="0" applyNumberFormat="1" applyFont="1" applyFill="1" applyBorder="1" applyAlignment="1" applyProtection="1">
      <alignment horizontal="right" vertical="center"/>
      <protection/>
    </xf>
    <xf numFmtId="4" fontId="88" fillId="2" borderId="0" xfId="0" applyNumberFormat="1" applyFont="1" applyFill="1" applyBorder="1" applyAlignment="1" applyProtection="1">
      <alignment horizontal="right" vertical="center"/>
      <protection/>
    </xf>
    <xf numFmtId="3" fontId="88" fillId="2" borderId="0" xfId="0" applyNumberFormat="1" applyFont="1" applyFill="1" applyBorder="1" applyAlignment="1" applyProtection="1">
      <alignment horizontal="right" vertical="center"/>
      <protection/>
    </xf>
    <xf numFmtId="4" fontId="57" fillId="0" borderId="11" xfId="15" applyNumberFormat="1" applyFont="1" applyFill="1" applyBorder="1" applyAlignment="1" applyProtection="1">
      <alignment horizontal="right" vertical="center"/>
      <protection/>
    </xf>
    <xf numFmtId="3" fontId="57" fillId="0" borderId="11" xfId="15" applyNumberFormat="1" applyFont="1" applyFill="1" applyBorder="1" applyAlignment="1" applyProtection="1">
      <alignment horizontal="right" vertical="center"/>
      <protection/>
    </xf>
    <xf numFmtId="4" fontId="89" fillId="2" borderId="0" xfId="0" applyNumberFormat="1" applyFont="1" applyFill="1" applyBorder="1" applyAlignment="1" applyProtection="1">
      <alignment horizontal="right" vertical="center"/>
      <protection/>
    </xf>
    <xf numFmtId="3" fontId="89" fillId="2" borderId="0" xfId="0" applyNumberFormat="1" applyFont="1" applyFill="1" applyBorder="1" applyAlignment="1" applyProtection="1">
      <alignment horizontal="right" vertical="center"/>
      <protection/>
    </xf>
    <xf numFmtId="0" fontId="84" fillId="0" borderId="11" xfId="0" applyFont="1" applyFill="1" applyBorder="1" applyAlignment="1" applyProtection="1">
      <alignment horizontal="left" vertical="center"/>
      <protection/>
    </xf>
    <xf numFmtId="4" fontId="40" fillId="0" borderId="11" xfId="15" applyNumberFormat="1" applyFont="1" applyFill="1" applyBorder="1" applyAlignment="1" applyProtection="1">
      <alignment horizontal="right" vertical="center"/>
      <protection/>
    </xf>
    <xf numFmtId="0" fontId="40" fillId="0" borderId="2" xfId="0" applyFont="1" applyFill="1" applyBorder="1" applyAlignment="1">
      <alignment horizontal="right"/>
    </xf>
    <xf numFmtId="0" fontId="40" fillId="0" borderId="2" xfId="0" applyFont="1" applyFill="1" applyBorder="1" applyAlignment="1">
      <alignment horizontal="right"/>
    </xf>
    <xf numFmtId="3" fontId="40" fillId="0" borderId="2" xfId="0" applyNumberFormat="1" applyFont="1" applyFill="1" applyBorder="1" applyAlignment="1">
      <alignment horizontal="right" vertical="center"/>
    </xf>
    <xf numFmtId="4" fontId="45" fillId="2" borderId="1" xfId="0" applyNumberFormat="1" applyFont="1" applyFill="1" applyBorder="1" applyAlignment="1" applyProtection="1">
      <alignment horizontal="center" vertical="center" wrapText="1"/>
      <protection/>
    </xf>
    <xf numFmtId="4" fontId="47" fillId="2" borderId="1" xfId="0" applyNumberFormat="1" applyFont="1" applyFill="1" applyBorder="1" applyAlignment="1" applyProtection="1">
      <alignment horizontal="center" vertical="center" wrapText="1"/>
      <protection/>
    </xf>
    <xf numFmtId="4" fontId="40" fillId="0" borderId="23" xfId="0" applyNumberFormat="1" applyFont="1" applyFill="1" applyBorder="1" applyAlignment="1" applyProtection="1">
      <alignment horizontal="right" vertical="center"/>
      <protection/>
    </xf>
    <xf numFmtId="4" fontId="40" fillId="0" borderId="23" xfId="29" applyNumberFormat="1" applyFont="1" applyFill="1" applyBorder="1" applyAlignment="1" applyProtection="1">
      <alignment horizontal="right" vertical="center"/>
      <protection/>
    </xf>
    <xf numFmtId="4" fontId="40" fillId="0" borderId="23" xfId="15" applyNumberFormat="1" applyFont="1" applyFill="1" applyBorder="1" applyAlignment="1" applyProtection="1">
      <alignment horizontal="right" vertical="center"/>
      <protection/>
    </xf>
    <xf numFmtId="4" fontId="40" fillId="0" borderId="23" xfId="0" applyNumberFormat="1" applyFont="1" applyFill="1" applyBorder="1" applyAlignment="1" applyProtection="1">
      <alignment horizontal="right" vertical="center"/>
      <protection/>
    </xf>
    <xf numFmtId="4" fontId="40" fillId="0" borderId="23" xfId="29" applyNumberFormat="1" applyFont="1" applyFill="1" applyBorder="1" applyAlignment="1" applyProtection="1">
      <alignment horizontal="right" vertical="center"/>
      <protection/>
    </xf>
    <xf numFmtId="4" fontId="40" fillId="0" borderId="23" xfId="0" applyNumberFormat="1" applyFont="1" applyFill="1" applyBorder="1" applyAlignment="1" applyProtection="1">
      <alignment horizontal="right" vertical="center"/>
      <protection/>
    </xf>
    <xf numFmtId="4" fontId="40" fillId="0" borderId="24" xfId="0" applyNumberFormat="1" applyFont="1" applyFill="1" applyBorder="1" applyAlignment="1" applyProtection="1">
      <alignment horizontal="right" vertical="center"/>
      <protection/>
    </xf>
    <xf numFmtId="0" fontId="85" fillId="2" borderId="11" xfId="0" applyFont="1" applyFill="1" applyBorder="1" applyAlignment="1" applyProtection="1">
      <alignment horizontal="left" vertical="center"/>
      <protection/>
    </xf>
    <xf numFmtId="3" fontId="40" fillId="0" borderId="2" xfId="30" applyNumberFormat="1" applyFont="1" applyFill="1" applyBorder="1" applyAlignment="1" applyProtection="1">
      <alignment horizontal="right" vertical="center"/>
      <protection/>
    </xf>
    <xf numFmtId="4" fontId="40" fillId="0" borderId="24" xfId="0" applyNumberFormat="1" applyFont="1" applyFill="1" applyBorder="1" applyAlignment="1" applyProtection="1">
      <alignment horizontal="right" vertical="center"/>
      <protection/>
    </xf>
    <xf numFmtId="190" fontId="84" fillId="0" borderId="13" xfId="0" applyNumberFormat="1" applyFont="1" applyFill="1" applyBorder="1" applyAlignment="1" applyProtection="1">
      <alignment horizontal="center" vertical="center"/>
      <protection/>
    </xf>
    <xf numFmtId="190" fontId="84" fillId="0" borderId="2" xfId="0" applyNumberFormat="1" applyFont="1" applyFill="1" applyBorder="1" applyAlignment="1" applyProtection="1">
      <alignment horizontal="center" vertical="center"/>
      <protection/>
    </xf>
    <xf numFmtId="190" fontId="84" fillId="0" borderId="2" xfId="0" applyNumberFormat="1" applyFont="1" applyFill="1" applyBorder="1" applyAlignment="1">
      <alignment horizontal="center" vertical="center" shrinkToFit="1"/>
    </xf>
    <xf numFmtId="190" fontId="84" fillId="0" borderId="2" xfId="0" applyNumberFormat="1" applyFont="1" applyFill="1" applyBorder="1" applyAlignment="1" applyProtection="1">
      <alignment horizontal="center" vertical="center"/>
      <protection/>
    </xf>
    <xf numFmtId="190" fontId="84" fillId="0" borderId="2" xfId="0" applyNumberFormat="1" applyFont="1" applyFill="1" applyBorder="1" applyAlignment="1">
      <alignment horizontal="center" vertical="center" shrinkToFit="1"/>
    </xf>
    <xf numFmtId="190" fontId="84" fillId="0" borderId="2" xfId="0" applyNumberFormat="1" applyFont="1" applyFill="1" applyBorder="1" applyAlignment="1">
      <alignment horizontal="center"/>
    </xf>
    <xf numFmtId="190" fontId="84" fillId="0" borderId="2" xfId="0" applyNumberFormat="1" applyFont="1" applyFill="1" applyBorder="1" applyAlignment="1" applyProtection="1">
      <alignment horizontal="center" vertical="center"/>
      <protection/>
    </xf>
    <xf numFmtId="4" fontId="40" fillId="0" borderId="2" xfId="17" applyNumberFormat="1" applyFont="1" applyFill="1" applyBorder="1" applyAlignment="1" applyProtection="1">
      <alignment horizontal="right" vertical="center"/>
      <protection locked="0"/>
    </xf>
    <xf numFmtId="3" fontId="40" fillId="0" borderId="2" xfId="17" applyNumberFormat="1" applyFont="1" applyFill="1" applyBorder="1" applyAlignment="1" applyProtection="1">
      <alignment horizontal="right" vertical="center"/>
      <protection locked="0"/>
    </xf>
    <xf numFmtId="0" fontId="49" fillId="3" borderId="25" xfId="0" applyFont="1" applyFill="1" applyBorder="1" applyAlignment="1" applyProtection="1">
      <alignment vertical="center"/>
      <protection/>
    </xf>
    <xf numFmtId="4" fontId="40" fillId="0" borderId="2" xfId="22" applyNumberFormat="1" applyFont="1" applyFill="1" applyBorder="1" applyAlignment="1" applyProtection="1">
      <alignment horizontal="right" vertical="center"/>
      <protection/>
    </xf>
    <xf numFmtId="3" fontId="40" fillId="0" borderId="2" xfId="22" applyNumberFormat="1" applyFont="1" applyFill="1" applyBorder="1" applyAlignment="1" applyProtection="1">
      <alignment horizontal="right" vertical="center"/>
      <protection locked="0"/>
    </xf>
    <xf numFmtId="4" fontId="40" fillId="0" borderId="2" xfId="22" applyNumberFormat="1" applyFont="1" applyFill="1" applyBorder="1" applyAlignment="1" applyProtection="1">
      <alignment horizontal="right" vertical="center"/>
      <protection locked="0"/>
    </xf>
    <xf numFmtId="3" fontId="40" fillId="0" borderId="2" xfId="22" applyNumberFormat="1" applyFont="1" applyFill="1" applyBorder="1" applyAlignment="1" applyProtection="1">
      <alignment horizontal="right" vertical="center"/>
      <protection/>
    </xf>
    <xf numFmtId="0" fontId="84" fillId="0" borderId="2" xfId="0" applyFont="1" applyFill="1" applyBorder="1" applyAlignment="1" applyProtection="1">
      <alignment horizontal="left" vertical="center"/>
      <protection/>
    </xf>
    <xf numFmtId="0" fontId="84" fillId="0" borderId="2" xfId="0" applyNumberFormat="1" applyFont="1" applyFill="1" applyBorder="1" applyAlignment="1" applyProtection="1">
      <alignment horizontal="left" vertical="center"/>
      <protection/>
    </xf>
    <xf numFmtId="4" fontId="40" fillId="0" borderId="26" xfId="0" applyNumberFormat="1" applyFont="1" applyFill="1" applyBorder="1" applyAlignment="1" applyProtection="1">
      <alignment horizontal="right" vertical="center"/>
      <protection/>
    </xf>
    <xf numFmtId="4" fontId="40" fillId="0" borderId="2" xfId="0" applyNumberFormat="1" applyFont="1" applyFill="1" applyBorder="1" applyAlignment="1">
      <alignment horizontal="right" wrapText="1"/>
    </xf>
    <xf numFmtId="1" fontId="54" fillId="2" borderId="0" xfId="0" applyNumberFormat="1" applyFont="1" applyFill="1" applyBorder="1" applyAlignment="1" applyProtection="1">
      <alignment horizontal="center" vertical="center" wrapText="1"/>
      <protection/>
    </xf>
    <xf numFmtId="0" fontId="55" fillId="2" borderId="0" xfId="0" applyFont="1" applyFill="1" applyBorder="1" applyAlignment="1" applyProtection="1">
      <alignment horizontal="center" vertical="center" wrapText="1"/>
      <protection/>
    </xf>
    <xf numFmtId="1" fontId="78" fillId="2" borderId="3" xfId="21" applyNumberFormat="1" applyFont="1" applyFill="1" applyBorder="1" applyAlignment="1" applyProtection="1">
      <alignment horizontal="center" vertical="center" wrapText="1"/>
      <protection/>
    </xf>
    <xf numFmtId="4" fontId="40" fillId="0" borderId="2" xfId="0" applyNumberFormat="1" applyFont="1" applyFill="1" applyBorder="1" applyAlignment="1">
      <alignment horizontal="right" vertical="center"/>
    </xf>
    <xf numFmtId="0" fontId="84" fillId="0" borderId="2" xfId="26" applyFont="1" applyFill="1" applyBorder="1" applyAlignment="1" applyProtection="1">
      <alignment horizontal="left" vertical="center"/>
      <protection/>
    </xf>
    <xf numFmtId="0" fontId="84" fillId="0" borderId="2" xfId="26" applyFont="1" applyFill="1" applyBorder="1" applyAlignment="1" applyProtection="1">
      <alignment horizontal="left" vertical="center"/>
      <protection/>
    </xf>
    <xf numFmtId="204" fontId="84" fillId="0" borderId="2" xfId="0" applyNumberFormat="1" applyFont="1" applyFill="1" applyBorder="1" applyAlignment="1" applyProtection="1">
      <alignment horizontal="left" vertical="center"/>
      <protection/>
    </xf>
    <xf numFmtId="204" fontId="84" fillId="0" borderId="2" xfId="0" applyNumberFormat="1" applyFont="1" applyFill="1" applyBorder="1" applyAlignment="1">
      <alignment horizontal="left" vertical="center" shrinkToFit="1"/>
    </xf>
    <xf numFmtId="204" fontId="84" fillId="0" borderId="2" xfId="0" applyNumberFormat="1" applyFont="1" applyFill="1" applyBorder="1" applyAlignment="1">
      <alignment horizontal="left" vertical="center" shrinkToFit="1"/>
    </xf>
    <xf numFmtId="0" fontId="84" fillId="0" borderId="2" xfId="0" applyFont="1" applyFill="1" applyBorder="1" applyAlignment="1">
      <alignment horizontal="left"/>
    </xf>
    <xf numFmtId="204" fontId="84" fillId="0" borderId="2" xfId="0" applyNumberFormat="1" applyFont="1" applyFill="1" applyBorder="1" applyAlignment="1" applyProtection="1">
      <alignment horizontal="left" vertical="center"/>
      <protection/>
    </xf>
    <xf numFmtId="4" fontId="40" fillId="0" borderId="13" xfId="18" applyNumberFormat="1" applyFont="1" applyFill="1" applyBorder="1" applyAlignment="1" applyProtection="1">
      <alignment horizontal="right" vertical="center"/>
      <protection locked="0"/>
    </xf>
    <xf numFmtId="3" fontId="40" fillId="0" borderId="13" xfId="18" applyNumberFormat="1" applyFont="1" applyFill="1" applyBorder="1" applyAlignment="1" applyProtection="1">
      <alignment horizontal="right" vertical="center"/>
      <protection locked="0"/>
    </xf>
    <xf numFmtId="0" fontId="84" fillId="0" borderId="2" xfId="0" applyFont="1" applyFill="1" applyBorder="1" applyAlignment="1">
      <alignment horizontal="left"/>
    </xf>
    <xf numFmtId="0" fontId="40" fillId="0" borderId="13" xfId="0" applyFont="1" applyFill="1" applyBorder="1" applyAlignment="1">
      <alignment horizontal="right" vertical="center"/>
    </xf>
    <xf numFmtId="0" fontId="40" fillId="0" borderId="2" xfId="0" applyFont="1" applyFill="1" applyBorder="1" applyAlignment="1">
      <alignment horizontal="right" vertical="center"/>
    </xf>
    <xf numFmtId="0" fontId="40" fillId="0" borderId="2" xfId="0" applyNumberFormat="1" applyFont="1" applyFill="1" applyBorder="1" applyAlignment="1" applyProtection="1">
      <alignment horizontal="right" vertical="center"/>
      <protection locked="0"/>
    </xf>
    <xf numFmtId="0" fontId="40" fillId="0" borderId="2" xfId="22" applyFont="1" applyFill="1" applyBorder="1" applyAlignment="1">
      <alignment horizontal="right" vertical="center" shrinkToFit="1"/>
      <protection/>
    </xf>
    <xf numFmtId="0" fontId="40" fillId="0" borderId="2" xfId="0" applyFont="1" applyFill="1" applyBorder="1" applyAlignment="1">
      <alignment horizontal="right" vertical="top"/>
    </xf>
    <xf numFmtId="0" fontId="40" fillId="0" borderId="2" xfId="0" applyFont="1" applyFill="1" applyBorder="1" applyAlignment="1">
      <alignment horizontal="right"/>
    </xf>
    <xf numFmtId="0" fontId="40" fillId="0" borderId="2" xfId="0" applyFont="1" applyFill="1" applyBorder="1" applyAlignment="1" applyProtection="1">
      <alignment horizontal="right" vertical="center"/>
      <protection locked="0"/>
    </xf>
    <xf numFmtId="4" fontId="40" fillId="0" borderId="2" xfId="15" applyNumberFormat="1" applyFont="1" applyFill="1" applyBorder="1" applyAlignment="1">
      <alignment horizontal="right" vertical="top"/>
    </xf>
    <xf numFmtId="4" fontId="40" fillId="0" borderId="2" xfId="22" applyNumberFormat="1" applyFont="1" applyFill="1" applyBorder="1" applyAlignment="1">
      <alignment horizontal="right" vertical="center" shrinkToFit="1"/>
      <protection/>
    </xf>
    <xf numFmtId="4" fontId="40" fillId="0" borderId="2" xfId="17" applyNumberFormat="1" applyFont="1" applyFill="1" applyBorder="1" applyAlignment="1" applyProtection="1">
      <alignment horizontal="right" vertical="center"/>
      <protection/>
    </xf>
    <xf numFmtId="3" fontId="40" fillId="0" borderId="2" xfId="15" applyNumberFormat="1" applyFont="1" applyFill="1" applyBorder="1" applyAlignment="1">
      <alignment horizontal="right" vertical="top"/>
    </xf>
    <xf numFmtId="204" fontId="84" fillId="0" borderId="11" xfId="0" applyNumberFormat="1" applyFont="1" applyFill="1" applyBorder="1" applyAlignment="1">
      <alignment horizontal="left" vertical="center" shrinkToFit="1"/>
    </xf>
    <xf numFmtId="0" fontId="40" fillId="0" borderId="11" xfId="0" applyFont="1" applyFill="1" applyBorder="1" applyAlignment="1">
      <alignment horizontal="right" vertical="center" shrinkToFit="1"/>
    </xf>
    <xf numFmtId="4" fontId="40" fillId="0" borderId="11" xfId="18" applyNumberFormat="1" applyFont="1" applyFill="1" applyBorder="1" applyAlignment="1">
      <alignment horizontal="right" vertical="center" shrinkToFit="1"/>
    </xf>
    <xf numFmtId="3" fontId="40" fillId="0" borderId="11" xfId="18" applyNumberFormat="1" applyFont="1" applyFill="1" applyBorder="1" applyAlignment="1">
      <alignment horizontal="right" vertical="center" shrinkToFit="1"/>
    </xf>
    <xf numFmtId="4" fontId="40" fillId="0" borderId="11" xfId="0" applyNumberFormat="1" applyFont="1" applyFill="1" applyBorder="1" applyAlignment="1">
      <alignment horizontal="right" vertical="center" shrinkToFit="1"/>
    </xf>
    <xf numFmtId="3" fontId="40" fillId="0" borderId="11" xfId="18" applyNumberFormat="1" applyFont="1" applyFill="1" applyBorder="1" applyAlignment="1" applyProtection="1">
      <alignment horizontal="right" vertical="center" shrinkToFit="1"/>
      <protection locked="0"/>
    </xf>
    <xf numFmtId="0" fontId="45" fillId="2" borderId="1" xfId="0" applyFont="1" applyFill="1" applyBorder="1" applyAlignment="1" applyProtection="1">
      <alignment horizontal="center" vertical="center" wrapText="1"/>
      <protection/>
    </xf>
    <xf numFmtId="0" fontId="47" fillId="2" borderId="1" xfId="0" applyFont="1" applyFill="1" applyBorder="1" applyAlignment="1" applyProtection="1">
      <alignment horizontal="center" vertical="center" wrapText="1"/>
      <protection/>
    </xf>
    <xf numFmtId="0" fontId="46" fillId="2" borderId="17" xfId="0" applyFont="1" applyFill="1" applyBorder="1" applyAlignment="1" applyProtection="1">
      <alignment horizontal="center" vertical="center" wrapText="1"/>
      <protection/>
    </xf>
    <xf numFmtId="0" fontId="46" fillId="2" borderId="27" xfId="0" applyFont="1" applyFill="1" applyBorder="1" applyAlignment="1" applyProtection="1">
      <alignment horizontal="center" vertical="center" wrapText="1"/>
      <protection/>
    </xf>
    <xf numFmtId="0" fontId="58" fillId="2" borderId="1" xfId="0" applyFont="1" applyFill="1" applyBorder="1" applyAlignment="1" applyProtection="1">
      <alignment horizontal="center" vertical="center" wrapText="1"/>
      <protection/>
    </xf>
    <xf numFmtId="0" fontId="47" fillId="2" borderId="28" xfId="0" applyFont="1" applyFill="1" applyBorder="1" applyAlignment="1" applyProtection="1">
      <alignment horizontal="center" vertical="center" wrapText="1"/>
      <protection/>
    </xf>
    <xf numFmtId="0" fontId="47" fillId="2" borderId="29" xfId="0" applyFont="1" applyFill="1" applyBorder="1" applyAlignment="1" applyProtection="1">
      <alignment horizontal="center" vertical="center" wrapText="1"/>
      <protection/>
    </xf>
    <xf numFmtId="0" fontId="59" fillId="2" borderId="1" xfId="0" applyFont="1" applyFill="1" applyBorder="1" applyAlignment="1" applyProtection="1">
      <alignment horizontal="center" vertical="center" wrapText="1"/>
      <protection/>
    </xf>
    <xf numFmtId="190" fontId="43" fillId="2" borderId="30" xfId="0" applyNumberFormat="1" applyFont="1" applyFill="1" applyBorder="1" applyAlignment="1" applyProtection="1">
      <alignment horizontal="left" vertical="center" wrapText="1"/>
      <protection/>
    </xf>
    <xf numFmtId="0" fontId="0" fillId="2" borderId="31" xfId="0" applyFill="1" applyBorder="1" applyAlignment="1" applyProtection="1">
      <alignment vertical="center" wrapText="1"/>
      <protection/>
    </xf>
    <xf numFmtId="0" fontId="0" fillId="2" borderId="32" xfId="0" applyFill="1" applyBorder="1" applyAlignment="1" applyProtection="1">
      <alignment vertical="center" wrapText="1"/>
      <protection/>
    </xf>
    <xf numFmtId="0" fontId="0" fillId="2" borderId="33" xfId="0" applyFill="1" applyBorder="1" applyAlignment="1" applyProtection="1">
      <alignment vertical="center" wrapText="1"/>
      <protection/>
    </xf>
    <xf numFmtId="0" fontId="0" fillId="2" borderId="0" xfId="0" applyFill="1" applyBorder="1" applyAlignment="1" applyProtection="1">
      <alignment vertical="center" wrapText="1"/>
      <protection/>
    </xf>
    <xf numFmtId="0" fontId="0" fillId="2" borderId="34" xfId="0" applyFill="1" applyBorder="1" applyAlignment="1" applyProtection="1">
      <alignment vertical="center" wrapText="1"/>
      <protection/>
    </xf>
    <xf numFmtId="0" fontId="0" fillId="2" borderId="35" xfId="0" applyFill="1" applyBorder="1" applyAlignment="1" applyProtection="1">
      <alignment vertical="center" wrapText="1"/>
      <protection/>
    </xf>
    <xf numFmtId="0" fontId="0" fillId="2" borderId="3" xfId="0" applyFill="1" applyBorder="1" applyAlignment="1" applyProtection="1">
      <alignment vertical="center" wrapText="1"/>
      <protection/>
    </xf>
    <xf numFmtId="0" fontId="0" fillId="2" borderId="36" xfId="0" applyFill="1" applyBorder="1" applyAlignment="1" applyProtection="1">
      <alignment vertical="center" wrapText="1"/>
      <protection/>
    </xf>
    <xf numFmtId="0" fontId="45" fillId="2" borderId="28" xfId="0" applyFont="1" applyFill="1" applyBorder="1" applyAlignment="1" applyProtection="1">
      <alignment horizontal="center" vertical="center" wrapText="1"/>
      <protection/>
    </xf>
    <xf numFmtId="0" fontId="45" fillId="2" borderId="29" xfId="0" applyFont="1" applyFill="1" applyBorder="1" applyAlignment="1" applyProtection="1">
      <alignment horizontal="center" vertical="center" wrapText="1"/>
      <protection/>
    </xf>
    <xf numFmtId="0" fontId="60" fillId="3" borderId="0" xfId="0" applyFont="1" applyFill="1" applyBorder="1" applyAlignment="1" applyProtection="1">
      <alignment horizontal="right" vertical="center" wrapText="1"/>
      <protection/>
    </xf>
    <xf numFmtId="0" fontId="61" fillId="3" borderId="0" xfId="0" applyFont="1" applyFill="1" applyBorder="1" applyAlignment="1" applyProtection="1">
      <alignment horizontal="right" vertical="center" wrapText="1"/>
      <protection/>
    </xf>
    <xf numFmtId="0" fontId="71" fillId="2" borderId="0" xfId="0" applyFont="1" applyFill="1" applyBorder="1" applyAlignment="1" applyProtection="1">
      <alignment horizontal="center" vertical="center" wrapText="1"/>
      <protection/>
    </xf>
    <xf numFmtId="0" fontId="2" fillId="2" borderId="0" xfId="21" applyFill="1" applyBorder="1" applyAlignment="1" applyProtection="1">
      <alignment horizontal="center" vertical="center" wrapText="1"/>
      <protection/>
    </xf>
    <xf numFmtId="0" fontId="73" fillId="0" borderId="0" xfId="0" applyFont="1" applyBorder="1" applyAlignment="1">
      <alignment horizontal="center" vertical="center" wrapText="1"/>
    </xf>
    <xf numFmtId="1" fontId="38" fillId="2" borderId="0" xfId="0" applyNumberFormat="1" applyFont="1" applyFill="1" applyBorder="1" applyAlignment="1" applyProtection="1">
      <alignment horizontal="center" vertical="center" wrapText="1"/>
      <protection/>
    </xf>
    <xf numFmtId="0" fontId="53" fillId="2" borderId="0" xfId="0" applyFont="1" applyFill="1" applyBorder="1" applyAlignment="1" applyProtection="1">
      <alignment horizontal="center" vertical="center" wrapText="1"/>
      <protection/>
    </xf>
    <xf numFmtId="0" fontId="77" fillId="2" borderId="3" xfId="0" applyFont="1" applyFill="1" applyBorder="1" applyAlignment="1" applyProtection="1">
      <alignment horizontal="center" vertical="center" wrapText="1"/>
      <protection/>
    </xf>
    <xf numFmtId="0" fontId="60" fillId="3" borderId="31" xfId="0" applyFont="1" applyFill="1" applyBorder="1" applyAlignment="1" applyProtection="1">
      <alignment horizontal="right" vertical="center" wrapText="1"/>
      <protection/>
    </xf>
    <xf numFmtId="0" fontId="61" fillId="3" borderId="31" xfId="0" applyFont="1" applyFill="1" applyBorder="1" applyAlignment="1" applyProtection="1">
      <alignment horizontal="right" vertical="center" wrapText="1"/>
      <protection/>
    </xf>
    <xf numFmtId="0" fontId="72" fillId="2"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0" fillId="0" borderId="3" xfId="0" applyBorder="1" applyAlignment="1">
      <alignment horizontal="left" vertical="center" wrapText="1"/>
    </xf>
    <xf numFmtId="0" fontId="90" fillId="2" borderId="3" xfId="0" applyFont="1" applyFill="1" applyBorder="1" applyAlignment="1" applyProtection="1">
      <alignment horizontal="center" vertical="center" wrapText="1"/>
      <protection/>
    </xf>
    <xf numFmtId="1" fontId="74" fillId="2" borderId="0" xfId="0" applyNumberFormat="1" applyFont="1" applyFill="1" applyBorder="1" applyAlignment="1" applyProtection="1">
      <alignment horizontal="center" vertical="center" wrapText="1"/>
      <protection/>
    </xf>
    <xf numFmtId="0" fontId="76" fillId="2" borderId="0" xfId="0" applyFont="1" applyFill="1" applyBorder="1" applyAlignment="1" applyProtection="1">
      <alignment horizontal="center" vertical="center" wrapText="1"/>
      <protection/>
    </xf>
    <xf numFmtId="0" fontId="80" fillId="3" borderId="3" xfId="0" applyFont="1" applyFill="1" applyBorder="1" applyAlignment="1" applyProtection="1">
      <alignment horizontal="right" vertical="center" wrapText="1"/>
      <protection/>
    </xf>
    <xf numFmtId="0" fontId="82" fillId="3" borderId="3" xfId="0" applyFont="1" applyFill="1" applyBorder="1" applyAlignment="1" applyProtection="1">
      <alignment horizontal="right" vertical="center" wrapText="1"/>
      <protection/>
    </xf>
    <xf numFmtId="0" fontId="0" fillId="2" borderId="3" xfId="0" applyFill="1" applyBorder="1" applyAlignment="1" applyProtection="1">
      <alignment horizontal="center" vertical="center" wrapText="1"/>
      <protection/>
    </xf>
    <xf numFmtId="1" fontId="64"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80" fillId="3" borderId="31" xfId="0" applyFont="1" applyFill="1" applyBorder="1" applyAlignment="1" applyProtection="1">
      <alignment horizontal="right" vertical="center" wrapText="1"/>
      <protection/>
    </xf>
    <xf numFmtId="0" fontId="82" fillId="3" borderId="31" xfId="0" applyFont="1" applyFill="1" applyBorder="1" applyAlignment="1" applyProtection="1">
      <alignment horizontal="right" vertical="center" wrapText="1"/>
      <protection/>
    </xf>
    <xf numFmtId="0" fontId="46" fillId="2" borderId="4" xfId="0" applyFont="1" applyFill="1" applyBorder="1" applyAlignment="1" applyProtection="1">
      <alignment horizontal="center" vertical="center" wrapText="1"/>
      <protection/>
    </xf>
    <xf numFmtId="190" fontId="84" fillId="0" borderId="2" xfId="0" applyNumberFormat="1" applyFont="1" applyFill="1" applyBorder="1" applyAlignment="1" applyProtection="1">
      <alignment horizontal="center" vertical="center"/>
      <protection/>
    </xf>
    <xf numFmtId="190" fontId="84" fillId="0" borderId="2" xfId="0" applyNumberFormat="1" applyFont="1" applyFill="1" applyBorder="1" applyAlignment="1">
      <alignment horizontal="center"/>
    </xf>
    <xf numFmtId="4" fontId="40" fillId="0" borderId="2" xfId="0" applyNumberFormat="1" applyFont="1" applyFill="1" applyBorder="1" applyAlignment="1">
      <alignment horizontal="right"/>
    </xf>
    <xf numFmtId="0" fontId="49" fillId="3" borderId="37" xfId="0" applyFont="1" applyFill="1" applyBorder="1" applyAlignment="1" applyProtection="1">
      <alignment vertical="center"/>
      <protection/>
    </xf>
    <xf numFmtId="0" fontId="36" fillId="2" borderId="2" xfId="0" applyFont="1" applyFill="1" applyBorder="1" applyAlignment="1" applyProtection="1">
      <alignment horizontal="left" vertical="center"/>
      <protection/>
    </xf>
    <xf numFmtId="0" fontId="40" fillId="0" borderId="2" xfId="0" applyFont="1" applyFill="1" applyBorder="1" applyAlignment="1" applyProtection="1">
      <alignment horizontal="left" vertical="center"/>
      <protection/>
    </xf>
    <xf numFmtId="190" fontId="40" fillId="0" borderId="2" xfId="0" applyNumberFormat="1" applyFont="1" applyFill="1" applyBorder="1" applyAlignment="1" applyProtection="1">
      <alignment horizontal="center" vertical="center"/>
      <protection/>
    </xf>
    <xf numFmtId="0" fontId="40" fillId="0" borderId="2" xfId="0" applyFont="1" applyFill="1" applyBorder="1" applyAlignment="1" applyProtection="1">
      <alignment horizontal="right" vertical="center"/>
      <protection/>
    </xf>
    <xf numFmtId="4" fontId="57" fillId="0" borderId="2" xfId="15" applyNumberFormat="1" applyFont="1" applyFill="1" applyBorder="1" applyAlignment="1" applyProtection="1">
      <alignment horizontal="right" vertical="center"/>
      <protection/>
    </xf>
    <xf numFmtId="3" fontId="57" fillId="0" borderId="2" xfId="15" applyNumberFormat="1" applyFont="1" applyFill="1" applyBorder="1" applyAlignment="1" applyProtection="1">
      <alignment horizontal="right" vertical="center"/>
      <protection/>
    </xf>
    <xf numFmtId="4" fontId="57" fillId="0" borderId="2" xfId="18" applyNumberFormat="1" applyFont="1" applyFill="1" applyBorder="1" applyAlignment="1" applyProtection="1">
      <alignment horizontal="right" vertical="center"/>
      <protection/>
    </xf>
    <xf numFmtId="3" fontId="57" fillId="0" borderId="2" xfId="18" applyNumberFormat="1" applyFont="1" applyFill="1" applyBorder="1" applyAlignment="1" applyProtection="1">
      <alignment horizontal="right" vertical="center"/>
      <protection/>
    </xf>
    <xf numFmtId="0" fontId="84" fillId="0" borderId="2" xfId="0" applyFont="1" applyFill="1" applyBorder="1" applyAlignment="1">
      <alignment horizontal="left" vertical="center" shrinkToFit="1"/>
    </xf>
    <xf numFmtId="0" fontId="84" fillId="0" borderId="2" xfId="26" applyFont="1" applyFill="1" applyBorder="1" applyAlignment="1">
      <alignment horizontal="left" vertical="center"/>
      <protection/>
    </xf>
    <xf numFmtId="204" fontId="84" fillId="0" borderId="2" xfId="22" applyNumberFormat="1" applyFont="1" applyFill="1" applyBorder="1" applyAlignment="1">
      <alignment horizontal="left" vertical="center" shrinkToFit="1"/>
      <protection/>
    </xf>
    <xf numFmtId="190" fontId="84" fillId="0" borderId="2" xfId="22" applyNumberFormat="1" applyFont="1" applyFill="1" applyBorder="1" applyAlignment="1">
      <alignment horizontal="center" vertical="center" shrinkToFit="1"/>
      <protection/>
    </xf>
    <xf numFmtId="0" fontId="84" fillId="0" borderId="2" xfId="0" applyFont="1" applyFill="1" applyBorder="1" applyAlignment="1">
      <alignment horizontal="left" vertical="center" wrapText="1"/>
    </xf>
    <xf numFmtId="0" fontId="57" fillId="2" borderId="38" xfId="0" applyFont="1" applyFill="1" applyBorder="1" applyAlignment="1" applyProtection="1">
      <alignment horizontal="left" vertical="center"/>
      <protection/>
    </xf>
    <xf numFmtId="0" fontId="57" fillId="2" borderId="8" xfId="0" applyFont="1" applyFill="1" applyBorder="1" applyAlignment="1" applyProtection="1">
      <alignment horizontal="left" vertical="center"/>
      <protection/>
    </xf>
    <xf numFmtId="4" fontId="40" fillId="0" borderId="2" xfId="15" applyNumberFormat="1" applyFont="1" applyFill="1" applyBorder="1" applyAlignment="1">
      <alignment horizontal="right"/>
    </xf>
    <xf numFmtId="3" fontId="40" fillId="0" borderId="2" xfId="15" applyNumberFormat="1" applyFont="1" applyFill="1" applyBorder="1" applyAlignment="1">
      <alignment horizontal="right"/>
    </xf>
    <xf numFmtId="190" fontId="84" fillId="0" borderId="2" xfId="0" applyNumberFormat="1" applyFont="1" applyFill="1" applyBorder="1" applyAlignment="1">
      <alignment horizontal="center" vertical="center"/>
    </xf>
    <xf numFmtId="4" fontId="57" fillId="6" borderId="13" xfId="15" applyNumberFormat="1" applyFont="1" applyFill="1" applyBorder="1" applyAlignment="1" applyProtection="1">
      <alignment horizontal="right" vertical="center"/>
      <protection/>
    </xf>
    <xf numFmtId="3" fontId="57" fillId="6" borderId="13" xfId="15" applyNumberFormat="1" applyFont="1" applyFill="1" applyBorder="1" applyAlignment="1" applyProtection="1">
      <alignment horizontal="right" vertical="center"/>
      <protection/>
    </xf>
    <xf numFmtId="4" fontId="57" fillId="6" borderId="2" xfId="15" applyNumberFormat="1" applyFont="1" applyFill="1" applyBorder="1" applyAlignment="1" applyProtection="1">
      <alignment horizontal="right" vertical="center"/>
      <protection/>
    </xf>
    <xf numFmtId="3" fontId="57" fillId="6" borderId="2" xfId="15" applyNumberFormat="1" applyFont="1" applyFill="1" applyBorder="1" applyAlignment="1" applyProtection="1">
      <alignment horizontal="right" vertical="center"/>
      <protection/>
    </xf>
    <xf numFmtId="4" fontId="57" fillId="6" borderId="2" xfId="15" applyNumberFormat="1" applyFont="1" applyFill="1" applyBorder="1" applyAlignment="1" applyProtection="1">
      <alignment horizontal="right" vertical="center"/>
      <protection/>
    </xf>
    <xf numFmtId="3" fontId="57" fillId="6" borderId="2" xfId="15" applyNumberFormat="1" applyFont="1" applyFill="1" applyBorder="1" applyAlignment="1" applyProtection="1">
      <alignment horizontal="right" vertical="center"/>
      <protection/>
    </xf>
    <xf numFmtId="4" fontId="57" fillId="6" borderId="2" xfId="0" applyNumberFormat="1" applyFont="1" applyFill="1" applyBorder="1" applyAlignment="1">
      <alignment horizontal="right" vertical="center"/>
    </xf>
    <xf numFmtId="3" fontId="57" fillId="6" borderId="2" xfId="0" applyNumberFormat="1" applyFont="1" applyFill="1" applyBorder="1" applyAlignment="1">
      <alignment horizontal="right" vertical="center"/>
    </xf>
    <xf numFmtId="4" fontId="57" fillId="6" borderId="2" xfId="15" applyNumberFormat="1" applyFont="1" applyFill="1" applyBorder="1" applyAlignment="1">
      <alignment horizontal="right" vertical="center"/>
    </xf>
    <xf numFmtId="3" fontId="57" fillId="6" borderId="2" xfId="15" applyNumberFormat="1" applyFont="1" applyFill="1" applyBorder="1" applyAlignment="1">
      <alignment horizontal="right" vertical="center"/>
    </xf>
    <xf numFmtId="4" fontId="57" fillId="6" borderId="2" xfId="0" applyNumberFormat="1" applyFont="1" applyFill="1" applyBorder="1" applyAlignment="1">
      <alignment horizontal="right" vertical="center"/>
    </xf>
    <xf numFmtId="3" fontId="57" fillId="6" borderId="2" xfId="0" applyNumberFormat="1" applyFont="1" applyFill="1" applyBorder="1" applyAlignment="1">
      <alignment horizontal="right" vertical="center"/>
    </xf>
    <xf numFmtId="4" fontId="57" fillId="6" borderId="2" xfId="15" applyNumberFormat="1" applyFont="1" applyFill="1" applyBorder="1" applyAlignment="1">
      <alignment horizontal="right" vertical="center"/>
    </xf>
    <xf numFmtId="3" fontId="57" fillId="6" borderId="2" xfId="15" applyNumberFormat="1" applyFont="1" applyFill="1" applyBorder="1" applyAlignment="1">
      <alignment horizontal="right" vertical="center"/>
    </xf>
    <xf numFmtId="0" fontId="85" fillId="7" borderId="2" xfId="0" applyFont="1" applyFill="1" applyBorder="1" applyAlignment="1" applyProtection="1">
      <alignment horizontal="left" vertical="center"/>
      <protection/>
    </xf>
    <xf numFmtId="190" fontId="84" fillId="7" borderId="2" xfId="0" applyNumberFormat="1" applyFont="1" applyFill="1" applyBorder="1" applyAlignment="1">
      <alignment horizontal="center" vertical="center"/>
    </xf>
    <xf numFmtId="0" fontId="84" fillId="7" borderId="2" xfId="0" applyFont="1" applyFill="1" applyBorder="1" applyAlignment="1" applyProtection="1">
      <alignment horizontal="left" vertical="center"/>
      <protection/>
    </xf>
    <xf numFmtId="0" fontId="40" fillId="7" borderId="2" xfId="0" applyFont="1" applyFill="1" applyBorder="1" applyAlignment="1">
      <alignment horizontal="right" vertical="center"/>
    </xf>
    <xf numFmtId="4" fontId="40" fillId="7" borderId="2" xfId="15" applyNumberFormat="1" applyFont="1" applyFill="1" applyBorder="1" applyAlignment="1">
      <alignment horizontal="right"/>
    </xf>
    <xf numFmtId="3" fontId="40" fillId="7" borderId="2" xfId="15" applyNumberFormat="1" applyFont="1" applyFill="1" applyBorder="1" applyAlignment="1">
      <alignment horizontal="right"/>
    </xf>
    <xf numFmtId="3" fontId="40" fillId="7" borderId="2" xfId="29" applyNumberFormat="1" applyFont="1" applyFill="1" applyBorder="1" applyAlignment="1" applyProtection="1">
      <alignment horizontal="right" vertical="center"/>
      <protection/>
    </xf>
    <xf numFmtId="4" fontId="40" fillId="7" borderId="2" xfId="29" applyNumberFormat="1" applyFont="1" applyFill="1" applyBorder="1" applyAlignment="1" applyProtection="1">
      <alignment horizontal="right" vertical="center"/>
      <protection/>
    </xf>
    <xf numFmtId="4" fontId="40" fillId="7" borderId="2" xfId="15" applyNumberFormat="1" applyFont="1" applyFill="1" applyBorder="1" applyAlignment="1" applyProtection="1">
      <alignment horizontal="right" vertical="center"/>
      <protection/>
    </xf>
    <xf numFmtId="192" fontId="40" fillId="7" borderId="2" xfId="29" applyNumberFormat="1" applyFont="1" applyFill="1" applyBorder="1" applyAlignment="1" applyProtection="1">
      <alignment horizontal="right" vertical="center"/>
      <protection/>
    </xf>
    <xf numFmtId="4" fontId="40" fillId="7" borderId="2" xfId="29" applyNumberFormat="1" applyFont="1" applyFill="1" applyBorder="1" applyAlignment="1" applyProtection="1">
      <alignment horizontal="right" vertical="center"/>
      <protection/>
    </xf>
    <xf numFmtId="3" fontId="40" fillId="7" borderId="2" xfId="29" applyNumberFormat="1" applyFont="1" applyFill="1" applyBorder="1" applyAlignment="1" applyProtection="1">
      <alignment horizontal="right" vertical="center"/>
      <protection/>
    </xf>
    <xf numFmtId="4" fontId="40" fillId="7" borderId="2" xfId="15" applyNumberFormat="1" applyFont="1" applyFill="1" applyBorder="1" applyAlignment="1" applyProtection="1">
      <alignment horizontal="right" vertical="center"/>
      <protection locked="0"/>
    </xf>
    <xf numFmtId="3" fontId="40" fillId="7" borderId="2" xfId="15" applyNumberFormat="1" applyFont="1" applyFill="1" applyBorder="1" applyAlignment="1" applyProtection="1">
      <alignment horizontal="right" vertical="center"/>
      <protection locked="0"/>
    </xf>
    <xf numFmtId="4" fontId="40" fillId="7" borderId="23" xfId="0" applyNumberFormat="1" applyFont="1" applyFill="1" applyBorder="1" applyAlignment="1" applyProtection="1">
      <alignment horizontal="right" vertical="center"/>
      <protection/>
    </xf>
    <xf numFmtId="190" fontId="84" fillId="7" borderId="2" xfId="0" applyNumberFormat="1" applyFont="1" applyFill="1" applyBorder="1" applyAlignment="1" applyProtection="1">
      <alignment horizontal="center" vertical="center"/>
      <protection/>
    </xf>
    <xf numFmtId="0" fontId="40" fillId="7" borderId="2" xfId="0" applyFont="1" applyFill="1" applyBorder="1" applyAlignment="1" applyProtection="1">
      <alignment horizontal="right" vertical="center"/>
      <protection locked="0"/>
    </xf>
    <xf numFmtId="3" fontId="40" fillId="7" borderId="2" xfId="15" applyNumberFormat="1" applyFont="1" applyFill="1" applyBorder="1" applyAlignment="1">
      <alignment horizontal="right" vertical="center"/>
    </xf>
    <xf numFmtId="4" fontId="40" fillId="7" borderId="2" xfId="15" applyNumberFormat="1" applyFont="1" applyFill="1" applyBorder="1" applyAlignment="1">
      <alignment horizontal="right" vertical="center"/>
    </xf>
    <xf numFmtId="3" fontId="40" fillId="7" borderId="2" xfId="0" applyNumberFormat="1" applyFont="1" applyFill="1" applyBorder="1" applyAlignment="1">
      <alignment horizontal="right" vertical="center"/>
    </xf>
    <xf numFmtId="4" fontId="40" fillId="7" borderId="23" xfId="29" applyNumberFormat="1" applyFont="1" applyFill="1" applyBorder="1" applyAlignment="1" applyProtection="1">
      <alignment horizontal="right" vertical="center"/>
      <protection/>
    </xf>
    <xf numFmtId="190" fontId="84" fillId="7" borderId="2" xfId="0" applyNumberFormat="1" applyFont="1" applyFill="1" applyBorder="1" applyAlignment="1">
      <alignment horizontal="center"/>
    </xf>
    <xf numFmtId="0" fontId="84" fillId="7" borderId="2" xfId="0" applyFont="1" applyFill="1" applyBorder="1" applyAlignment="1" applyProtection="1">
      <alignment horizontal="left" vertical="center"/>
      <protection/>
    </xf>
    <xf numFmtId="0" fontId="40" fillId="7" borderId="2" xfId="0" applyFont="1" applyFill="1" applyBorder="1" applyAlignment="1">
      <alignment horizontal="right"/>
    </xf>
    <xf numFmtId="4" fontId="40" fillId="7" borderId="2" xfId="0" applyNumberFormat="1" applyFont="1" applyFill="1" applyBorder="1" applyAlignment="1">
      <alignment horizontal="right"/>
    </xf>
    <xf numFmtId="3" fontId="40" fillId="7" borderId="2" xfId="0" applyNumberFormat="1" applyFont="1" applyFill="1" applyBorder="1" applyAlignment="1">
      <alignment horizontal="right"/>
    </xf>
    <xf numFmtId="49" fontId="84" fillId="7" borderId="2" xfId="0" applyNumberFormat="1" applyFont="1" applyFill="1" applyBorder="1" applyAlignment="1" applyProtection="1">
      <alignment horizontal="left" vertical="center"/>
      <protection/>
    </xf>
    <xf numFmtId="0" fontId="40" fillId="7" borderId="2" xfId="0" applyNumberFormat="1" applyFont="1" applyFill="1" applyBorder="1" applyAlignment="1" applyProtection="1">
      <alignment horizontal="right" vertical="center"/>
      <protection locked="0"/>
    </xf>
    <xf numFmtId="4" fontId="40" fillId="7" borderId="2" xfId="17" applyNumberFormat="1" applyFont="1" applyFill="1" applyBorder="1" applyAlignment="1" applyProtection="1">
      <alignment horizontal="right" vertical="center"/>
      <protection locked="0"/>
    </xf>
    <xf numFmtId="3" fontId="40" fillId="7" borderId="2" xfId="17" applyNumberFormat="1" applyFont="1" applyFill="1" applyBorder="1" applyAlignment="1" applyProtection="1">
      <alignment horizontal="right" vertical="center"/>
      <protection locked="0"/>
    </xf>
    <xf numFmtId="190" fontId="84" fillId="7" borderId="2" xfId="0" applyNumberFormat="1" applyFont="1" applyFill="1" applyBorder="1" applyAlignment="1">
      <alignment horizontal="center" vertical="center" shrinkToFit="1"/>
    </xf>
    <xf numFmtId="0" fontId="84" fillId="7" borderId="2" xfId="0" applyFont="1" applyFill="1" applyBorder="1" applyAlignment="1" applyProtection="1">
      <alignment horizontal="left" vertical="center"/>
      <protection/>
    </xf>
    <xf numFmtId="0" fontId="40" fillId="7" borderId="2" xfId="0" applyFont="1" applyFill="1" applyBorder="1" applyAlignment="1">
      <alignment horizontal="right" vertical="center" shrinkToFit="1"/>
    </xf>
    <xf numFmtId="4" fontId="40" fillId="7" borderId="2" xfId="18" applyNumberFormat="1" applyFont="1" applyFill="1" applyBorder="1" applyAlignment="1">
      <alignment horizontal="right" vertical="center" shrinkToFit="1"/>
    </xf>
    <xf numFmtId="3" fontId="40" fillId="7" borderId="2" xfId="18" applyNumberFormat="1" applyFont="1" applyFill="1" applyBorder="1" applyAlignment="1">
      <alignment horizontal="right" vertical="center" shrinkToFit="1"/>
    </xf>
    <xf numFmtId="3" fontId="40" fillId="7" borderId="2" xfId="30" applyNumberFormat="1" applyFont="1" applyFill="1" applyBorder="1" applyAlignment="1" applyProtection="1">
      <alignment horizontal="right" vertical="center"/>
      <protection/>
    </xf>
    <xf numFmtId="4" fontId="40" fillId="7" borderId="2" xfId="0" applyNumberFormat="1" applyFont="1" applyFill="1" applyBorder="1" applyAlignment="1">
      <alignment horizontal="right" vertical="center"/>
    </xf>
    <xf numFmtId="3" fontId="40" fillId="7" borderId="2" xfId="15" applyNumberFormat="1" applyFont="1" applyFill="1" applyBorder="1" applyAlignment="1" applyProtection="1">
      <alignment horizontal="right" vertical="center"/>
      <protection/>
    </xf>
    <xf numFmtId="4" fontId="40" fillId="7" borderId="2" xfId="0" applyNumberFormat="1" applyFont="1" applyFill="1" applyBorder="1" applyAlignment="1">
      <alignment horizontal="right" vertical="center" shrinkToFit="1"/>
    </xf>
    <xf numFmtId="3" fontId="40" fillId="7" borderId="2" xfId="18" applyNumberFormat="1" applyFont="1" applyFill="1" applyBorder="1" applyAlignment="1" applyProtection="1">
      <alignment horizontal="right" vertical="center" shrinkToFit="1"/>
      <protection locked="0"/>
    </xf>
    <xf numFmtId="0" fontId="92" fillId="7" borderId="2" xfId="0" applyFont="1" applyFill="1" applyBorder="1" applyAlignment="1">
      <alignment horizontal="left" vertical="center" wrapText="1"/>
    </xf>
    <xf numFmtId="0" fontId="92" fillId="7" borderId="2" xfId="0" applyFont="1" applyFill="1" applyBorder="1" applyAlignment="1" applyProtection="1">
      <alignment horizontal="left" vertical="center"/>
      <protection/>
    </xf>
    <xf numFmtId="0" fontId="92" fillId="7" borderId="2" xfId="0" applyFont="1" applyFill="1" applyBorder="1" applyAlignment="1">
      <alignment horizontal="left"/>
    </xf>
    <xf numFmtId="0" fontId="92" fillId="7" borderId="2" xfId="0" applyNumberFormat="1" applyFont="1" applyFill="1" applyBorder="1" applyAlignment="1" applyProtection="1">
      <alignment horizontal="left" vertical="center"/>
      <protection/>
    </xf>
    <xf numFmtId="204" fontId="92" fillId="7" borderId="2" xfId="0" applyNumberFormat="1" applyFont="1" applyFill="1" applyBorder="1" applyAlignment="1">
      <alignment horizontal="left" vertical="center" shrinkToFit="1"/>
    </xf>
    <xf numFmtId="4" fontId="57" fillId="7" borderId="2" xfId="15" applyNumberFormat="1" applyFont="1" applyFill="1" applyBorder="1" applyAlignment="1" applyProtection="1">
      <alignment horizontal="right" vertical="center"/>
      <protection/>
    </xf>
    <xf numFmtId="3" fontId="57" fillId="7" borderId="2" xfId="15" applyNumberFormat="1" applyFont="1" applyFill="1" applyBorder="1" applyAlignment="1" applyProtection="1">
      <alignment horizontal="right" vertical="center"/>
      <protection/>
    </xf>
    <xf numFmtId="0" fontId="49" fillId="3" borderId="39" xfId="0" applyFont="1" applyFill="1" applyBorder="1" applyAlignment="1" applyProtection="1">
      <alignment vertical="center"/>
      <protection/>
    </xf>
    <xf numFmtId="0" fontId="85" fillId="2" borderId="10" xfId="26" applyFont="1" applyFill="1" applyBorder="1" applyAlignment="1" applyProtection="1">
      <alignment horizontal="right" vertical="center"/>
      <protection/>
    </xf>
    <xf numFmtId="190" fontId="84" fillId="0" borderId="11" xfId="0" applyNumberFormat="1" applyFont="1" applyFill="1" applyBorder="1" applyAlignment="1">
      <alignment horizontal="center" vertical="center" shrinkToFit="1"/>
    </xf>
    <xf numFmtId="4" fontId="57" fillId="6" borderId="11" xfId="15" applyNumberFormat="1" applyFont="1" applyFill="1" applyBorder="1" applyAlignment="1" applyProtection="1">
      <alignment horizontal="right" vertical="center"/>
      <protection/>
    </xf>
    <xf numFmtId="3" fontId="57" fillId="6" borderId="11" xfId="15" applyNumberFormat="1" applyFont="1" applyFill="1" applyBorder="1" applyAlignment="1" applyProtection="1">
      <alignment horizontal="right" vertical="center"/>
      <protection/>
    </xf>
    <xf numFmtId="4" fontId="40" fillId="0" borderId="11" xfId="0" applyNumberFormat="1" applyFont="1" applyFill="1" applyBorder="1" applyAlignment="1">
      <alignment horizontal="right" vertical="center"/>
    </xf>
  </cellXfs>
  <cellStyles count="17">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Currency" xfId="27"/>
    <cellStyle name="Currency [0]" xfId="28"/>
    <cellStyle name="Percent" xfId="29"/>
    <cellStyle name="Yüzde 2" xfId="3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629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Box 2"/>
        <xdr:cNvSpPr txBox="1">
          <a:spLocks noChangeArrowheads="1"/>
        </xdr:cNvSpPr>
      </xdr:nvSpPr>
      <xdr:spPr>
        <a:xfrm>
          <a:off x="14535150" y="0"/>
          <a:ext cx="17621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609600</xdr:colOff>
      <xdr:row>3</xdr:row>
      <xdr:rowOff>123825</xdr:rowOff>
    </xdr:from>
    <xdr:to>
      <xdr:col>7</xdr:col>
      <xdr:colOff>28575</xdr:colOff>
      <xdr:row>4</xdr:row>
      <xdr:rowOff>323850</xdr:rowOff>
    </xdr:to>
    <xdr:pic>
      <xdr:nvPicPr>
        <xdr:cNvPr id="3" name="Picture 13"/>
        <xdr:cNvPicPr preferRelativeResize="1">
          <a:picLocks noChangeAspect="1"/>
        </xdr:cNvPicPr>
      </xdr:nvPicPr>
      <xdr:blipFill>
        <a:blip r:embed="rId1"/>
        <a:stretch>
          <a:fillRect/>
        </a:stretch>
      </xdr:blipFill>
      <xdr:spPr>
        <a:xfrm>
          <a:off x="5991225" y="1428750"/>
          <a:ext cx="17240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21</xdr:col>
      <xdr:colOff>0</xdr:colOff>
      <xdr:row>0</xdr:row>
      <xdr:rowOff>0</xdr:rowOff>
    </xdr:to>
    <xdr:sp>
      <xdr:nvSpPr>
        <xdr:cNvPr id="1" name="TextBox 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2" name="TextBox 2"/>
        <xdr:cNvSpPr txBox="1">
          <a:spLocks noChangeArrowheads="1"/>
        </xdr:cNvSpPr>
      </xdr:nvSpPr>
      <xdr:spPr>
        <a:xfrm>
          <a:off x="1064895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 name="TextBox 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 name="TextBox 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5" name="TextBox 5"/>
        <xdr:cNvSpPr txBox="1">
          <a:spLocks noChangeArrowheads="1"/>
        </xdr:cNvSpPr>
      </xdr:nvSpPr>
      <xdr:spPr>
        <a:xfrm>
          <a:off x="19050" y="0"/>
          <a:ext cx="11734800"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6" name="TextBox 6"/>
        <xdr:cNvSpPr txBox="1">
          <a:spLocks noChangeArrowheads="1"/>
        </xdr:cNvSpPr>
      </xdr:nvSpPr>
      <xdr:spPr>
        <a:xfrm>
          <a:off x="1085850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7" name="TextBox 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8" name="TextBox 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9" name="TextBox 9"/>
        <xdr:cNvSpPr txBox="1">
          <a:spLocks noChangeArrowheads="1"/>
        </xdr:cNvSpPr>
      </xdr:nvSpPr>
      <xdr:spPr>
        <a:xfrm>
          <a:off x="19050" y="0"/>
          <a:ext cx="1173480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0</xdr:colOff>
      <xdr:row>0</xdr:row>
      <xdr:rowOff>0</xdr:rowOff>
    </xdr:to>
    <xdr:sp fLocksText="0">
      <xdr:nvSpPr>
        <xdr:cNvPr id="10" name="TextBox 10"/>
        <xdr:cNvSpPr txBox="1">
          <a:spLocks noChangeArrowheads="1"/>
        </xdr:cNvSpPr>
      </xdr:nvSpPr>
      <xdr:spPr>
        <a:xfrm>
          <a:off x="8067675" y="0"/>
          <a:ext cx="3686175"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21</xdr:col>
      <xdr:colOff>0</xdr:colOff>
      <xdr:row>0</xdr:row>
      <xdr:rowOff>0</xdr:rowOff>
    </xdr:to>
    <xdr:sp>
      <xdr:nvSpPr>
        <xdr:cNvPr id="11" name="TextBox 1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12" name="TextBox 12"/>
        <xdr:cNvSpPr txBox="1">
          <a:spLocks noChangeArrowheads="1"/>
        </xdr:cNvSpPr>
      </xdr:nvSpPr>
      <xdr:spPr>
        <a:xfrm>
          <a:off x="1064895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13" name="TextBox 1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4" name="TextBox 1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15" name="TextBox 16"/>
        <xdr:cNvSpPr txBox="1">
          <a:spLocks noChangeArrowheads="1"/>
        </xdr:cNvSpPr>
      </xdr:nvSpPr>
      <xdr:spPr>
        <a:xfrm>
          <a:off x="1085850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16" name="TextBox 1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7" name="TextBox 1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18" name="TextBox 19"/>
        <xdr:cNvSpPr txBox="1">
          <a:spLocks noChangeArrowheads="1"/>
        </xdr:cNvSpPr>
      </xdr:nvSpPr>
      <xdr:spPr>
        <a:xfrm>
          <a:off x="19050" y="0"/>
          <a:ext cx="1173480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0</xdr:colOff>
      <xdr:row>0</xdr:row>
      <xdr:rowOff>0</xdr:rowOff>
    </xdr:to>
    <xdr:sp>
      <xdr:nvSpPr>
        <xdr:cNvPr id="19" name="TextBox 21"/>
        <xdr:cNvSpPr txBox="1">
          <a:spLocks noChangeArrowheads="1"/>
        </xdr:cNvSpPr>
      </xdr:nvSpPr>
      <xdr:spPr>
        <a:xfrm>
          <a:off x="19050" y="0"/>
          <a:ext cx="11734800"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0</xdr:colOff>
      <xdr:row>0</xdr:row>
      <xdr:rowOff>0</xdr:rowOff>
    </xdr:to>
    <xdr:sp fLocksText="0">
      <xdr:nvSpPr>
        <xdr:cNvPr id="20" name="TextBox 22"/>
        <xdr:cNvSpPr txBox="1">
          <a:spLocks noChangeArrowheads="1"/>
        </xdr:cNvSpPr>
      </xdr:nvSpPr>
      <xdr:spPr>
        <a:xfrm>
          <a:off x="11668125" y="0"/>
          <a:ext cx="85725"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21</xdr:col>
      <xdr:colOff>0</xdr:colOff>
      <xdr:row>0</xdr:row>
      <xdr:rowOff>0</xdr:rowOff>
    </xdr:to>
    <xdr:sp>
      <xdr:nvSpPr>
        <xdr:cNvPr id="21" name="TextBox 2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2" name="TextBox 2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3" name="TextBox 2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4" name="TextBox 2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5" name="TextBox 3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6" name="TextBox 32"/>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7" name="TextBox 35"/>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8" name="TextBox 36"/>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9" name="TextBox 39"/>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0" name="TextBox 40"/>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1" name="TextBox 4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2" name="TextBox 4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3" name="TextBox 4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4" name="TextBox 4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5" name="TextBox 5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6" name="TextBox 52"/>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7" name="TextBox 55"/>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8" name="TextBox 56"/>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34</xdr:col>
      <xdr:colOff>104775</xdr:colOff>
      <xdr:row>0</xdr:row>
      <xdr:rowOff>0</xdr:rowOff>
    </xdr:to>
    <xdr:sp>
      <xdr:nvSpPr>
        <xdr:cNvPr id="39" name="TextBox 57"/>
        <xdr:cNvSpPr txBox="1">
          <a:spLocks noChangeArrowheads="1"/>
        </xdr:cNvSpPr>
      </xdr:nvSpPr>
      <xdr:spPr>
        <a:xfrm>
          <a:off x="19050" y="0"/>
          <a:ext cx="16735425"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21</xdr:col>
      <xdr:colOff>0</xdr:colOff>
      <xdr:row>0</xdr:row>
      <xdr:rowOff>0</xdr:rowOff>
    </xdr:to>
    <xdr:sp>
      <xdr:nvSpPr>
        <xdr:cNvPr id="40" name="TextBox 59"/>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1" name="TextBox 60"/>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2" name="TextBox 6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3" name="TextBox 6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4" name="TextBox 6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5" name="TextBox 6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8039100"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0</xdr:colOff>
      <xdr:row>0</xdr:row>
      <xdr:rowOff>0</xdr:rowOff>
    </xdr:to>
    <xdr:sp fLocksText="0">
      <xdr:nvSpPr>
        <xdr:cNvPr id="47" name="TextBox 72"/>
        <xdr:cNvSpPr txBox="1">
          <a:spLocks noChangeArrowheads="1"/>
        </xdr:cNvSpPr>
      </xdr:nvSpPr>
      <xdr:spPr>
        <a:xfrm>
          <a:off x="8067675" y="0"/>
          <a:ext cx="3686175"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21</xdr:col>
      <xdr:colOff>0</xdr:colOff>
      <xdr:row>0</xdr:row>
      <xdr:rowOff>0</xdr:rowOff>
    </xdr:to>
    <xdr:sp>
      <xdr:nvSpPr>
        <xdr:cNvPr id="48" name="TextBox 7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9" name="TextBox 7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50" name="TextBox 7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51" name="TextBox 7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866775</xdr:colOff>
      <xdr:row>3</xdr:row>
      <xdr:rowOff>171450</xdr:rowOff>
    </xdr:from>
    <xdr:to>
      <xdr:col>7</xdr:col>
      <xdr:colOff>352425</xdr:colOff>
      <xdr:row>4</xdr:row>
      <xdr:rowOff>323850</xdr:rowOff>
    </xdr:to>
    <xdr:pic>
      <xdr:nvPicPr>
        <xdr:cNvPr id="52" name="Picture 80"/>
        <xdr:cNvPicPr preferRelativeResize="1">
          <a:picLocks noChangeAspect="1"/>
        </xdr:cNvPicPr>
      </xdr:nvPicPr>
      <xdr:blipFill>
        <a:blip r:embed="rId1"/>
        <a:stretch>
          <a:fillRect/>
        </a:stretch>
      </xdr:blipFill>
      <xdr:spPr>
        <a:xfrm>
          <a:off x="5962650" y="1209675"/>
          <a:ext cx="15049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28)'"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14"/>
  <sheetViews>
    <sheetView tabSelected="1" zoomScale="80" zoomScaleNormal="80" workbookViewId="0" topLeftCell="A1">
      <pane xSplit="9" ySplit="11" topLeftCell="J12"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4.00390625" style="92" bestFit="1" customWidth="1"/>
    <col min="2" max="2" width="4.28125" style="93" bestFit="1" customWidth="1"/>
    <col min="3" max="3" width="5.7109375" style="94" bestFit="1" customWidth="1"/>
    <col min="4" max="4" width="56.57421875" style="95" bestFit="1" customWidth="1"/>
    <col min="5" max="5" width="10.140625" style="96" bestFit="1" customWidth="1"/>
    <col min="6" max="6" width="28.140625" style="96" bestFit="1" customWidth="1"/>
    <col min="7" max="7" width="6.421875" style="96" bestFit="1" customWidth="1"/>
    <col min="8" max="8" width="8.7109375" style="97" customWidth="1"/>
    <col min="9" max="9" width="8.7109375" style="98" bestFit="1" customWidth="1"/>
    <col min="10" max="10" width="10.8515625" style="97" bestFit="1" customWidth="1"/>
    <col min="11" max="11" width="7.140625" style="98" bestFit="1" customWidth="1"/>
    <col min="12" max="12" width="10.8515625" style="97" bestFit="1" customWidth="1"/>
    <col min="13" max="13" width="7.140625" style="98" bestFit="1" customWidth="1"/>
    <col min="14" max="14" width="10.8515625" style="99" bestFit="1" customWidth="1"/>
    <col min="15" max="15" width="7.140625" style="100" bestFit="1" customWidth="1"/>
    <col min="16" max="16" width="10.8515625" style="243" bestFit="1" customWidth="1"/>
    <col min="17" max="17" width="7.140625" style="244" bestFit="1" customWidth="1"/>
    <col min="18" max="18" width="11.28125" style="101" bestFit="1" customWidth="1"/>
    <col min="19" max="19" width="8.140625" style="103" customWidth="1"/>
    <col min="20" max="20" width="12.421875" style="103" bestFit="1" customWidth="1"/>
    <col min="21" max="21" width="7.8515625" style="104" bestFit="1" customWidth="1"/>
    <col min="22" max="22" width="6.7109375" style="103" hidden="1" customWidth="1"/>
    <col min="23" max="23" width="6.7109375" style="139" hidden="1" customWidth="1"/>
    <col min="24" max="24" width="7.421875" style="150" hidden="1" customWidth="1"/>
    <col min="25" max="25" width="7.140625" style="138" hidden="1" customWidth="1"/>
    <col min="26" max="27" width="6.7109375" style="167" hidden="1" customWidth="1"/>
    <col min="28" max="28" width="6.7109375" style="105" hidden="1" customWidth="1"/>
    <col min="29" max="29" width="8.140625" style="151" hidden="1" customWidth="1"/>
    <col min="30" max="30" width="13.57421875" style="97" bestFit="1" customWidth="1"/>
    <col min="31" max="31" width="9.8515625" style="98" bestFit="1" customWidth="1"/>
    <col min="32" max="32" width="10.00390625" style="97" bestFit="1" customWidth="1"/>
    <col min="33" max="33" width="3.7109375" style="95" bestFit="1" customWidth="1"/>
    <col min="34" max="34" width="6.8515625" style="95" customWidth="1"/>
    <col min="35" max="35" width="8.421875" style="95" bestFit="1" customWidth="1"/>
    <col min="36" max="38" width="6.8515625" style="95" customWidth="1"/>
    <col min="39" max="16384" width="4.421875" style="95" customWidth="1"/>
  </cols>
  <sheetData>
    <row r="1" spans="1:33" s="23" customFormat="1" ht="49.5">
      <c r="A1" s="335" t="s">
        <v>118</v>
      </c>
      <c r="B1" s="336"/>
      <c r="C1" s="336"/>
      <c r="D1" s="336"/>
      <c r="E1" s="336"/>
      <c r="F1" s="336"/>
      <c r="G1" s="336"/>
      <c r="H1" s="336"/>
      <c r="I1" s="336"/>
      <c r="J1" s="225"/>
      <c r="K1" s="231"/>
      <c r="L1" s="225"/>
      <c r="M1" s="231"/>
      <c r="N1" s="225"/>
      <c r="O1" s="231"/>
      <c r="P1" s="235"/>
      <c r="Q1" s="236"/>
      <c r="R1" s="231"/>
      <c r="S1" s="225"/>
      <c r="T1" s="225"/>
      <c r="U1" s="159"/>
      <c r="V1" s="140"/>
      <c r="W1" s="130"/>
      <c r="X1" s="332"/>
      <c r="Y1" s="332"/>
      <c r="Z1" s="332"/>
      <c r="AA1" s="332"/>
      <c r="AB1" s="332"/>
      <c r="AC1" s="332"/>
      <c r="AD1" s="332"/>
      <c r="AE1" s="332"/>
      <c r="AF1" s="332"/>
      <c r="AG1" s="332"/>
    </row>
    <row r="2" spans="1:33" s="23" customFormat="1" ht="26.25">
      <c r="A2" s="280" t="s">
        <v>55</v>
      </c>
      <c r="B2" s="281"/>
      <c r="C2" s="281"/>
      <c r="D2" s="281"/>
      <c r="E2" s="281"/>
      <c r="F2" s="281"/>
      <c r="G2" s="281"/>
      <c r="H2" s="281"/>
      <c r="I2" s="281"/>
      <c r="J2" s="226"/>
      <c r="K2" s="232"/>
      <c r="L2" s="226"/>
      <c r="M2" s="232"/>
      <c r="N2" s="226"/>
      <c r="O2" s="232"/>
      <c r="P2" s="226"/>
      <c r="Q2" s="232"/>
      <c r="R2" s="232"/>
      <c r="S2" s="226"/>
      <c r="T2" s="226"/>
      <c r="U2" s="160"/>
      <c r="V2" s="141"/>
      <c r="W2" s="131"/>
      <c r="X2" s="185"/>
      <c r="Y2" s="186"/>
      <c r="Z2" s="187"/>
      <c r="AA2" s="187"/>
      <c r="AB2" s="186"/>
      <c r="AC2" s="185"/>
      <c r="AD2" s="340" t="s">
        <v>99</v>
      </c>
      <c r="AE2" s="341"/>
      <c r="AF2" s="341"/>
      <c r="AG2" s="341"/>
    </row>
    <row r="3" spans="1:33" s="23" customFormat="1" ht="27" thickBot="1">
      <c r="A3" s="282" t="s">
        <v>100</v>
      </c>
      <c r="B3" s="337"/>
      <c r="C3" s="337"/>
      <c r="D3" s="337"/>
      <c r="E3" s="337"/>
      <c r="F3" s="337"/>
      <c r="G3" s="337"/>
      <c r="H3" s="337"/>
      <c r="I3" s="337"/>
      <c r="J3" s="227"/>
      <c r="K3" s="233"/>
      <c r="L3" s="227"/>
      <c r="M3" s="233"/>
      <c r="N3" s="227"/>
      <c r="O3" s="233"/>
      <c r="P3" s="237"/>
      <c r="Q3" s="238"/>
      <c r="R3" s="233"/>
      <c r="S3" s="227"/>
      <c r="T3" s="227"/>
      <c r="U3" s="161"/>
      <c r="V3" s="142"/>
      <c r="W3" s="132"/>
      <c r="X3" s="182"/>
      <c r="Y3" s="183"/>
      <c r="Z3" s="182"/>
      <c r="AA3" s="182"/>
      <c r="AB3" s="184"/>
      <c r="AC3" s="182"/>
      <c r="AD3" s="341"/>
      <c r="AE3" s="341"/>
      <c r="AF3" s="341"/>
      <c r="AG3" s="341"/>
    </row>
    <row r="4" spans="1:33" s="23" customFormat="1" ht="33">
      <c r="A4" s="338" t="s">
        <v>150</v>
      </c>
      <c r="B4" s="339"/>
      <c r="C4" s="339"/>
      <c r="D4" s="339"/>
      <c r="E4" s="339"/>
      <c r="F4" s="26"/>
      <c r="G4" s="26"/>
      <c r="H4" s="26"/>
      <c r="I4" s="26"/>
      <c r="J4" s="228"/>
      <c r="K4" s="234"/>
      <c r="L4" s="228"/>
      <c r="M4" s="234"/>
      <c r="N4" s="228"/>
      <c r="O4" s="234"/>
      <c r="P4" s="239"/>
      <c r="Q4" s="240"/>
      <c r="R4" s="234"/>
      <c r="S4" s="228"/>
      <c r="T4" s="228"/>
      <c r="U4" s="162"/>
      <c r="V4" s="143"/>
      <c r="W4" s="133"/>
      <c r="X4" s="333"/>
      <c r="Y4" s="334"/>
      <c r="Z4" s="334"/>
      <c r="AA4" s="334"/>
      <c r="AB4" s="334"/>
      <c r="AC4" s="111"/>
      <c r="AD4" s="341"/>
      <c r="AE4" s="341"/>
      <c r="AF4" s="341"/>
      <c r="AG4" s="341"/>
    </row>
    <row r="5" spans="1:33" s="23" customFormat="1" ht="33.75" thickBot="1">
      <c r="A5" s="330" t="s">
        <v>151</v>
      </c>
      <c r="B5" s="331"/>
      <c r="C5" s="331"/>
      <c r="D5" s="331"/>
      <c r="E5" s="331"/>
      <c r="F5" s="26"/>
      <c r="G5" s="26"/>
      <c r="H5" s="26"/>
      <c r="I5" s="26"/>
      <c r="J5" s="228"/>
      <c r="K5" s="234"/>
      <c r="L5" s="228"/>
      <c r="M5" s="234"/>
      <c r="N5" s="228"/>
      <c r="O5" s="234"/>
      <c r="P5" s="239"/>
      <c r="Q5" s="240"/>
      <c r="R5" s="234"/>
      <c r="S5" s="228"/>
      <c r="T5" s="228"/>
      <c r="U5" s="162"/>
      <c r="V5" s="143"/>
      <c r="W5" s="133"/>
      <c r="X5" s="188"/>
      <c r="Y5" s="189"/>
      <c r="Z5" s="189"/>
      <c r="AA5" s="189"/>
      <c r="AB5" s="189"/>
      <c r="AC5" s="189"/>
      <c r="AD5" s="342"/>
      <c r="AE5" s="342"/>
      <c r="AF5" s="342"/>
      <c r="AG5" s="342"/>
    </row>
    <row r="6" spans="1:33" s="30" customFormat="1" ht="15.75" thickBot="1">
      <c r="A6" s="190"/>
      <c r="B6" s="191"/>
      <c r="C6" s="191"/>
      <c r="D6" s="313" t="s">
        <v>90</v>
      </c>
      <c r="E6" s="313"/>
      <c r="F6" s="313"/>
      <c r="G6" s="313"/>
      <c r="H6" s="313" t="s">
        <v>89</v>
      </c>
      <c r="I6" s="313"/>
      <c r="J6" s="313" t="s">
        <v>86</v>
      </c>
      <c r="K6" s="313"/>
      <c r="L6" s="313"/>
      <c r="M6" s="313"/>
      <c r="N6" s="313"/>
      <c r="O6" s="313"/>
      <c r="P6" s="313"/>
      <c r="Q6" s="313"/>
      <c r="R6" s="313"/>
      <c r="S6" s="313"/>
      <c r="T6" s="313"/>
      <c r="U6" s="313"/>
      <c r="V6" s="313" t="s">
        <v>87</v>
      </c>
      <c r="W6" s="313"/>
      <c r="X6" s="313" t="s">
        <v>92</v>
      </c>
      <c r="Y6" s="313"/>
      <c r="Z6" s="313" t="s">
        <v>91</v>
      </c>
      <c r="AA6" s="313"/>
      <c r="AB6" s="313" t="s">
        <v>96</v>
      </c>
      <c r="AC6" s="313"/>
      <c r="AD6" s="313" t="s">
        <v>88</v>
      </c>
      <c r="AE6" s="313"/>
      <c r="AF6" s="313"/>
      <c r="AG6" s="314"/>
    </row>
    <row r="7" spans="1:33" s="34" customFormat="1" ht="12.75">
      <c r="A7" s="192"/>
      <c r="B7" s="32"/>
      <c r="C7" s="32"/>
      <c r="D7" s="1"/>
      <c r="E7" s="33" t="s">
        <v>59</v>
      </c>
      <c r="F7" s="1"/>
      <c r="G7" s="1" t="s">
        <v>62</v>
      </c>
      <c r="H7" s="1" t="s">
        <v>62</v>
      </c>
      <c r="I7" s="1" t="s">
        <v>64</v>
      </c>
      <c r="J7" s="328" t="s">
        <v>2</v>
      </c>
      <c r="K7" s="329"/>
      <c r="L7" s="328" t="s">
        <v>3</v>
      </c>
      <c r="M7" s="329"/>
      <c r="N7" s="328" t="s">
        <v>4</v>
      </c>
      <c r="O7" s="329"/>
      <c r="P7" s="315" t="s">
        <v>11</v>
      </c>
      <c r="Q7" s="315"/>
      <c r="R7" s="311" t="s">
        <v>74</v>
      </c>
      <c r="S7" s="311"/>
      <c r="T7" s="311" t="s">
        <v>0</v>
      </c>
      <c r="U7" s="311"/>
      <c r="V7" s="311"/>
      <c r="W7" s="311"/>
      <c r="X7" s="315"/>
      <c r="Y7" s="315"/>
      <c r="Z7" s="311" t="s">
        <v>85</v>
      </c>
      <c r="AA7" s="311"/>
      <c r="AB7" s="311" t="s">
        <v>97</v>
      </c>
      <c r="AC7" s="311"/>
      <c r="AD7" s="311"/>
      <c r="AE7" s="311"/>
      <c r="AF7" s="250" t="s">
        <v>74</v>
      </c>
      <c r="AG7" s="193"/>
    </row>
    <row r="8" spans="1:33" s="34" customFormat="1" ht="13.5" thickBot="1">
      <c r="A8" s="194"/>
      <c r="B8" s="36"/>
      <c r="C8" s="36"/>
      <c r="D8" s="37" t="s">
        <v>9</v>
      </c>
      <c r="E8" s="38" t="s">
        <v>60</v>
      </c>
      <c r="F8" s="39" t="s">
        <v>1</v>
      </c>
      <c r="G8" s="39" t="s">
        <v>61</v>
      </c>
      <c r="H8" s="39" t="s">
        <v>63</v>
      </c>
      <c r="I8" s="39" t="s">
        <v>59</v>
      </c>
      <c r="J8" s="144" t="s">
        <v>7</v>
      </c>
      <c r="K8" s="40" t="s">
        <v>6</v>
      </c>
      <c r="L8" s="144" t="s">
        <v>7</v>
      </c>
      <c r="M8" s="40" t="s">
        <v>6</v>
      </c>
      <c r="N8" s="144" t="s">
        <v>7</v>
      </c>
      <c r="O8" s="40" t="s">
        <v>6</v>
      </c>
      <c r="P8" s="147" t="s">
        <v>7</v>
      </c>
      <c r="Q8" s="135" t="s">
        <v>6</v>
      </c>
      <c r="R8" s="40" t="s">
        <v>93</v>
      </c>
      <c r="S8" s="144" t="s">
        <v>75</v>
      </c>
      <c r="T8" s="144" t="s">
        <v>7</v>
      </c>
      <c r="U8" s="163" t="s">
        <v>5</v>
      </c>
      <c r="V8" s="144" t="s">
        <v>7</v>
      </c>
      <c r="W8" s="40" t="s">
        <v>6</v>
      </c>
      <c r="X8" s="147" t="s">
        <v>7</v>
      </c>
      <c r="Y8" s="135" t="s">
        <v>6</v>
      </c>
      <c r="Z8" s="163" t="s">
        <v>6</v>
      </c>
      <c r="AA8" s="163" t="s">
        <v>6</v>
      </c>
      <c r="AB8" s="40" t="s">
        <v>6</v>
      </c>
      <c r="AC8" s="144" t="s">
        <v>75</v>
      </c>
      <c r="AD8" s="144" t="s">
        <v>7</v>
      </c>
      <c r="AE8" s="40" t="s">
        <v>6</v>
      </c>
      <c r="AF8" s="144" t="s">
        <v>75</v>
      </c>
      <c r="AG8" s="195"/>
    </row>
    <row r="9" spans="1:33" s="45" customFormat="1" ht="12.75">
      <c r="A9" s="196"/>
      <c r="B9" s="41"/>
      <c r="C9" s="41"/>
      <c r="D9" s="41"/>
      <c r="E9" s="42" t="s">
        <v>66</v>
      </c>
      <c r="F9" s="41"/>
      <c r="G9" s="41" t="s">
        <v>69</v>
      </c>
      <c r="H9" s="41" t="s">
        <v>71</v>
      </c>
      <c r="I9" s="41" t="s">
        <v>72</v>
      </c>
      <c r="J9" s="316" t="s">
        <v>76</v>
      </c>
      <c r="K9" s="317"/>
      <c r="L9" s="316" t="s">
        <v>77</v>
      </c>
      <c r="M9" s="317"/>
      <c r="N9" s="316" t="s">
        <v>78</v>
      </c>
      <c r="O9" s="317"/>
      <c r="P9" s="318" t="s">
        <v>94</v>
      </c>
      <c r="Q9" s="318"/>
      <c r="R9" s="312" t="s">
        <v>80</v>
      </c>
      <c r="S9" s="312"/>
      <c r="T9" s="312" t="s">
        <v>95</v>
      </c>
      <c r="U9" s="312"/>
      <c r="V9" s="145"/>
      <c r="W9" s="134"/>
      <c r="X9" s="148"/>
      <c r="Y9" s="136"/>
      <c r="Z9" s="312" t="s">
        <v>84</v>
      </c>
      <c r="AA9" s="312"/>
      <c r="AB9" s="312" t="s">
        <v>98</v>
      </c>
      <c r="AC9" s="312"/>
      <c r="AD9" s="145"/>
      <c r="AE9" s="134"/>
      <c r="AF9" s="251" t="s">
        <v>80</v>
      </c>
      <c r="AG9" s="197"/>
    </row>
    <row r="10" spans="1:33" s="45" customFormat="1" ht="13.5" thickBot="1">
      <c r="A10" s="198"/>
      <c r="B10" s="123"/>
      <c r="C10" s="125"/>
      <c r="D10" s="123" t="s">
        <v>65</v>
      </c>
      <c r="E10" s="124" t="s">
        <v>67</v>
      </c>
      <c r="F10" s="125" t="s">
        <v>68</v>
      </c>
      <c r="G10" s="125" t="s">
        <v>70</v>
      </c>
      <c r="H10" s="125" t="s">
        <v>70</v>
      </c>
      <c r="I10" s="125" t="s">
        <v>73</v>
      </c>
      <c r="J10" s="207" t="s">
        <v>82</v>
      </c>
      <c r="K10" s="126" t="s">
        <v>79</v>
      </c>
      <c r="L10" s="207" t="s">
        <v>82</v>
      </c>
      <c r="M10" s="126" t="s">
        <v>79</v>
      </c>
      <c r="N10" s="207" t="s">
        <v>82</v>
      </c>
      <c r="O10" s="126" t="s">
        <v>79</v>
      </c>
      <c r="P10" s="209" t="s">
        <v>82</v>
      </c>
      <c r="Q10" s="210" t="s">
        <v>79</v>
      </c>
      <c r="R10" s="126" t="s">
        <v>79</v>
      </c>
      <c r="S10" s="207" t="s">
        <v>81</v>
      </c>
      <c r="T10" s="207" t="s">
        <v>82</v>
      </c>
      <c r="U10" s="208" t="s">
        <v>83</v>
      </c>
      <c r="V10" s="207" t="s">
        <v>82</v>
      </c>
      <c r="W10" s="126" t="s">
        <v>79</v>
      </c>
      <c r="X10" s="209" t="s">
        <v>82</v>
      </c>
      <c r="Y10" s="210" t="s">
        <v>79</v>
      </c>
      <c r="Z10" s="208" t="s">
        <v>79</v>
      </c>
      <c r="AA10" s="208" t="s">
        <v>79</v>
      </c>
      <c r="AB10" s="126" t="s">
        <v>79</v>
      </c>
      <c r="AC10" s="207" t="s">
        <v>81</v>
      </c>
      <c r="AD10" s="207" t="s">
        <v>79</v>
      </c>
      <c r="AE10" s="126" t="s">
        <v>81</v>
      </c>
      <c r="AF10" s="207" t="s">
        <v>81</v>
      </c>
      <c r="AG10" s="199"/>
    </row>
    <row r="11" spans="1:33" s="51" customFormat="1" ht="12" customHeight="1">
      <c r="A11" s="181">
        <v>1</v>
      </c>
      <c r="B11" s="371"/>
      <c r="C11" s="211"/>
      <c r="D11" s="153" t="s">
        <v>145</v>
      </c>
      <c r="E11" s="262">
        <v>40723</v>
      </c>
      <c r="F11" s="153" t="s">
        <v>17</v>
      </c>
      <c r="G11" s="294">
        <v>323</v>
      </c>
      <c r="H11" s="216">
        <v>430</v>
      </c>
      <c r="I11" s="216">
        <v>2</v>
      </c>
      <c r="J11" s="222">
        <v>210476</v>
      </c>
      <c r="K11" s="229">
        <v>18283</v>
      </c>
      <c r="L11" s="222">
        <v>302037</v>
      </c>
      <c r="M11" s="229">
        <v>25538</v>
      </c>
      <c r="N11" s="222">
        <v>336858</v>
      </c>
      <c r="O11" s="229">
        <v>28812</v>
      </c>
      <c r="P11" s="376">
        <f>SUM(J11+L11+N11)</f>
        <v>849371</v>
      </c>
      <c r="Q11" s="377">
        <f>SUM(K11+M11+O11)</f>
        <v>72633</v>
      </c>
      <c r="R11" s="212">
        <f>IF(P11&lt;&gt;0,Q11/H11,"")</f>
        <v>168.9139534883721</v>
      </c>
      <c r="S11" s="213">
        <f>+P11/Q11</f>
        <v>11.694009609956908</v>
      </c>
      <c r="T11" s="214">
        <v>1642432</v>
      </c>
      <c r="U11" s="215">
        <f>IF(T11&lt;&gt;0,-(T11-P11)/T11,"")</f>
        <v>-0.4828577377937108</v>
      </c>
      <c r="V11" s="217"/>
      <c r="W11" s="218"/>
      <c r="X11" s="291"/>
      <c r="Y11" s="292"/>
      <c r="Z11" s="215"/>
      <c r="AA11" s="215"/>
      <c r="AB11" s="212"/>
      <c r="AC11" s="213"/>
      <c r="AD11" s="222">
        <v>4245904</v>
      </c>
      <c r="AE11" s="229">
        <v>382163</v>
      </c>
      <c r="AF11" s="278">
        <f>AD11/AE11</f>
        <v>11.110191201136688</v>
      </c>
      <c r="AG11" s="271">
        <v>1</v>
      </c>
    </row>
    <row r="12" spans="1:33" s="51" customFormat="1" ht="12" customHeight="1">
      <c r="A12" s="181">
        <v>2</v>
      </c>
      <c r="B12" s="168" t="s">
        <v>57</v>
      </c>
      <c r="C12" s="390"/>
      <c r="D12" s="430" t="s">
        <v>168</v>
      </c>
      <c r="E12" s="391">
        <v>40732</v>
      </c>
      <c r="F12" s="392" t="s">
        <v>17</v>
      </c>
      <c r="G12" s="393">
        <v>81</v>
      </c>
      <c r="H12" s="393">
        <v>82</v>
      </c>
      <c r="I12" s="393">
        <v>1</v>
      </c>
      <c r="J12" s="394">
        <v>60274</v>
      </c>
      <c r="K12" s="395">
        <v>4903</v>
      </c>
      <c r="L12" s="394">
        <v>87491</v>
      </c>
      <c r="M12" s="395">
        <v>7090</v>
      </c>
      <c r="N12" s="394">
        <v>96234</v>
      </c>
      <c r="O12" s="395">
        <v>7715</v>
      </c>
      <c r="P12" s="435">
        <f>SUM(J12+L12+N12)</f>
        <v>243999</v>
      </c>
      <c r="Q12" s="436">
        <f>SUM(K12+M12+O12)</f>
        <v>19708</v>
      </c>
      <c r="R12" s="396">
        <f>IF(P12&lt;&gt;0,Q12/H12,"")</f>
        <v>240.34146341463415</v>
      </c>
      <c r="S12" s="397">
        <f>+P12/Q12</f>
        <v>12.380708341790136</v>
      </c>
      <c r="T12" s="398"/>
      <c r="U12" s="399">
        <f>IF(T12&lt;&gt;0,-(T12-P12)/T12,"")</f>
      </c>
      <c r="V12" s="400"/>
      <c r="W12" s="401"/>
      <c r="X12" s="402"/>
      <c r="Y12" s="403"/>
      <c r="Z12" s="399"/>
      <c r="AA12" s="399"/>
      <c r="AB12" s="396"/>
      <c r="AC12" s="397"/>
      <c r="AD12" s="394">
        <v>243999</v>
      </c>
      <c r="AE12" s="395">
        <v>19708</v>
      </c>
      <c r="AF12" s="404">
        <f>AD12/AE12</f>
        <v>12.380708341790136</v>
      </c>
      <c r="AG12" s="271">
        <v>2</v>
      </c>
    </row>
    <row r="13" spans="1:33" s="51" customFormat="1" ht="12" customHeight="1">
      <c r="A13" s="180">
        <v>3</v>
      </c>
      <c r="B13" s="171"/>
      <c r="C13" s="169"/>
      <c r="D13" s="276" t="s">
        <v>122</v>
      </c>
      <c r="E13" s="265">
        <v>40704</v>
      </c>
      <c r="F13" s="154" t="s">
        <v>17</v>
      </c>
      <c r="G13" s="295">
        <v>144</v>
      </c>
      <c r="H13" s="10">
        <v>81</v>
      </c>
      <c r="I13" s="10">
        <v>5</v>
      </c>
      <c r="J13" s="219">
        <v>24668</v>
      </c>
      <c r="K13" s="220">
        <v>2316</v>
      </c>
      <c r="L13" s="219">
        <v>42207</v>
      </c>
      <c r="M13" s="220">
        <v>3725</v>
      </c>
      <c r="N13" s="219">
        <v>40813</v>
      </c>
      <c r="O13" s="220">
        <v>3541</v>
      </c>
      <c r="P13" s="378">
        <f>SUM(J13+L13+N13)</f>
        <v>107688</v>
      </c>
      <c r="Q13" s="379">
        <f>SUM(K13+M13+O13)</f>
        <v>9582</v>
      </c>
      <c r="R13" s="54">
        <f>IF(P13&lt;&gt;0,Q13/H13,"")</f>
        <v>118.29629629629629</v>
      </c>
      <c r="S13" s="55">
        <f>+P13/Q13</f>
        <v>11.238572323105823</v>
      </c>
      <c r="T13" s="11">
        <v>87376</v>
      </c>
      <c r="U13" s="164">
        <f>IF(T13&lt;&gt;0,-(T13-P13)/T13,"")</f>
        <v>0.23246658121223218</v>
      </c>
      <c r="V13" s="56"/>
      <c r="W13" s="57"/>
      <c r="X13" s="120"/>
      <c r="Y13" s="119"/>
      <c r="Z13" s="164"/>
      <c r="AA13" s="164"/>
      <c r="AB13" s="54"/>
      <c r="AC13" s="55"/>
      <c r="AD13" s="219">
        <v>3254184</v>
      </c>
      <c r="AE13" s="220">
        <v>285716</v>
      </c>
      <c r="AF13" s="253">
        <f>+AD13/AE13</f>
        <v>11.389575662546024</v>
      </c>
      <c r="AG13" s="206">
        <v>3</v>
      </c>
    </row>
    <row r="14" spans="1:33" s="51" customFormat="1" ht="12" customHeight="1">
      <c r="A14" s="181">
        <v>4</v>
      </c>
      <c r="B14" s="171"/>
      <c r="C14" s="169"/>
      <c r="D14" s="285" t="s">
        <v>130</v>
      </c>
      <c r="E14" s="267">
        <v>40711</v>
      </c>
      <c r="F14" s="155" t="s">
        <v>17</v>
      </c>
      <c r="G14" s="295">
        <v>151</v>
      </c>
      <c r="H14" s="10">
        <v>149</v>
      </c>
      <c r="I14" s="10">
        <v>4</v>
      </c>
      <c r="J14" s="219">
        <v>26822</v>
      </c>
      <c r="K14" s="220">
        <v>2786</v>
      </c>
      <c r="L14" s="219">
        <v>37036</v>
      </c>
      <c r="M14" s="220">
        <v>3710</v>
      </c>
      <c r="N14" s="219">
        <v>41078</v>
      </c>
      <c r="O14" s="220">
        <v>4164</v>
      </c>
      <c r="P14" s="380">
        <f>SUM(J14+L14+N14)</f>
        <v>104936</v>
      </c>
      <c r="Q14" s="381">
        <f>SUM(K14+M14+O14)</f>
        <v>10660</v>
      </c>
      <c r="R14" s="54">
        <f>IF(P14&lt;&gt;0,Q14/H14,"")</f>
        <v>71.54362416107382</v>
      </c>
      <c r="S14" s="55">
        <f>+P14/Q14</f>
        <v>9.84390243902439</v>
      </c>
      <c r="T14" s="19">
        <v>129479</v>
      </c>
      <c r="U14" s="164">
        <f>IF(T14&lt;&gt;0,-(T14-P14)/T14,"")</f>
        <v>-0.18955197367912943</v>
      </c>
      <c r="V14" s="56"/>
      <c r="W14" s="57"/>
      <c r="X14" s="356"/>
      <c r="Y14" s="121"/>
      <c r="Z14" s="164"/>
      <c r="AA14" s="164"/>
      <c r="AB14" s="54"/>
      <c r="AC14" s="55"/>
      <c r="AD14" s="219">
        <v>1600740</v>
      </c>
      <c r="AE14" s="220">
        <v>165975</v>
      </c>
      <c r="AF14" s="252">
        <f>AD14/AE14</f>
        <v>9.64446452779033</v>
      </c>
      <c r="AG14" s="271">
        <v>4</v>
      </c>
    </row>
    <row r="15" spans="1:33" s="51" customFormat="1" ht="12" customHeight="1">
      <c r="A15" s="181">
        <v>5</v>
      </c>
      <c r="B15" s="172"/>
      <c r="C15" s="169"/>
      <c r="D15" s="154" t="s">
        <v>109</v>
      </c>
      <c r="E15" s="264">
        <v>40697</v>
      </c>
      <c r="F15" s="154" t="s">
        <v>10</v>
      </c>
      <c r="G15" s="300">
        <v>101</v>
      </c>
      <c r="H15" s="2">
        <v>101</v>
      </c>
      <c r="I15" s="2">
        <v>6</v>
      </c>
      <c r="J15" s="6">
        <v>20979</v>
      </c>
      <c r="K15" s="7">
        <v>2083</v>
      </c>
      <c r="L15" s="6">
        <v>28522</v>
      </c>
      <c r="M15" s="7">
        <v>2670</v>
      </c>
      <c r="N15" s="6">
        <v>33021</v>
      </c>
      <c r="O15" s="7">
        <v>3153</v>
      </c>
      <c r="P15" s="380">
        <f>+J15+L15+N15</f>
        <v>82522</v>
      </c>
      <c r="Q15" s="381">
        <f>+K15+M15+O15</f>
        <v>7906</v>
      </c>
      <c r="R15" s="54">
        <f>IF(P15&lt;&gt;0,Q15/H15,"")</f>
        <v>78.27722772277228</v>
      </c>
      <c r="S15" s="55">
        <f>IF(P15&lt;&gt;0,P15/Q15,"")</f>
        <v>10.437895269415634</v>
      </c>
      <c r="T15" s="19">
        <v>119425</v>
      </c>
      <c r="U15" s="164">
        <f>IF(T15&lt;&gt;0,-(T15-P15)/T15,"")</f>
        <v>-0.3090056520828972</v>
      </c>
      <c r="V15" s="56"/>
      <c r="W15" s="57"/>
      <c r="X15" s="18"/>
      <c r="Y15" s="20"/>
      <c r="Z15" s="164"/>
      <c r="AA15" s="164"/>
      <c r="AB15" s="54"/>
      <c r="AC15" s="55"/>
      <c r="AD15" s="6">
        <v>3123976</v>
      </c>
      <c r="AE15" s="7">
        <v>292511</v>
      </c>
      <c r="AF15" s="252">
        <f>AD15/AE15</f>
        <v>10.679858193367087</v>
      </c>
      <c r="AG15" s="206">
        <v>5</v>
      </c>
    </row>
    <row r="16" spans="1:33" s="51" customFormat="1" ht="12" customHeight="1">
      <c r="A16" s="180">
        <v>6</v>
      </c>
      <c r="B16" s="372"/>
      <c r="C16" s="169"/>
      <c r="D16" s="285" t="s">
        <v>44</v>
      </c>
      <c r="E16" s="265">
        <v>40682</v>
      </c>
      <c r="F16" s="154" t="s">
        <v>17</v>
      </c>
      <c r="G16" s="10">
        <v>115</v>
      </c>
      <c r="H16" s="10">
        <v>91</v>
      </c>
      <c r="I16" s="10">
        <v>9</v>
      </c>
      <c r="J16" s="219">
        <v>15556</v>
      </c>
      <c r="K16" s="220">
        <v>1708</v>
      </c>
      <c r="L16" s="219">
        <v>25540</v>
      </c>
      <c r="M16" s="220">
        <v>2687</v>
      </c>
      <c r="N16" s="219">
        <v>26974</v>
      </c>
      <c r="O16" s="220">
        <v>2959</v>
      </c>
      <c r="P16" s="378">
        <f>SUM(J16+L16+N16)</f>
        <v>68070</v>
      </c>
      <c r="Q16" s="379">
        <f>SUM(K16+M16+O16)</f>
        <v>7354</v>
      </c>
      <c r="R16" s="57">
        <f>IF(P16&lt;&gt;0,Q16/H16,"")</f>
        <v>80.81318681318682</v>
      </c>
      <c r="S16" s="56">
        <f>+P16/Q16</f>
        <v>9.256187109056295</v>
      </c>
      <c r="T16" s="11">
        <v>98590</v>
      </c>
      <c r="U16" s="164">
        <f>IF(T16&lt;&gt;0,-(T16-P16)/T16,"")</f>
        <v>-0.3095648645907293</v>
      </c>
      <c r="V16" s="56"/>
      <c r="W16" s="57"/>
      <c r="X16" s="120"/>
      <c r="Y16" s="119"/>
      <c r="Z16" s="164"/>
      <c r="AA16" s="164"/>
      <c r="AB16" s="54"/>
      <c r="AC16" s="55"/>
      <c r="AD16" s="219">
        <v>12901817</v>
      </c>
      <c r="AE16" s="220">
        <v>1136649</v>
      </c>
      <c r="AF16" s="253">
        <f>+AD16/AE16</f>
        <v>11.350748560021607</v>
      </c>
      <c r="AG16" s="271">
        <v>6</v>
      </c>
    </row>
    <row r="17" spans="1:33" s="51" customFormat="1" ht="12" customHeight="1">
      <c r="A17" s="181">
        <v>7</v>
      </c>
      <c r="B17" s="175"/>
      <c r="C17" s="174" t="s">
        <v>56</v>
      </c>
      <c r="D17" s="286" t="s">
        <v>12</v>
      </c>
      <c r="E17" s="265">
        <v>40585</v>
      </c>
      <c r="F17" s="154" t="s">
        <v>21</v>
      </c>
      <c r="G17" s="115">
        <v>58</v>
      </c>
      <c r="H17" s="115">
        <v>58</v>
      </c>
      <c r="I17" s="115">
        <v>22</v>
      </c>
      <c r="J17" s="223">
        <v>15468.5</v>
      </c>
      <c r="K17" s="230">
        <v>1804</v>
      </c>
      <c r="L17" s="223">
        <v>22827</v>
      </c>
      <c r="M17" s="230">
        <v>2480</v>
      </c>
      <c r="N17" s="223">
        <v>28856</v>
      </c>
      <c r="O17" s="230">
        <v>3142</v>
      </c>
      <c r="P17" s="378">
        <f>+J17+L17+N17</f>
        <v>67151.5</v>
      </c>
      <c r="Q17" s="379">
        <f>+K17+M17+O17</f>
        <v>7426</v>
      </c>
      <c r="R17" s="203">
        <f>+Q17/H17</f>
        <v>128.0344827586207</v>
      </c>
      <c r="S17" s="201">
        <f>+P17/Q17</f>
        <v>9.042755184486937</v>
      </c>
      <c r="T17" s="11">
        <v>90507.5</v>
      </c>
      <c r="U17" s="164">
        <f>IF(T17&lt;&gt;0,-(T17-P17)/T17,"")</f>
        <v>-0.25805596221307625</v>
      </c>
      <c r="V17" s="56"/>
      <c r="W17" s="57"/>
      <c r="X17" s="6"/>
      <c r="Y17" s="7"/>
      <c r="Z17" s="164"/>
      <c r="AA17" s="164"/>
      <c r="AB17" s="54"/>
      <c r="AC17" s="55"/>
      <c r="AD17" s="224">
        <v>1436249.75</v>
      </c>
      <c r="AE17" s="116">
        <v>176858</v>
      </c>
      <c r="AF17" s="253">
        <f>+AD17/AE17</f>
        <v>8.120920455959018</v>
      </c>
      <c r="AG17" s="206">
        <v>7</v>
      </c>
    </row>
    <row r="18" spans="1:33" s="51" customFormat="1" ht="12" customHeight="1">
      <c r="A18" s="181">
        <v>8</v>
      </c>
      <c r="B18" s="178"/>
      <c r="C18" s="169"/>
      <c r="D18" s="286" t="s">
        <v>137</v>
      </c>
      <c r="E18" s="265">
        <v>40718</v>
      </c>
      <c r="F18" s="154" t="s">
        <v>21</v>
      </c>
      <c r="G18" s="115">
        <v>42</v>
      </c>
      <c r="H18" s="115">
        <v>42</v>
      </c>
      <c r="I18" s="115">
        <v>3</v>
      </c>
      <c r="J18" s="223">
        <v>13130</v>
      </c>
      <c r="K18" s="230">
        <v>1199</v>
      </c>
      <c r="L18" s="223">
        <v>16348</v>
      </c>
      <c r="M18" s="230">
        <v>1475</v>
      </c>
      <c r="N18" s="223">
        <v>19976</v>
      </c>
      <c r="O18" s="230">
        <v>1786</v>
      </c>
      <c r="P18" s="378">
        <f>SUM(J18+L18+N18)</f>
        <v>49454</v>
      </c>
      <c r="Q18" s="379">
        <f>SUM(K18+M18+O18)</f>
        <v>4460</v>
      </c>
      <c r="R18" s="203">
        <f>+Q18/H18</f>
        <v>106.19047619047619</v>
      </c>
      <c r="S18" s="201">
        <f>+P18/Q18</f>
        <v>11.088340807174887</v>
      </c>
      <c r="T18" s="11">
        <v>69498</v>
      </c>
      <c r="U18" s="164">
        <f>IF(T18&lt;&gt;0,-(T18-P18)/T18,"")</f>
        <v>-0.2884111773000662</v>
      </c>
      <c r="V18" s="56"/>
      <c r="W18" s="57"/>
      <c r="X18" s="8"/>
      <c r="Y18" s="9"/>
      <c r="Z18" s="164"/>
      <c r="AA18" s="164"/>
      <c r="AB18" s="54"/>
      <c r="AC18" s="55"/>
      <c r="AD18" s="224">
        <v>389323</v>
      </c>
      <c r="AE18" s="116">
        <v>36449</v>
      </c>
      <c r="AF18" s="253">
        <f>+AD18/AE18</f>
        <v>10.681308129166782</v>
      </c>
      <c r="AG18" s="271">
        <v>8</v>
      </c>
    </row>
    <row r="19" spans="1:33" s="51" customFormat="1" ht="12" customHeight="1">
      <c r="A19" s="180">
        <v>9</v>
      </c>
      <c r="B19" s="168" t="s">
        <v>57</v>
      </c>
      <c r="C19" s="390"/>
      <c r="D19" s="431" t="s">
        <v>155</v>
      </c>
      <c r="E19" s="405">
        <v>40732</v>
      </c>
      <c r="F19" s="392" t="s">
        <v>15</v>
      </c>
      <c r="G19" s="406">
        <v>23</v>
      </c>
      <c r="H19" s="406">
        <v>23</v>
      </c>
      <c r="I19" s="406">
        <v>1</v>
      </c>
      <c r="J19" s="402">
        <v>9025.5</v>
      </c>
      <c r="K19" s="403">
        <v>692</v>
      </c>
      <c r="L19" s="402">
        <v>11857</v>
      </c>
      <c r="M19" s="403">
        <v>903</v>
      </c>
      <c r="N19" s="402">
        <v>13991.5</v>
      </c>
      <c r="O19" s="403">
        <v>1085</v>
      </c>
      <c r="P19" s="435">
        <f>+J19+L19+N19</f>
        <v>34874</v>
      </c>
      <c r="Q19" s="436">
        <f>+K19+M19+O19</f>
        <v>2680</v>
      </c>
      <c r="R19" s="407">
        <f>+Q19/H19</f>
        <v>116.52173913043478</v>
      </c>
      <c r="S19" s="408">
        <f>+P19/Q19</f>
        <v>13.01268656716418</v>
      </c>
      <c r="T19" s="398"/>
      <c r="U19" s="399">
        <f>IF(T19&lt;&gt;0,-(T19-P19)/T19,"")</f>
      </c>
      <c r="V19" s="400"/>
      <c r="W19" s="401"/>
      <c r="X19" s="402"/>
      <c r="Y19" s="403"/>
      <c r="Z19" s="399"/>
      <c r="AA19" s="399"/>
      <c r="AB19" s="396"/>
      <c r="AC19" s="397"/>
      <c r="AD19" s="398">
        <v>34874</v>
      </c>
      <c r="AE19" s="409">
        <v>2680</v>
      </c>
      <c r="AF19" s="410">
        <f>+AD19/AE19</f>
        <v>13.01268656716418</v>
      </c>
      <c r="AG19" s="206">
        <v>9</v>
      </c>
    </row>
    <row r="20" spans="1:33" s="51" customFormat="1" ht="12" customHeight="1">
      <c r="A20" s="181">
        <v>10</v>
      </c>
      <c r="B20" s="178"/>
      <c r="C20" s="169"/>
      <c r="D20" s="287" t="s">
        <v>110</v>
      </c>
      <c r="E20" s="264">
        <v>40697</v>
      </c>
      <c r="F20" s="154" t="s">
        <v>21</v>
      </c>
      <c r="G20" s="115">
        <v>111</v>
      </c>
      <c r="H20" s="115">
        <v>69</v>
      </c>
      <c r="I20" s="115">
        <v>6</v>
      </c>
      <c r="J20" s="223">
        <v>6683.5</v>
      </c>
      <c r="K20" s="230">
        <v>903</v>
      </c>
      <c r="L20" s="223">
        <v>9777.5</v>
      </c>
      <c r="M20" s="230">
        <v>1241</v>
      </c>
      <c r="N20" s="223">
        <v>11085</v>
      </c>
      <c r="O20" s="230">
        <v>1392</v>
      </c>
      <c r="P20" s="378">
        <f>SUM(J20+L20+N20)</f>
        <v>27546</v>
      </c>
      <c r="Q20" s="379">
        <f>SUM(K20+M20+O20)</f>
        <v>3536</v>
      </c>
      <c r="R20" s="57">
        <f>IF(P20&lt;&gt;0,Q20/H20,"")</f>
        <v>51.2463768115942</v>
      </c>
      <c r="S20" s="56">
        <f>+P20/Q20</f>
        <v>7.790158371040724</v>
      </c>
      <c r="T20" s="11">
        <v>53071</v>
      </c>
      <c r="U20" s="164">
        <f>IF(T20&lt;&gt;0,-(T20-P20)/T20,"")</f>
        <v>-0.48095946939006234</v>
      </c>
      <c r="V20" s="56"/>
      <c r="W20" s="57"/>
      <c r="X20" s="8"/>
      <c r="Y20" s="9"/>
      <c r="Z20" s="164"/>
      <c r="AA20" s="164"/>
      <c r="AB20" s="54"/>
      <c r="AC20" s="55"/>
      <c r="AD20" s="224">
        <v>1976947.5</v>
      </c>
      <c r="AE20" s="116">
        <v>199109</v>
      </c>
      <c r="AF20" s="253">
        <f>+AD20/AE20</f>
        <v>9.928971066099473</v>
      </c>
      <c r="AG20" s="271">
        <v>10</v>
      </c>
    </row>
    <row r="21" spans="1:33" s="51" customFormat="1" ht="12" customHeight="1">
      <c r="A21" s="181">
        <v>11</v>
      </c>
      <c r="B21" s="173"/>
      <c r="C21" s="169"/>
      <c r="D21" s="277" t="s">
        <v>140</v>
      </c>
      <c r="E21" s="265">
        <v>40725</v>
      </c>
      <c r="F21" s="277" t="s">
        <v>52</v>
      </c>
      <c r="G21" s="63">
        <v>32</v>
      </c>
      <c r="H21" s="114">
        <v>32</v>
      </c>
      <c r="I21" s="114">
        <v>2</v>
      </c>
      <c r="J21" s="201">
        <v>4559</v>
      </c>
      <c r="K21" s="203">
        <v>487</v>
      </c>
      <c r="L21" s="201">
        <v>6278</v>
      </c>
      <c r="M21" s="203">
        <v>639</v>
      </c>
      <c r="N21" s="201">
        <v>7380</v>
      </c>
      <c r="O21" s="203">
        <v>751</v>
      </c>
      <c r="P21" s="382">
        <f>SUM(J21+L21+N21)</f>
        <v>18217</v>
      </c>
      <c r="Q21" s="383">
        <f>SUM(K21+M21+O21)</f>
        <v>1877</v>
      </c>
      <c r="R21" s="15">
        <f>Q21/H21</f>
        <v>58.65625</v>
      </c>
      <c r="S21" s="113">
        <f>P21/Q21</f>
        <v>9.705380927011188</v>
      </c>
      <c r="T21" s="113">
        <v>34483</v>
      </c>
      <c r="U21" s="164">
        <f>IF(T21&lt;&gt;0,-(T21-P21)/T21,"")</f>
        <v>-0.47171069802511384</v>
      </c>
      <c r="V21" s="56"/>
      <c r="W21" s="57"/>
      <c r="X21" s="118"/>
      <c r="Y21" s="117"/>
      <c r="Z21" s="164"/>
      <c r="AA21" s="164"/>
      <c r="AB21" s="54"/>
      <c r="AC21" s="55"/>
      <c r="AD21" s="201">
        <v>81690</v>
      </c>
      <c r="AE21" s="203">
        <v>8014</v>
      </c>
      <c r="AF21" s="252">
        <f>AD21/AE21</f>
        <v>10.19341152982281</v>
      </c>
      <c r="AG21" s="206">
        <v>11</v>
      </c>
    </row>
    <row r="22" spans="1:35" s="51" customFormat="1" ht="12" customHeight="1">
      <c r="A22" s="180">
        <v>12</v>
      </c>
      <c r="B22" s="168" t="s">
        <v>57</v>
      </c>
      <c r="C22" s="390"/>
      <c r="D22" s="432" t="s">
        <v>154</v>
      </c>
      <c r="E22" s="411">
        <v>40732</v>
      </c>
      <c r="F22" s="412" t="s">
        <v>41</v>
      </c>
      <c r="G22" s="413">
        <v>15</v>
      </c>
      <c r="H22" s="413">
        <v>15</v>
      </c>
      <c r="I22" s="413">
        <v>1</v>
      </c>
      <c r="J22" s="414">
        <v>3195</v>
      </c>
      <c r="K22" s="415">
        <v>324</v>
      </c>
      <c r="L22" s="414">
        <v>6268</v>
      </c>
      <c r="M22" s="415">
        <v>588</v>
      </c>
      <c r="N22" s="414">
        <v>8018.5</v>
      </c>
      <c r="O22" s="415">
        <v>758</v>
      </c>
      <c r="P22" s="435">
        <f>+J22+L22+N22</f>
        <v>17481.5</v>
      </c>
      <c r="Q22" s="436">
        <f>+K22+M22+O22</f>
        <v>1670</v>
      </c>
      <c r="R22" s="407">
        <f>+Q22/H22</f>
        <v>111.33333333333333</v>
      </c>
      <c r="S22" s="408">
        <f>+P22/Q22</f>
        <v>10.467964071856288</v>
      </c>
      <c r="T22" s="398"/>
      <c r="U22" s="399">
        <f>IF(T22&lt;&gt;0,-(T22-P22)/T22,"")</f>
      </c>
      <c r="V22" s="400"/>
      <c r="W22" s="401"/>
      <c r="X22" s="402"/>
      <c r="Y22" s="403"/>
      <c r="Z22" s="399"/>
      <c r="AA22" s="399"/>
      <c r="AB22" s="396"/>
      <c r="AC22" s="397"/>
      <c r="AD22" s="414">
        <v>17481.5</v>
      </c>
      <c r="AE22" s="415">
        <v>1670</v>
      </c>
      <c r="AF22" s="404">
        <f>AD22/AE22</f>
        <v>10.467964071856288</v>
      </c>
      <c r="AG22" s="271">
        <v>12</v>
      </c>
      <c r="AI22" s="89"/>
    </row>
    <row r="23" spans="1:35" s="51" customFormat="1" ht="12" customHeight="1">
      <c r="A23" s="181">
        <v>13</v>
      </c>
      <c r="B23" s="173"/>
      <c r="C23" s="169"/>
      <c r="D23" s="155" t="s">
        <v>141</v>
      </c>
      <c r="E23" s="263">
        <v>40725</v>
      </c>
      <c r="F23" s="154" t="s">
        <v>41</v>
      </c>
      <c r="G23" s="248">
        <v>18</v>
      </c>
      <c r="H23" s="248">
        <v>18</v>
      </c>
      <c r="I23" s="248">
        <v>2</v>
      </c>
      <c r="J23" s="118">
        <v>4145</v>
      </c>
      <c r="K23" s="117">
        <v>368</v>
      </c>
      <c r="L23" s="118">
        <v>5040.5</v>
      </c>
      <c r="M23" s="117">
        <v>452</v>
      </c>
      <c r="N23" s="118">
        <v>6719</v>
      </c>
      <c r="O23" s="117">
        <v>592</v>
      </c>
      <c r="P23" s="378">
        <f>SUM(J23+L23+N23)</f>
        <v>15904.5</v>
      </c>
      <c r="Q23" s="379">
        <f>SUM(K23+M23+O23)</f>
        <v>1412</v>
      </c>
      <c r="R23" s="203">
        <f>+Q23/H23</f>
        <v>78.44444444444444</v>
      </c>
      <c r="S23" s="201">
        <f>+P23/Q23</f>
        <v>11.263810198300284</v>
      </c>
      <c r="T23" s="11">
        <v>32840</v>
      </c>
      <c r="U23" s="164">
        <f>IF(T23&lt;&gt;0,-(T23-P23)/T23,"")</f>
        <v>-0.5156973203410475</v>
      </c>
      <c r="V23" s="56"/>
      <c r="W23" s="57"/>
      <c r="X23" s="8"/>
      <c r="Y23" s="9"/>
      <c r="Z23" s="164"/>
      <c r="AA23" s="164"/>
      <c r="AB23" s="54"/>
      <c r="AC23" s="55"/>
      <c r="AD23" s="118">
        <v>72786</v>
      </c>
      <c r="AE23" s="117">
        <v>6097</v>
      </c>
      <c r="AF23" s="253">
        <f>+AD23/AE23</f>
        <v>11.938002296211252</v>
      </c>
      <c r="AG23" s="206">
        <v>13</v>
      </c>
      <c r="AI23" s="89"/>
    </row>
    <row r="24" spans="1:33" s="51" customFormat="1" ht="12" customHeight="1">
      <c r="A24" s="181">
        <v>14</v>
      </c>
      <c r="B24" s="175"/>
      <c r="C24" s="169"/>
      <c r="D24" s="288" t="s">
        <v>117</v>
      </c>
      <c r="E24" s="266">
        <v>40704</v>
      </c>
      <c r="F24" s="154" t="s">
        <v>21</v>
      </c>
      <c r="G24" s="115">
        <v>25</v>
      </c>
      <c r="H24" s="115">
        <v>24</v>
      </c>
      <c r="I24" s="115">
        <v>5</v>
      </c>
      <c r="J24" s="223">
        <v>2790.5</v>
      </c>
      <c r="K24" s="230">
        <v>309</v>
      </c>
      <c r="L24" s="223">
        <v>4428</v>
      </c>
      <c r="M24" s="230">
        <v>537</v>
      </c>
      <c r="N24" s="223">
        <v>5709.5</v>
      </c>
      <c r="O24" s="230">
        <v>638</v>
      </c>
      <c r="P24" s="378">
        <f>+J24+L24+N24</f>
        <v>12928</v>
      </c>
      <c r="Q24" s="379">
        <f>+K24+M24+O24</f>
        <v>1484</v>
      </c>
      <c r="R24" s="57">
        <f>IF(P24&lt;&gt;0,Q24/H24,"")</f>
        <v>61.833333333333336</v>
      </c>
      <c r="S24" s="56">
        <f>IF(P24&lt;&gt;0,P24/Q24,"")</f>
        <v>8.711590296495958</v>
      </c>
      <c r="T24" s="11">
        <v>14362.5</v>
      </c>
      <c r="U24" s="164">
        <f>IF(T24&lt;&gt;0,-(T24-P24)/T24,"")</f>
        <v>-0.09987815491731941</v>
      </c>
      <c r="V24" s="56"/>
      <c r="W24" s="57"/>
      <c r="X24" s="18"/>
      <c r="Y24" s="20"/>
      <c r="Z24" s="164"/>
      <c r="AA24" s="164"/>
      <c r="AB24" s="54"/>
      <c r="AC24" s="55"/>
      <c r="AD24" s="224">
        <v>257730.5</v>
      </c>
      <c r="AE24" s="116">
        <v>24195</v>
      </c>
      <c r="AF24" s="254">
        <f>+AD24/AE24</f>
        <v>10.652221533374664</v>
      </c>
      <c r="AG24" s="271">
        <v>14</v>
      </c>
    </row>
    <row r="25" spans="1:35" s="51" customFormat="1" ht="12" customHeight="1">
      <c r="A25" s="180">
        <v>15</v>
      </c>
      <c r="B25" s="175"/>
      <c r="C25" s="169"/>
      <c r="D25" s="290" t="s">
        <v>138</v>
      </c>
      <c r="E25" s="263">
        <v>40718</v>
      </c>
      <c r="F25" s="155" t="s">
        <v>21</v>
      </c>
      <c r="G25" s="115">
        <v>25</v>
      </c>
      <c r="H25" s="115">
        <v>23</v>
      </c>
      <c r="I25" s="115">
        <v>3</v>
      </c>
      <c r="J25" s="223">
        <v>2164</v>
      </c>
      <c r="K25" s="230">
        <v>300</v>
      </c>
      <c r="L25" s="223">
        <v>3400</v>
      </c>
      <c r="M25" s="230">
        <v>410</v>
      </c>
      <c r="N25" s="223">
        <v>5271</v>
      </c>
      <c r="O25" s="230">
        <v>631</v>
      </c>
      <c r="P25" s="378">
        <f>+J25+L25+N25</f>
        <v>10835</v>
      </c>
      <c r="Q25" s="379">
        <f>+K25+M25+O25</f>
        <v>1341</v>
      </c>
      <c r="R25" s="203">
        <f>+Q25/H25</f>
        <v>58.30434782608695</v>
      </c>
      <c r="S25" s="201">
        <f>+P25/Q25</f>
        <v>8.079791200596569</v>
      </c>
      <c r="T25" s="11">
        <v>16296</v>
      </c>
      <c r="U25" s="164">
        <f>IF(T25&lt;&gt;0,-(T25-P25)/T25,"")</f>
        <v>-0.33511291114383895</v>
      </c>
      <c r="V25" s="56"/>
      <c r="W25" s="57"/>
      <c r="X25" s="6"/>
      <c r="Y25" s="7"/>
      <c r="Z25" s="164"/>
      <c r="AA25" s="164"/>
      <c r="AB25" s="54"/>
      <c r="AC25" s="55"/>
      <c r="AD25" s="224">
        <v>97346.5</v>
      </c>
      <c r="AE25" s="116">
        <v>9469</v>
      </c>
      <c r="AF25" s="252">
        <f>AD25/AE25</f>
        <v>10.280547048262752</v>
      </c>
      <c r="AG25" s="206">
        <v>15</v>
      </c>
      <c r="AI25" s="89"/>
    </row>
    <row r="26" spans="1:33" s="51" customFormat="1" ht="12" customHeight="1">
      <c r="A26" s="181">
        <v>16</v>
      </c>
      <c r="B26" s="178"/>
      <c r="C26" s="169"/>
      <c r="D26" s="289" t="s">
        <v>114</v>
      </c>
      <c r="E26" s="267">
        <v>40697</v>
      </c>
      <c r="F26" s="156" t="s">
        <v>41</v>
      </c>
      <c r="G26" s="248">
        <v>15</v>
      </c>
      <c r="H26" s="248">
        <v>15</v>
      </c>
      <c r="I26" s="248">
        <v>6</v>
      </c>
      <c r="J26" s="118">
        <v>2028.5</v>
      </c>
      <c r="K26" s="117">
        <v>269</v>
      </c>
      <c r="L26" s="118">
        <v>3112.5</v>
      </c>
      <c r="M26" s="117">
        <v>408</v>
      </c>
      <c r="N26" s="118">
        <v>4082</v>
      </c>
      <c r="O26" s="117">
        <v>530</v>
      </c>
      <c r="P26" s="378">
        <f>SUM(J26+L26+N26)</f>
        <v>9223</v>
      </c>
      <c r="Q26" s="379">
        <f>SUM(K26+M26+O26)</f>
        <v>1207</v>
      </c>
      <c r="R26" s="57">
        <f>IF(P26&lt;&gt;0,Q26/H26,"")</f>
        <v>80.46666666666667</v>
      </c>
      <c r="S26" s="56">
        <f>+P26/Q26</f>
        <v>7.64125932062966</v>
      </c>
      <c r="T26" s="11">
        <v>10850.5</v>
      </c>
      <c r="U26" s="164">
        <f>IF(T26&lt;&gt;0,-(T26-P26)/T26,"")</f>
        <v>-0.14999308787613475</v>
      </c>
      <c r="V26" s="56"/>
      <c r="W26" s="57"/>
      <c r="X26" s="120"/>
      <c r="Y26" s="119"/>
      <c r="Z26" s="164"/>
      <c r="AA26" s="164"/>
      <c r="AB26" s="54"/>
      <c r="AC26" s="55"/>
      <c r="AD26" s="118">
        <v>125248</v>
      </c>
      <c r="AE26" s="117">
        <v>15752</v>
      </c>
      <c r="AF26" s="252">
        <f>AD26/AE26</f>
        <v>7.951244286439817</v>
      </c>
      <c r="AG26" s="271">
        <v>16</v>
      </c>
    </row>
    <row r="27" spans="1:33" s="51" customFormat="1" ht="12" customHeight="1">
      <c r="A27" s="181">
        <v>17</v>
      </c>
      <c r="B27" s="171"/>
      <c r="C27" s="169"/>
      <c r="D27" s="284" t="s">
        <v>112</v>
      </c>
      <c r="E27" s="266">
        <v>40697</v>
      </c>
      <c r="F27" s="155" t="s">
        <v>17</v>
      </c>
      <c r="G27" s="10">
        <v>20</v>
      </c>
      <c r="H27" s="10">
        <v>20</v>
      </c>
      <c r="I27" s="10">
        <v>6</v>
      </c>
      <c r="J27" s="219">
        <v>1733</v>
      </c>
      <c r="K27" s="220">
        <v>242</v>
      </c>
      <c r="L27" s="219">
        <v>3368</v>
      </c>
      <c r="M27" s="220">
        <v>449</v>
      </c>
      <c r="N27" s="219">
        <v>3825</v>
      </c>
      <c r="O27" s="220">
        <v>529</v>
      </c>
      <c r="P27" s="378">
        <f>SUM(J27+L27+N27)</f>
        <v>8926</v>
      </c>
      <c r="Q27" s="379">
        <f>SUM(K27+M27+O27)</f>
        <v>1220</v>
      </c>
      <c r="R27" s="57">
        <f>IF(P27&lt;&gt;0,Q27/H27,"")</f>
        <v>61</v>
      </c>
      <c r="S27" s="56">
        <f>+P27/Q27</f>
        <v>7.31639344262295</v>
      </c>
      <c r="T27" s="11">
        <v>8954</v>
      </c>
      <c r="U27" s="164">
        <f>IF(T27&lt;&gt;0,-(T27-P27)/T27,"")</f>
        <v>-0.003127094036184945</v>
      </c>
      <c r="V27" s="56"/>
      <c r="W27" s="57"/>
      <c r="X27" s="120"/>
      <c r="Y27" s="119"/>
      <c r="Z27" s="164"/>
      <c r="AA27" s="164"/>
      <c r="AB27" s="54"/>
      <c r="AC27" s="55"/>
      <c r="AD27" s="219">
        <v>324687</v>
      </c>
      <c r="AE27" s="220">
        <v>31283</v>
      </c>
      <c r="AF27" s="252">
        <f>AD27/AE27</f>
        <v>10.37902375091903</v>
      </c>
      <c r="AG27" s="206">
        <v>17</v>
      </c>
    </row>
    <row r="28" spans="1:33" s="51" customFormat="1" ht="12" customHeight="1">
      <c r="A28" s="180">
        <v>18</v>
      </c>
      <c r="B28" s="172"/>
      <c r="C28" s="169"/>
      <c r="D28" s="155" t="s">
        <v>123</v>
      </c>
      <c r="E28" s="263">
        <v>40704</v>
      </c>
      <c r="F28" s="155" t="s">
        <v>10</v>
      </c>
      <c r="G28" s="2">
        <v>70</v>
      </c>
      <c r="H28" s="2">
        <v>35</v>
      </c>
      <c r="I28" s="2">
        <v>5</v>
      </c>
      <c r="J28" s="6">
        <v>1644</v>
      </c>
      <c r="K28" s="7">
        <v>255</v>
      </c>
      <c r="L28" s="6">
        <v>1988</v>
      </c>
      <c r="M28" s="7">
        <v>282</v>
      </c>
      <c r="N28" s="6">
        <v>2457</v>
      </c>
      <c r="O28" s="7">
        <v>343</v>
      </c>
      <c r="P28" s="378">
        <f>+J28+L28+N28</f>
        <v>6089</v>
      </c>
      <c r="Q28" s="379">
        <f>+K28+M28+O28</f>
        <v>880</v>
      </c>
      <c r="R28" s="57">
        <f>IF(P28&lt;&gt;0,Q28/H28,"")</f>
        <v>25.142857142857142</v>
      </c>
      <c r="S28" s="56">
        <f>IF(P28&lt;&gt;0,P28/Q28,"")</f>
        <v>6.9193181818181815</v>
      </c>
      <c r="T28" s="11">
        <v>12034</v>
      </c>
      <c r="U28" s="164">
        <f>IF(T28&lt;&gt;0,-(T28-P28)/T28,"")</f>
        <v>-0.49401695196941997</v>
      </c>
      <c r="V28" s="56"/>
      <c r="W28" s="57"/>
      <c r="X28" s="18"/>
      <c r="Y28" s="20"/>
      <c r="Z28" s="164"/>
      <c r="AA28" s="164"/>
      <c r="AB28" s="54"/>
      <c r="AC28" s="55"/>
      <c r="AD28" s="6">
        <v>552724</v>
      </c>
      <c r="AE28" s="7">
        <v>55792</v>
      </c>
      <c r="AF28" s="252">
        <f>AD28/AE28</f>
        <v>9.906868368224835</v>
      </c>
      <c r="AG28" s="271">
        <v>18</v>
      </c>
    </row>
    <row r="29" spans="1:33" s="51" customFormat="1" ht="12" customHeight="1">
      <c r="A29" s="181">
        <v>19</v>
      </c>
      <c r="B29" s="172"/>
      <c r="C29" s="169"/>
      <c r="D29" s="155" t="s">
        <v>103</v>
      </c>
      <c r="E29" s="265">
        <v>40690</v>
      </c>
      <c r="F29" s="155" t="s">
        <v>10</v>
      </c>
      <c r="G29" s="2">
        <v>65</v>
      </c>
      <c r="H29" s="2">
        <v>19</v>
      </c>
      <c r="I29" s="2">
        <v>7</v>
      </c>
      <c r="J29" s="6">
        <v>1725</v>
      </c>
      <c r="K29" s="7">
        <v>194</v>
      </c>
      <c r="L29" s="6">
        <v>2244</v>
      </c>
      <c r="M29" s="7">
        <v>264</v>
      </c>
      <c r="N29" s="6">
        <v>1914</v>
      </c>
      <c r="O29" s="7">
        <v>228</v>
      </c>
      <c r="P29" s="378">
        <f>SUM(J29+L29+N29)</f>
        <v>5883</v>
      </c>
      <c r="Q29" s="379">
        <f>SUM(K29+M29+O29)</f>
        <v>686</v>
      </c>
      <c r="R29" s="203">
        <f>+Q29/H29</f>
        <v>36.10526315789474</v>
      </c>
      <c r="S29" s="201">
        <f>+P29/Q29</f>
        <v>8.575801749271138</v>
      </c>
      <c r="T29" s="11">
        <v>9756</v>
      </c>
      <c r="U29" s="164">
        <f>IF(T29&lt;&gt;0,-(T29-P29)/T29,"")</f>
        <v>-0.39698646986469865</v>
      </c>
      <c r="V29" s="56"/>
      <c r="W29" s="57"/>
      <c r="X29" s="8"/>
      <c r="Y29" s="9"/>
      <c r="Z29" s="164"/>
      <c r="AA29" s="164"/>
      <c r="AB29" s="54"/>
      <c r="AC29" s="55"/>
      <c r="AD29" s="6">
        <v>751798</v>
      </c>
      <c r="AE29" s="7">
        <v>78501</v>
      </c>
      <c r="AF29" s="252">
        <f>AD29/AE29</f>
        <v>9.576922586973414</v>
      </c>
      <c r="AG29" s="206">
        <v>19</v>
      </c>
    </row>
    <row r="30" spans="1:33" s="51" customFormat="1" ht="12" customHeight="1">
      <c r="A30" s="181">
        <v>20</v>
      </c>
      <c r="B30" s="178"/>
      <c r="C30" s="169"/>
      <c r="D30" s="288" t="s">
        <v>111</v>
      </c>
      <c r="E30" s="266">
        <v>40697</v>
      </c>
      <c r="F30" s="155" t="s">
        <v>21</v>
      </c>
      <c r="G30" s="115">
        <v>71</v>
      </c>
      <c r="H30" s="115">
        <v>33</v>
      </c>
      <c r="I30" s="115">
        <v>6</v>
      </c>
      <c r="J30" s="223">
        <v>1184</v>
      </c>
      <c r="K30" s="230">
        <v>173</v>
      </c>
      <c r="L30" s="223">
        <v>2062</v>
      </c>
      <c r="M30" s="230">
        <v>294</v>
      </c>
      <c r="N30" s="223">
        <v>1953.5</v>
      </c>
      <c r="O30" s="230">
        <v>272</v>
      </c>
      <c r="P30" s="378">
        <f>SUM(J30+L30+N30)</f>
        <v>5199.5</v>
      </c>
      <c r="Q30" s="379">
        <f>SUM(K30+M30+O30)</f>
        <v>739</v>
      </c>
      <c r="R30" s="57">
        <f>IF(P30&lt;&gt;0,Q30/H30,"")</f>
        <v>22.393939393939394</v>
      </c>
      <c r="S30" s="113">
        <f>P30/Q30</f>
        <v>7.035859269282815</v>
      </c>
      <c r="T30" s="11">
        <v>11882.5</v>
      </c>
      <c r="U30" s="164">
        <f>IF(T30&lt;&gt;0,-(T30-P30)/T30,"")</f>
        <v>-0.5624237323795498</v>
      </c>
      <c r="V30" s="56"/>
      <c r="W30" s="57"/>
      <c r="X30" s="8"/>
      <c r="Y30" s="9"/>
      <c r="Z30" s="164"/>
      <c r="AA30" s="164"/>
      <c r="AB30" s="54"/>
      <c r="AC30" s="55"/>
      <c r="AD30" s="224">
        <v>390071.25</v>
      </c>
      <c r="AE30" s="116">
        <v>44833</v>
      </c>
      <c r="AF30" s="252">
        <f>AD30/AE30</f>
        <v>8.700538665714987</v>
      </c>
      <c r="AG30" s="271">
        <v>20</v>
      </c>
    </row>
    <row r="31" spans="1:33" s="51" customFormat="1" ht="12" customHeight="1">
      <c r="A31" s="180">
        <v>21</v>
      </c>
      <c r="B31" s="173"/>
      <c r="C31" s="169"/>
      <c r="D31" s="290" t="s">
        <v>149</v>
      </c>
      <c r="E31" s="263">
        <v>40725</v>
      </c>
      <c r="F31" s="155" t="s">
        <v>21</v>
      </c>
      <c r="G31" s="115">
        <v>6</v>
      </c>
      <c r="H31" s="115">
        <v>6</v>
      </c>
      <c r="I31" s="115">
        <v>2</v>
      </c>
      <c r="J31" s="223">
        <v>1198.5</v>
      </c>
      <c r="K31" s="230">
        <v>155</v>
      </c>
      <c r="L31" s="223">
        <v>1798</v>
      </c>
      <c r="M31" s="230">
        <v>218</v>
      </c>
      <c r="N31" s="223">
        <v>2154.5</v>
      </c>
      <c r="O31" s="230">
        <v>259</v>
      </c>
      <c r="P31" s="378">
        <f>SUM(J31+L31+N31)</f>
        <v>5151</v>
      </c>
      <c r="Q31" s="379">
        <f>SUM(K31+M31+O31)</f>
        <v>632</v>
      </c>
      <c r="R31" s="57">
        <f>IF(P31&lt;&gt;0,Q31/H31,"")</f>
        <v>105.33333333333333</v>
      </c>
      <c r="S31" s="56">
        <f>+P31/Q31</f>
        <v>8.150316455696203</v>
      </c>
      <c r="T31" s="11">
        <v>9362</v>
      </c>
      <c r="U31" s="164">
        <f>IF(T31&lt;&gt;0,-(T31-P31)/T31,"")</f>
        <v>-0.4497970519119846</v>
      </c>
      <c r="V31" s="56"/>
      <c r="W31" s="57"/>
      <c r="X31" s="8"/>
      <c r="Y31" s="9"/>
      <c r="Z31" s="164"/>
      <c r="AA31" s="164"/>
      <c r="AB31" s="54"/>
      <c r="AC31" s="55"/>
      <c r="AD31" s="224">
        <v>21616</v>
      </c>
      <c r="AE31" s="116">
        <v>2536</v>
      </c>
      <c r="AF31" s="252">
        <f>AD31/AE31</f>
        <v>8.523659305993691</v>
      </c>
      <c r="AG31" s="206">
        <v>21</v>
      </c>
    </row>
    <row r="32" spans="1:33" s="51" customFormat="1" ht="12" customHeight="1">
      <c r="A32" s="181">
        <v>22</v>
      </c>
      <c r="B32" s="170"/>
      <c r="C32" s="169"/>
      <c r="D32" s="289" t="s">
        <v>126</v>
      </c>
      <c r="E32" s="267">
        <v>40711</v>
      </c>
      <c r="F32" s="156" t="s">
        <v>41</v>
      </c>
      <c r="G32" s="248">
        <v>10</v>
      </c>
      <c r="H32" s="248">
        <v>10</v>
      </c>
      <c r="I32" s="248">
        <v>4</v>
      </c>
      <c r="J32" s="118">
        <v>1117</v>
      </c>
      <c r="K32" s="117">
        <v>117</v>
      </c>
      <c r="L32" s="118">
        <v>1841</v>
      </c>
      <c r="M32" s="117">
        <v>176</v>
      </c>
      <c r="N32" s="118">
        <v>1900</v>
      </c>
      <c r="O32" s="117">
        <v>178</v>
      </c>
      <c r="P32" s="378">
        <f>SUM(J32+L32+N32)</f>
        <v>4858</v>
      </c>
      <c r="Q32" s="379">
        <f>SUM(K32+M32+O32)</f>
        <v>471</v>
      </c>
      <c r="R32" s="57">
        <f>IF(P32&lt;&gt;0,Q32/H32,"")</f>
        <v>47.1</v>
      </c>
      <c r="S32" s="56">
        <f>+P32/Q32</f>
        <v>10.314225053078557</v>
      </c>
      <c r="T32" s="11">
        <v>8464.5</v>
      </c>
      <c r="U32" s="164">
        <f>IF(T32&lt;&gt;0,-(T32-P32)/T32,"")</f>
        <v>-0.42607360151219803</v>
      </c>
      <c r="V32" s="56"/>
      <c r="W32" s="57"/>
      <c r="X32" s="8"/>
      <c r="Y32" s="9"/>
      <c r="Z32" s="164"/>
      <c r="AA32" s="164"/>
      <c r="AB32" s="54"/>
      <c r="AC32" s="55"/>
      <c r="AD32" s="118">
        <v>61095.5</v>
      </c>
      <c r="AE32" s="117">
        <v>5817</v>
      </c>
      <c r="AF32" s="253">
        <f>+AD32/AE32</f>
        <v>10.50292246862644</v>
      </c>
      <c r="AG32" s="271">
        <v>22</v>
      </c>
    </row>
    <row r="33" spans="1:33" s="51" customFormat="1" ht="12" customHeight="1">
      <c r="A33" s="181">
        <v>23</v>
      </c>
      <c r="B33" s="173"/>
      <c r="C33" s="169"/>
      <c r="D33" s="155" t="s">
        <v>120</v>
      </c>
      <c r="E33" s="267">
        <v>40704</v>
      </c>
      <c r="F33" s="158" t="s">
        <v>19</v>
      </c>
      <c r="G33" s="247">
        <v>25</v>
      </c>
      <c r="H33" s="247">
        <v>25</v>
      </c>
      <c r="I33" s="247">
        <v>5</v>
      </c>
      <c r="J33" s="219">
        <v>1137</v>
      </c>
      <c r="K33" s="220">
        <v>158</v>
      </c>
      <c r="L33" s="219">
        <v>1549</v>
      </c>
      <c r="M33" s="220">
        <v>211</v>
      </c>
      <c r="N33" s="219">
        <v>1724</v>
      </c>
      <c r="O33" s="220">
        <v>243</v>
      </c>
      <c r="P33" s="384">
        <f>J33+L33+N33</f>
        <v>4410</v>
      </c>
      <c r="Q33" s="385">
        <f>K33+M33+O33</f>
        <v>612</v>
      </c>
      <c r="R33" s="57">
        <f>IF(P33&lt;&gt;0,Q33/H33,"")</f>
        <v>24.48</v>
      </c>
      <c r="S33" s="56">
        <f>+P33/Q33</f>
        <v>7.205882352941177</v>
      </c>
      <c r="T33" s="201">
        <v>5766.5</v>
      </c>
      <c r="U33" s="164">
        <f>IF(T33&lt;&gt;0,-(T33-P33)/T33,"")</f>
        <v>-0.23523801265932542</v>
      </c>
      <c r="V33" s="56"/>
      <c r="W33" s="57"/>
      <c r="X33" s="12"/>
      <c r="Y33" s="14"/>
      <c r="Z33" s="164"/>
      <c r="AA33" s="164"/>
      <c r="AB33" s="54"/>
      <c r="AC33" s="55"/>
      <c r="AD33" s="219">
        <v>94739.5</v>
      </c>
      <c r="AE33" s="220">
        <v>12415</v>
      </c>
      <c r="AF33" s="253">
        <f>+AD33/AE33</f>
        <v>7.631051147805074</v>
      </c>
      <c r="AG33" s="206">
        <v>23</v>
      </c>
    </row>
    <row r="34" spans="1:33" s="51" customFormat="1" ht="12" customHeight="1">
      <c r="A34" s="180">
        <v>24</v>
      </c>
      <c r="B34" s="170"/>
      <c r="C34" s="169"/>
      <c r="D34" s="157" t="s">
        <v>49</v>
      </c>
      <c r="E34" s="263">
        <v>40669</v>
      </c>
      <c r="F34" s="158" t="s">
        <v>8</v>
      </c>
      <c r="G34" s="296">
        <v>51</v>
      </c>
      <c r="H34" s="296">
        <v>15</v>
      </c>
      <c r="I34" s="296">
        <v>10</v>
      </c>
      <c r="J34" s="6">
        <v>657</v>
      </c>
      <c r="K34" s="7">
        <v>111</v>
      </c>
      <c r="L34" s="6">
        <v>1713</v>
      </c>
      <c r="M34" s="7">
        <v>307</v>
      </c>
      <c r="N34" s="6">
        <v>1964</v>
      </c>
      <c r="O34" s="7">
        <v>347</v>
      </c>
      <c r="P34" s="378">
        <f>+J34+L34+N34</f>
        <v>4334</v>
      </c>
      <c r="Q34" s="379">
        <f>+K34+M34+O34</f>
        <v>765</v>
      </c>
      <c r="R34" s="203">
        <f>+Q34/H34</f>
        <v>51</v>
      </c>
      <c r="S34" s="56">
        <f>IF(P34&lt;&gt;0,P34/Q34,"")</f>
        <v>5.665359477124183</v>
      </c>
      <c r="T34" s="11">
        <v>4240</v>
      </c>
      <c r="U34" s="164">
        <f>IF(T34&lt;&gt;0,-(T34-P34)/T34,"")</f>
        <v>0.022169811320754716</v>
      </c>
      <c r="V34" s="56"/>
      <c r="W34" s="57"/>
      <c r="X34" s="6"/>
      <c r="Y34" s="7"/>
      <c r="Z34" s="164"/>
      <c r="AA34" s="164"/>
      <c r="AB34" s="54"/>
      <c r="AC34" s="55"/>
      <c r="AD34" s="6">
        <v>458757</v>
      </c>
      <c r="AE34" s="7">
        <v>45877</v>
      </c>
      <c r="AF34" s="253">
        <f>+AD34/AE34</f>
        <v>9.999716633607255</v>
      </c>
      <c r="AG34" s="271">
        <v>24</v>
      </c>
    </row>
    <row r="35" spans="1:33" s="51" customFormat="1" ht="12" customHeight="1">
      <c r="A35" s="181">
        <v>25</v>
      </c>
      <c r="B35" s="170"/>
      <c r="C35" s="169"/>
      <c r="D35" s="155" t="s">
        <v>107</v>
      </c>
      <c r="E35" s="263">
        <v>40690</v>
      </c>
      <c r="F35" s="155" t="s">
        <v>21</v>
      </c>
      <c r="G35" s="115">
        <v>11</v>
      </c>
      <c r="H35" s="115">
        <v>11</v>
      </c>
      <c r="I35" s="115">
        <v>7</v>
      </c>
      <c r="J35" s="223">
        <v>959.5</v>
      </c>
      <c r="K35" s="230">
        <v>108</v>
      </c>
      <c r="L35" s="223">
        <v>1326.5</v>
      </c>
      <c r="M35" s="230">
        <v>137</v>
      </c>
      <c r="N35" s="223">
        <v>1844.5</v>
      </c>
      <c r="O35" s="230">
        <v>205</v>
      </c>
      <c r="P35" s="378">
        <f>SUM(J35+L35+N35)</f>
        <v>4130.5</v>
      </c>
      <c r="Q35" s="379">
        <f>SUM(K35+M35+O35)</f>
        <v>450</v>
      </c>
      <c r="R35" s="57">
        <f>IF(P35&lt;&gt;0,Q35/H35,"")</f>
        <v>40.90909090909091</v>
      </c>
      <c r="S35" s="56">
        <f>+P35/Q35</f>
        <v>9.178888888888888</v>
      </c>
      <c r="T35" s="11">
        <v>2185</v>
      </c>
      <c r="U35" s="164">
        <f>IF(T35&lt;&gt;0,-(T35-P35)/T35,"")</f>
        <v>0.8903890160183067</v>
      </c>
      <c r="V35" s="56"/>
      <c r="W35" s="57"/>
      <c r="X35" s="120"/>
      <c r="Y35" s="119"/>
      <c r="Z35" s="164"/>
      <c r="AA35" s="164"/>
      <c r="AB35" s="54"/>
      <c r="AC35" s="55"/>
      <c r="AD35" s="224">
        <v>61441.5</v>
      </c>
      <c r="AE35" s="116">
        <v>8214</v>
      </c>
      <c r="AF35" s="252">
        <f>AD35/AE35</f>
        <v>7.480094959824689</v>
      </c>
      <c r="AG35" s="206">
        <v>25</v>
      </c>
    </row>
    <row r="36" spans="1:35" s="51" customFormat="1" ht="12" customHeight="1">
      <c r="A36" s="181">
        <v>26</v>
      </c>
      <c r="B36" s="172"/>
      <c r="C36" s="174" t="s">
        <v>56</v>
      </c>
      <c r="D36" s="155" t="s">
        <v>158</v>
      </c>
      <c r="E36" s="265">
        <v>40571</v>
      </c>
      <c r="F36" s="155" t="s">
        <v>19</v>
      </c>
      <c r="G36" s="247">
        <v>364</v>
      </c>
      <c r="H36" s="247">
        <v>1</v>
      </c>
      <c r="I36" s="247">
        <v>16</v>
      </c>
      <c r="J36" s="219">
        <v>597</v>
      </c>
      <c r="K36" s="220">
        <v>100</v>
      </c>
      <c r="L36" s="219">
        <v>1500</v>
      </c>
      <c r="M36" s="220">
        <v>250</v>
      </c>
      <c r="N36" s="219">
        <v>1500</v>
      </c>
      <c r="O36" s="220">
        <v>250</v>
      </c>
      <c r="P36" s="382">
        <f>SUM(J36+L36+N36)</f>
        <v>3597</v>
      </c>
      <c r="Q36" s="383">
        <f>SUM(K36+M36+O36)</f>
        <v>600</v>
      </c>
      <c r="R36" s="15">
        <f>Q36/H36</f>
        <v>600</v>
      </c>
      <c r="S36" s="113">
        <f>P36/Q36</f>
        <v>5.995</v>
      </c>
      <c r="T36" s="113"/>
      <c r="U36" s="164">
        <f>IF(T36&lt;&gt;0,-(T36-P36)/T36,"")</f>
      </c>
      <c r="V36" s="56"/>
      <c r="W36" s="57"/>
      <c r="X36" s="118"/>
      <c r="Y36" s="117"/>
      <c r="Z36" s="164"/>
      <c r="AA36" s="164"/>
      <c r="AB36" s="54"/>
      <c r="AC36" s="55"/>
      <c r="AD36" s="219">
        <v>17275669.5</v>
      </c>
      <c r="AE36" s="220">
        <v>2024983</v>
      </c>
      <c r="AF36" s="253">
        <f>+AD36/AE36</f>
        <v>8.531266435323161</v>
      </c>
      <c r="AG36" s="271">
        <v>26</v>
      </c>
      <c r="AI36" s="89"/>
    </row>
    <row r="37" spans="1:35" s="51" customFormat="1" ht="12" customHeight="1">
      <c r="A37" s="180">
        <v>27</v>
      </c>
      <c r="B37" s="168" t="s">
        <v>57</v>
      </c>
      <c r="C37" s="390"/>
      <c r="D37" s="433" t="s">
        <v>160</v>
      </c>
      <c r="E37" s="405">
        <v>40732</v>
      </c>
      <c r="F37" s="416" t="s">
        <v>8</v>
      </c>
      <c r="G37" s="417">
        <v>1</v>
      </c>
      <c r="H37" s="417">
        <v>1</v>
      </c>
      <c r="I37" s="417">
        <v>1</v>
      </c>
      <c r="J37" s="402">
        <v>722</v>
      </c>
      <c r="K37" s="403">
        <v>41</v>
      </c>
      <c r="L37" s="402">
        <v>1446</v>
      </c>
      <c r="M37" s="403">
        <v>85</v>
      </c>
      <c r="N37" s="402">
        <v>1187</v>
      </c>
      <c r="O37" s="403">
        <v>69</v>
      </c>
      <c r="P37" s="435">
        <f>+J37+L37+N37</f>
        <v>3355</v>
      </c>
      <c r="Q37" s="436">
        <f>+K37+M37+O37</f>
        <v>195</v>
      </c>
      <c r="R37" s="401">
        <f>IF(P37&lt;&gt;0,Q37/H37,"")</f>
        <v>195</v>
      </c>
      <c r="S37" s="400">
        <f>IF(P37&lt;&gt;0,P37/Q37,"")</f>
        <v>17.205128205128204</v>
      </c>
      <c r="T37" s="398"/>
      <c r="U37" s="399"/>
      <c r="V37" s="400"/>
      <c r="W37" s="401"/>
      <c r="X37" s="418"/>
      <c r="Y37" s="419"/>
      <c r="Z37" s="399"/>
      <c r="AA37" s="399"/>
      <c r="AB37" s="396"/>
      <c r="AC37" s="397"/>
      <c r="AD37" s="402">
        <v>3355</v>
      </c>
      <c r="AE37" s="403">
        <v>195</v>
      </c>
      <c r="AF37" s="410">
        <f>+AD37/AE37</f>
        <v>17.205128205128204</v>
      </c>
      <c r="AG37" s="206">
        <v>27</v>
      </c>
      <c r="AI37" s="89"/>
    </row>
    <row r="38" spans="1:35" s="51" customFormat="1" ht="12" customHeight="1">
      <c r="A38" s="181">
        <v>28</v>
      </c>
      <c r="B38" s="178"/>
      <c r="C38" s="169"/>
      <c r="D38" s="290" t="s">
        <v>42</v>
      </c>
      <c r="E38" s="263">
        <v>40676</v>
      </c>
      <c r="F38" s="155" t="s">
        <v>21</v>
      </c>
      <c r="G38" s="115">
        <v>10</v>
      </c>
      <c r="H38" s="115">
        <v>10</v>
      </c>
      <c r="I38" s="115">
        <v>9</v>
      </c>
      <c r="J38" s="223">
        <v>821</v>
      </c>
      <c r="K38" s="230">
        <v>126</v>
      </c>
      <c r="L38" s="223">
        <v>1133.5</v>
      </c>
      <c r="M38" s="230">
        <v>165</v>
      </c>
      <c r="N38" s="223">
        <v>1210</v>
      </c>
      <c r="O38" s="230">
        <v>179</v>
      </c>
      <c r="P38" s="378">
        <f>SUM(J38+L38+N38)</f>
        <v>3164.5</v>
      </c>
      <c r="Q38" s="379">
        <f>SUM(K38+M38+O38)</f>
        <v>470</v>
      </c>
      <c r="R38" s="57">
        <f>IF(P38&lt;&gt;0,Q38/H38,"")</f>
        <v>47</v>
      </c>
      <c r="S38" s="56">
        <f>+P38/Q38</f>
        <v>6.732978723404256</v>
      </c>
      <c r="T38" s="11">
        <v>4172.5</v>
      </c>
      <c r="U38" s="164">
        <f>IF(T38&lt;&gt;0,-(T38-P38)/T38,"")</f>
        <v>-0.24158178550029957</v>
      </c>
      <c r="V38" s="56"/>
      <c r="W38" s="57"/>
      <c r="X38" s="8"/>
      <c r="Y38" s="9"/>
      <c r="Z38" s="164"/>
      <c r="AA38" s="164"/>
      <c r="AB38" s="54"/>
      <c r="AC38" s="55"/>
      <c r="AD38" s="224">
        <v>104004</v>
      </c>
      <c r="AE38" s="116">
        <v>12883</v>
      </c>
      <c r="AF38" s="253">
        <f>+AD38/AE38</f>
        <v>8.072964371652565</v>
      </c>
      <c r="AG38" s="271">
        <v>28</v>
      </c>
      <c r="AI38" s="89"/>
    </row>
    <row r="39" spans="1:35" s="51" customFormat="1" ht="12" customHeight="1">
      <c r="A39" s="181">
        <v>29</v>
      </c>
      <c r="B39" s="173"/>
      <c r="C39" s="169"/>
      <c r="D39" s="156" t="s">
        <v>143</v>
      </c>
      <c r="E39" s="263">
        <v>40725</v>
      </c>
      <c r="F39" s="156" t="s">
        <v>41</v>
      </c>
      <c r="G39" s="248">
        <v>3</v>
      </c>
      <c r="H39" s="248">
        <v>2</v>
      </c>
      <c r="I39" s="248">
        <v>2</v>
      </c>
      <c r="J39" s="118">
        <v>761.5</v>
      </c>
      <c r="K39" s="117">
        <v>73</v>
      </c>
      <c r="L39" s="118">
        <v>1009</v>
      </c>
      <c r="M39" s="117">
        <v>109</v>
      </c>
      <c r="N39" s="118">
        <v>1333</v>
      </c>
      <c r="O39" s="117">
        <v>134</v>
      </c>
      <c r="P39" s="378">
        <f>SUM(J39+L39+N39)</f>
        <v>3103.5</v>
      </c>
      <c r="Q39" s="379">
        <f>SUM(K39+M39+O39)</f>
        <v>316</v>
      </c>
      <c r="R39" s="57">
        <f>IF(P39&lt;&gt;0,Q39/H39,"")</f>
        <v>158</v>
      </c>
      <c r="S39" s="56">
        <f>+P39/Q39</f>
        <v>9.82120253164557</v>
      </c>
      <c r="T39" s="60">
        <v>6193.5</v>
      </c>
      <c r="U39" s="164">
        <f>IF(T39&lt;&gt;0,-(T39-P39)/T39,"")</f>
        <v>-0.49891014773552916</v>
      </c>
      <c r="V39" s="56"/>
      <c r="W39" s="57"/>
      <c r="X39" s="60"/>
      <c r="Y39" s="61"/>
      <c r="Z39" s="164"/>
      <c r="AA39" s="164"/>
      <c r="AB39" s="54"/>
      <c r="AC39" s="55"/>
      <c r="AD39" s="118">
        <v>15940.5</v>
      </c>
      <c r="AE39" s="117">
        <v>1611</v>
      </c>
      <c r="AF39" s="252">
        <f>AD39/AE39</f>
        <v>9.894785847299813</v>
      </c>
      <c r="AG39" s="206">
        <v>29</v>
      </c>
      <c r="AI39" s="89"/>
    </row>
    <row r="40" spans="1:35" s="51" customFormat="1" ht="12" customHeight="1">
      <c r="A40" s="180">
        <v>30</v>
      </c>
      <c r="B40" s="178"/>
      <c r="C40" s="169"/>
      <c r="D40" s="156" t="s">
        <v>27</v>
      </c>
      <c r="E40" s="268">
        <v>40655</v>
      </c>
      <c r="F40" s="156" t="s">
        <v>41</v>
      </c>
      <c r="G40" s="248">
        <v>35</v>
      </c>
      <c r="H40" s="248">
        <v>9</v>
      </c>
      <c r="I40" s="248">
        <v>12</v>
      </c>
      <c r="J40" s="118">
        <v>744</v>
      </c>
      <c r="K40" s="117">
        <v>109</v>
      </c>
      <c r="L40" s="118">
        <v>981</v>
      </c>
      <c r="M40" s="117">
        <v>132</v>
      </c>
      <c r="N40" s="118">
        <v>1286</v>
      </c>
      <c r="O40" s="117">
        <v>170</v>
      </c>
      <c r="P40" s="378">
        <f>SUM(J40+L40+N40)</f>
        <v>3011</v>
      </c>
      <c r="Q40" s="379">
        <f>SUM(K40+M40+O40)</f>
        <v>411</v>
      </c>
      <c r="R40" s="15">
        <f>Q40/H40</f>
        <v>45.666666666666664</v>
      </c>
      <c r="S40" s="113">
        <f>P40/Q40</f>
        <v>7.326034063260341</v>
      </c>
      <c r="T40" s="11">
        <v>1613</v>
      </c>
      <c r="U40" s="164">
        <f>IF(T40&lt;&gt;0,-(T40-P40)/T40,"")</f>
        <v>0.8667079975201488</v>
      </c>
      <c r="V40" s="56"/>
      <c r="W40" s="57"/>
      <c r="X40" s="56"/>
      <c r="Y40" s="57"/>
      <c r="Z40" s="164"/>
      <c r="AA40" s="164"/>
      <c r="AB40" s="54"/>
      <c r="AC40" s="55"/>
      <c r="AD40" s="118">
        <v>308713.5</v>
      </c>
      <c r="AE40" s="117">
        <v>30222</v>
      </c>
      <c r="AF40" s="252">
        <f>AD40/AE40</f>
        <v>10.214860035735557</v>
      </c>
      <c r="AG40" s="271">
        <v>30</v>
      </c>
      <c r="AI40" s="89"/>
    </row>
    <row r="41" spans="1:35" s="51" customFormat="1" ht="12" customHeight="1">
      <c r="A41" s="181">
        <v>31</v>
      </c>
      <c r="B41" s="172"/>
      <c r="C41" s="174" t="s">
        <v>56</v>
      </c>
      <c r="D41" s="284" t="s">
        <v>129</v>
      </c>
      <c r="E41" s="267">
        <v>40550</v>
      </c>
      <c r="F41" s="155" t="s">
        <v>17</v>
      </c>
      <c r="G41" s="10">
        <v>356</v>
      </c>
      <c r="H41" s="10">
        <v>3</v>
      </c>
      <c r="I41" s="10">
        <v>27</v>
      </c>
      <c r="J41" s="219">
        <v>927</v>
      </c>
      <c r="K41" s="220">
        <v>275</v>
      </c>
      <c r="L41" s="219">
        <v>927</v>
      </c>
      <c r="M41" s="220">
        <v>275</v>
      </c>
      <c r="N41" s="219">
        <v>927</v>
      </c>
      <c r="O41" s="220">
        <v>275</v>
      </c>
      <c r="P41" s="378">
        <f>SUM(J41+L41+N41)</f>
        <v>2781</v>
      </c>
      <c r="Q41" s="379">
        <f>SUM(K41+M41+O41)</f>
        <v>825</v>
      </c>
      <c r="R41" s="57">
        <f>IF(P41&lt;&gt;0,Q41/H41,"")</f>
        <v>275</v>
      </c>
      <c r="S41" s="56">
        <f>+P41/Q41</f>
        <v>3.370909090909091</v>
      </c>
      <c r="T41" s="11">
        <v>1687</v>
      </c>
      <c r="U41" s="164">
        <f>IF(T41&lt;&gt;0,-(T41-P41)/T41,"")</f>
        <v>0.6484884410195614</v>
      </c>
      <c r="V41" s="56"/>
      <c r="W41" s="57"/>
      <c r="X41" s="120"/>
      <c r="Y41" s="119"/>
      <c r="Z41" s="164"/>
      <c r="AA41" s="164"/>
      <c r="AB41" s="54"/>
      <c r="AC41" s="55"/>
      <c r="AD41" s="219">
        <v>36576823</v>
      </c>
      <c r="AE41" s="220">
        <v>3932868</v>
      </c>
      <c r="AF41" s="253">
        <f>+AD41/AE41</f>
        <v>9.300292560035068</v>
      </c>
      <c r="AG41" s="206">
        <v>31</v>
      </c>
      <c r="AI41" s="89"/>
    </row>
    <row r="42" spans="1:33" s="51" customFormat="1" ht="12" customHeight="1">
      <c r="A42" s="181">
        <v>32</v>
      </c>
      <c r="B42" s="170"/>
      <c r="C42" s="169"/>
      <c r="D42" s="290" t="s">
        <v>33</v>
      </c>
      <c r="E42" s="263">
        <v>40662</v>
      </c>
      <c r="F42" s="155" t="s">
        <v>21</v>
      </c>
      <c r="G42" s="115">
        <v>19</v>
      </c>
      <c r="H42" s="115">
        <v>10</v>
      </c>
      <c r="I42" s="115">
        <v>11</v>
      </c>
      <c r="J42" s="223">
        <v>567</v>
      </c>
      <c r="K42" s="230">
        <v>88</v>
      </c>
      <c r="L42" s="223">
        <v>826</v>
      </c>
      <c r="M42" s="230">
        <v>119</v>
      </c>
      <c r="N42" s="223">
        <v>1246</v>
      </c>
      <c r="O42" s="230">
        <v>174</v>
      </c>
      <c r="P42" s="382">
        <f>SUM(J42+L42+N42)</f>
        <v>2639</v>
      </c>
      <c r="Q42" s="383">
        <f>SUM(K42+M42+O42)</f>
        <v>381</v>
      </c>
      <c r="R42" s="57">
        <f>IF(P42&lt;&gt;0,Q42/H42,"")</f>
        <v>38.1</v>
      </c>
      <c r="S42" s="56">
        <f>IF(P42&lt;&gt;0,P42/Q42,"")</f>
        <v>6.926509186351706</v>
      </c>
      <c r="T42" s="113">
        <v>3625.5</v>
      </c>
      <c r="U42" s="164">
        <f>IF(T42&lt;&gt;0,-(T42-P42)/T42,"")</f>
        <v>-0.2721003999448352</v>
      </c>
      <c r="V42" s="56"/>
      <c r="W42" s="57"/>
      <c r="X42" s="11"/>
      <c r="Y42" s="13"/>
      <c r="Z42" s="164"/>
      <c r="AA42" s="164"/>
      <c r="AB42" s="54"/>
      <c r="AC42" s="55"/>
      <c r="AD42" s="224">
        <v>316735.25</v>
      </c>
      <c r="AE42" s="116">
        <v>32248</v>
      </c>
      <c r="AF42" s="253">
        <f>+AD42/AE42</f>
        <v>9.821857169436864</v>
      </c>
      <c r="AG42" s="271">
        <v>32</v>
      </c>
    </row>
    <row r="43" spans="1:33" s="51" customFormat="1" ht="12" customHeight="1">
      <c r="A43" s="180">
        <v>33</v>
      </c>
      <c r="B43" s="171"/>
      <c r="C43" s="169"/>
      <c r="D43" s="288" t="s">
        <v>121</v>
      </c>
      <c r="E43" s="267">
        <v>40704</v>
      </c>
      <c r="F43" s="155" t="s">
        <v>21</v>
      </c>
      <c r="G43" s="115">
        <v>5</v>
      </c>
      <c r="H43" s="115">
        <v>5</v>
      </c>
      <c r="I43" s="115">
        <v>5</v>
      </c>
      <c r="J43" s="223">
        <v>721.5</v>
      </c>
      <c r="K43" s="230">
        <v>58</v>
      </c>
      <c r="L43" s="223">
        <v>1054.5</v>
      </c>
      <c r="M43" s="230">
        <v>88</v>
      </c>
      <c r="N43" s="223">
        <v>744</v>
      </c>
      <c r="O43" s="230">
        <v>64</v>
      </c>
      <c r="P43" s="378">
        <f>SUM(J43+L43+N43)</f>
        <v>2520</v>
      </c>
      <c r="Q43" s="379">
        <f>SUM(K43+M43+O43)</f>
        <v>210</v>
      </c>
      <c r="R43" s="57">
        <f>IF(P43&lt;&gt;0,Q43/H43,"")</f>
        <v>42</v>
      </c>
      <c r="S43" s="56">
        <f>+P43/Q43</f>
        <v>12</v>
      </c>
      <c r="T43" s="11">
        <v>852.5</v>
      </c>
      <c r="U43" s="164">
        <f>IF(T43&lt;&gt;0,-(T43-P43)/T43,"")</f>
        <v>1.9560117302052786</v>
      </c>
      <c r="V43" s="56"/>
      <c r="W43" s="57"/>
      <c r="X43" s="12"/>
      <c r="Y43" s="14"/>
      <c r="Z43" s="164"/>
      <c r="AA43" s="164"/>
      <c r="AB43" s="54"/>
      <c r="AC43" s="55"/>
      <c r="AD43" s="224">
        <v>31506</v>
      </c>
      <c r="AE43" s="116">
        <v>2370</v>
      </c>
      <c r="AF43" s="254">
        <f>+AD43/AE43</f>
        <v>13.29367088607595</v>
      </c>
      <c r="AG43" s="206">
        <v>33</v>
      </c>
    </row>
    <row r="44" spans="1:33" s="51" customFormat="1" ht="12" customHeight="1">
      <c r="A44" s="181">
        <v>34</v>
      </c>
      <c r="B44" s="177"/>
      <c r="C44" s="169"/>
      <c r="D44" s="156" t="s">
        <v>106</v>
      </c>
      <c r="E44" s="268">
        <v>40690</v>
      </c>
      <c r="F44" s="156" t="s">
        <v>41</v>
      </c>
      <c r="G44" s="248">
        <v>17</v>
      </c>
      <c r="H44" s="248">
        <v>14</v>
      </c>
      <c r="I44" s="248">
        <v>7</v>
      </c>
      <c r="J44" s="118">
        <v>339</v>
      </c>
      <c r="K44" s="117">
        <v>56</v>
      </c>
      <c r="L44" s="118">
        <v>943</v>
      </c>
      <c r="M44" s="117">
        <v>120</v>
      </c>
      <c r="N44" s="118">
        <v>1152.5</v>
      </c>
      <c r="O44" s="117">
        <v>154</v>
      </c>
      <c r="P44" s="378">
        <f>SUM(J44+L44+N44)</f>
        <v>2434.5</v>
      </c>
      <c r="Q44" s="379">
        <f>SUM(K44+M44+O44)</f>
        <v>330</v>
      </c>
      <c r="R44" s="203">
        <f>+Q44/H44</f>
        <v>23.571428571428573</v>
      </c>
      <c r="S44" s="201">
        <f>+P44/Q44</f>
        <v>7.377272727272727</v>
      </c>
      <c r="T44" s="11">
        <v>4864</v>
      </c>
      <c r="U44" s="164">
        <f>IF(T44&lt;&gt;0,-(T44-P44)/T44,"")</f>
        <v>-0.4994860197368421</v>
      </c>
      <c r="V44" s="56"/>
      <c r="W44" s="57"/>
      <c r="X44" s="8"/>
      <c r="Y44" s="9"/>
      <c r="Z44" s="164"/>
      <c r="AA44" s="164"/>
      <c r="AB44" s="54"/>
      <c r="AC44" s="55"/>
      <c r="AD44" s="118">
        <v>75930</v>
      </c>
      <c r="AE44" s="117">
        <v>9130</v>
      </c>
      <c r="AF44" s="253">
        <f>+AD44/AE44</f>
        <v>8.316538882803943</v>
      </c>
      <c r="AG44" s="271">
        <v>34</v>
      </c>
    </row>
    <row r="45" spans="1:33" s="51" customFormat="1" ht="12" customHeight="1">
      <c r="A45" s="181">
        <v>35</v>
      </c>
      <c r="B45" s="175"/>
      <c r="C45" s="169"/>
      <c r="D45" s="288" t="s">
        <v>127</v>
      </c>
      <c r="E45" s="267">
        <v>40711</v>
      </c>
      <c r="F45" s="155" t="s">
        <v>21</v>
      </c>
      <c r="G45" s="115">
        <v>35</v>
      </c>
      <c r="H45" s="115">
        <v>16</v>
      </c>
      <c r="I45" s="115">
        <v>4</v>
      </c>
      <c r="J45" s="223">
        <v>496</v>
      </c>
      <c r="K45" s="230">
        <v>76</v>
      </c>
      <c r="L45" s="223">
        <v>828.5</v>
      </c>
      <c r="M45" s="230">
        <v>112</v>
      </c>
      <c r="N45" s="223">
        <v>1103.5</v>
      </c>
      <c r="O45" s="230">
        <v>148</v>
      </c>
      <c r="P45" s="378">
        <f>SUM(J45+L45+N45)</f>
        <v>2428</v>
      </c>
      <c r="Q45" s="379">
        <f>SUM(K45+M45+O45)</f>
        <v>336</v>
      </c>
      <c r="R45" s="203">
        <f>+Q45/H45</f>
        <v>21</v>
      </c>
      <c r="S45" s="201">
        <f>+P45/Q45</f>
        <v>7.226190476190476</v>
      </c>
      <c r="T45" s="11">
        <v>3187.5</v>
      </c>
      <c r="U45" s="164">
        <f>IF(T45&lt;&gt;0,-(T45-P45)/T45,"")</f>
        <v>-0.23827450980392156</v>
      </c>
      <c r="V45" s="56"/>
      <c r="W45" s="57"/>
      <c r="X45" s="8"/>
      <c r="Y45" s="9"/>
      <c r="Z45" s="164"/>
      <c r="AA45" s="164"/>
      <c r="AB45" s="54"/>
      <c r="AC45" s="55"/>
      <c r="AD45" s="224">
        <v>70457</v>
      </c>
      <c r="AE45" s="116">
        <v>6923</v>
      </c>
      <c r="AF45" s="253">
        <f>+AD45/AE45</f>
        <v>10.177235302614474</v>
      </c>
      <c r="AG45" s="206">
        <v>35</v>
      </c>
    </row>
    <row r="46" spans="1:33" s="51" customFormat="1" ht="12" customHeight="1">
      <c r="A46" s="180">
        <v>36</v>
      </c>
      <c r="B46" s="173"/>
      <c r="C46" s="169"/>
      <c r="D46" s="288" t="s">
        <v>148</v>
      </c>
      <c r="E46" s="263">
        <v>40725</v>
      </c>
      <c r="F46" s="155" t="s">
        <v>21</v>
      </c>
      <c r="G46" s="115">
        <v>5</v>
      </c>
      <c r="H46" s="115">
        <v>5</v>
      </c>
      <c r="I46" s="115">
        <v>2</v>
      </c>
      <c r="J46" s="223">
        <v>458</v>
      </c>
      <c r="K46" s="230">
        <v>37</v>
      </c>
      <c r="L46" s="223">
        <v>1092.5</v>
      </c>
      <c r="M46" s="230">
        <v>98</v>
      </c>
      <c r="N46" s="223">
        <v>832.5</v>
      </c>
      <c r="O46" s="230">
        <v>66</v>
      </c>
      <c r="P46" s="378">
        <f>SUM(J46+L46+N46)</f>
        <v>2383</v>
      </c>
      <c r="Q46" s="379">
        <f>SUM(K46+M46+O46)</f>
        <v>201</v>
      </c>
      <c r="R46" s="57">
        <f>IF(P46&lt;&gt;0,Q46/H46,"")</f>
        <v>40.2</v>
      </c>
      <c r="S46" s="56">
        <f>+P46/Q46</f>
        <v>11.855721393034825</v>
      </c>
      <c r="T46" s="11">
        <v>6997</v>
      </c>
      <c r="U46" s="164">
        <f>IF(T46&lt;&gt;0,-(T46-P46)/T46,"")</f>
        <v>-0.659425468057739</v>
      </c>
      <c r="V46" s="56"/>
      <c r="W46" s="57"/>
      <c r="X46" s="56"/>
      <c r="Y46" s="57"/>
      <c r="Z46" s="164"/>
      <c r="AA46" s="164"/>
      <c r="AB46" s="54"/>
      <c r="AC46" s="55"/>
      <c r="AD46" s="224">
        <v>13199</v>
      </c>
      <c r="AE46" s="116">
        <v>928</v>
      </c>
      <c r="AF46" s="253">
        <f>+AD46/AE46</f>
        <v>14.223060344827585</v>
      </c>
      <c r="AG46" s="271">
        <v>36</v>
      </c>
    </row>
    <row r="47" spans="1:33" s="51" customFormat="1" ht="12" customHeight="1">
      <c r="A47" s="181">
        <v>37</v>
      </c>
      <c r="B47" s="173"/>
      <c r="C47" s="169"/>
      <c r="D47" s="157" t="s">
        <v>51</v>
      </c>
      <c r="E47" s="263">
        <v>40683</v>
      </c>
      <c r="F47" s="157" t="s">
        <v>52</v>
      </c>
      <c r="G47" s="63">
        <v>10</v>
      </c>
      <c r="H47" s="114">
        <v>10</v>
      </c>
      <c r="I47" s="114">
        <v>8</v>
      </c>
      <c r="J47" s="201">
        <v>293</v>
      </c>
      <c r="K47" s="203">
        <v>56</v>
      </c>
      <c r="L47" s="201">
        <v>553</v>
      </c>
      <c r="M47" s="203">
        <v>84</v>
      </c>
      <c r="N47" s="201">
        <v>1208</v>
      </c>
      <c r="O47" s="203">
        <v>155</v>
      </c>
      <c r="P47" s="378">
        <f>+J47+L47+N47</f>
        <v>2054</v>
      </c>
      <c r="Q47" s="379">
        <f>+K47+M47+O47</f>
        <v>295</v>
      </c>
      <c r="R47" s="57">
        <f>IF(P47&lt;&gt;0,Q47/H47,"")</f>
        <v>29.5</v>
      </c>
      <c r="S47" s="56">
        <f>IF(P47&lt;&gt;0,P47/Q47,"")</f>
        <v>6.96271186440678</v>
      </c>
      <c r="T47" s="11">
        <v>5001</v>
      </c>
      <c r="U47" s="164">
        <f>IF(T47&lt;&gt;0,-(T47-P47)/T47,"")</f>
        <v>-0.5892821435712857</v>
      </c>
      <c r="V47" s="56"/>
      <c r="W47" s="57"/>
      <c r="X47" s="18"/>
      <c r="Y47" s="20"/>
      <c r="Z47" s="164"/>
      <c r="AA47" s="164"/>
      <c r="AB47" s="54"/>
      <c r="AC47" s="55"/>
      <c r="AD47" s="201">
        <v>79328</v>
      </c>
      <c r="AE47" s="203">
        <v>9330</v>
      </c>
      <c r="AF47" s="255">
        <f>AD47/AE47</f>
        <v>8.502465166130762</v>
      </c>
      <c r="AG47" s="206">
        <v>37</v>
      </c>
    </row>
    <row r="48" spans="1:33" s="51" customFormat="1" ht="12" customHeight="1">
      <c r="A48" s="181">
        <v>38</v>
      </c>
      <c r="B48" s="172"/>
      <c r="C48" s="169"/>
      <c r="D48" s="290" t="s">
        <v>29</v>
      </c>
      <c r="E48" s="263">
        <v>40655</v>
      </c>
      <c r="F48" s="155" t="s">
        <v>21</v>
      </c>
      <c r="G48" s="115">
        <v>15</v>
      </c>
      <c r="H48" s="115">
        <v>10</v>
      </c>
      <c r="I48" s="115">
        <v>12</v>
      </c>
      <c r="J48" s="223">
        <v>295</v>
      </c>
      <c r="K48" s="230">
        <v>45</v>
      </c>
      <c r="L48" s="223">
        <v>746.5</v>
      </c>
      <c r="M48" s="230">
        <v>100</v>
      </c>
      <c r="N48" s="223">
        <v>969</v>
      </c>
      <c r="O48" s="230">
        <v>129</v>
      </c>
      <c r="P48" s="380">
        <f>SUM(J48+L48+N48)</f>
        <v>2010.5</v>
      </c>
      <c r="Q48" s="381">
        <f>SUM(K48+M48+O48)</f>
        <v>274</v>
      </c>
      <c r="R48" s="57">
        <f>IF(P48&lt;&gt;0,Q48/H48,"")</f>
        <v>27.4</v>
      </c>
      <c r="S48" s="56">
        <f>+P48/Q48</f>
        <v>7.337591240875913</v>
      </c>
      <c r="T48" s="19">
        <v>3955</v>
      </c>
      <c r="U48" s="164">
        <f>IF(T48&lt;&gt;0,-(T48-P48)/T48,"")</f>
        <v>-0.49165613147914033</v>
      </c>
      <c r="V48" s="56"/>
      <c r="W48" s="57"/>
      <c r="X48" s="8"/>
      <c r="Y48" s="9"/>
      <c r="Z48" s="164"/>
      <c r="AA48" s="164"/>
      <c r="AB48" s="54"/>
      <c r="AC48" s="55"/>
      <c r="AD48" s="224">
        <v>201687.5</v>
      </c>
      <c r="AE48" s="116">
        <v>26337</v>
      </c>
      <c r="AF48" s="252">
        <f>AD48/AE48</f>
        <v>7.657952690131753</v>
      </c>
      <c r="AG48" s="271">
        <v>38</v>
      </c>
    </row>
    <row r="49" spans="1:33" s="51" customFormat="1" ht="12" customHeight="1">
      <c r="A49" s="180">
        <v>39</v>
      </c>
      <c r="B49" s="175"/>
      <c r="C49" s="169"/>
      <c r="D49" s="284" t="s">
        <v>34</v>
      </c>
      <c r="E49" s="263">
        <v>40662</v>
      </c>
      <c r="F49" s="155" t="s">
        <v>17</v>
      </c>
      <c r="G49" s="10">
        <v>172</v>
      </c>
      <c r="H49" s="10">
        <v>7</v>
      </c>
      <c r="I49" s="10">
        <v>11</v>
      </c>
      <c r="J49" s="219">
        <v>537</v>
      </c>
      <c r="K49" s="220">
        <v>68</v>
      </c>
      <c r="L49" s="219">
        <v>633</v>
      </c>
      <c r="M49" s="220">
        <v>68</v>
      </c>
      <c r="N49" s="219">
        <v>792</v>
      </c>
      <c r="O49" s="220">
        <v>93</v>
      </c>
      <c r="P49" s="380">
        <f>SUM(J49+L49+N49)</f>
        <v>1962</v>
      </c>
      <c r="Q49" s="381">
        <f>SUM(K49+M49+O49)</f>
        <v>229</v>
      </c>
      <c r="R49" s="57">
        <f>IF(P49&lt;&gt;0,Q49/H49,"")</f>
        <v>32.714285714285715</v>
      </c>
      <c r="S49" s="56">
        <f>+P49/Q49</f>
        <v>8.56768558951965</v>
      </c>
      <c r="T49" s="19">
        <v>2309</v>
      </c>
      <c r="U49" s="164">
        <f>IF(T49&lt;&gt;0,-(T49-P49)/T49,"")</f>
        <v>-0.15028150714595062</v>
      </c>
      <c r="V49" s="56"/>
      <c r="W49" s="57"/>
      <c r="X49" s="120"/>
      <c r="Y49" s="119"/>
      <c r="Z49" s="164"/>
      <c r="AA49" s="164"/>
      <c r="AB49" s="54"/>
      <c r="AC49" s="55"/>
      <c r="AD49" s="219">
        <v>6018501</v>
      </c>
      <c r="AE49" s="220">
        <v>66192</v>
      </c>
      <c r="AF49" s="253">
        <f>+AD49/AE49</f>
        <v>90.92490029006527</v>
      </c>
      <c r="AG49" s="206">
        <v>39</v>
      </c>
    </row>
    <row r="50" spans="1:33" s="51" customFormat="1" ht="12" customHeight="1">
      <c r="A50" s="181">
        <v>40</v>
      </c>
      <c r="B50" s="172"/>
      <c r="C50" s="174" t="s">
        <v>56</v>
      </c>
      <c r="D50" s="284" t="s">
        <v>16</v>
      </c>
      <c r="E50" s="263">
        <v>40578</v>
      </c>
      <c r="F50" s="155" t="s">
        <v>17</v>
      </c>
      <c r="G50" s="10">
        <v>224</v>
      </c>
      <c r="H50" s="10">
        <v>3</v>
      </c>
      <c r="I50" s="10">
        <v>23</v>
      </c>
      <c r="J50" s="219">
        <v>474</v>
      </c>
      <c r="K50" s="220">
        <v>130</v>
      </c>
      <c r="L50" s="219">
        <v>632</v>
      </c>
      <c r="M50" s="220">
        <v>145</v>
      </c>
      <c r="N50" s="219">
        <v>776</v>
      </c>
      <c r="O50" s="220">
        <v>161</v>
      </c>
      <c r="P50" s="386">
        <f>SUM(J50+L50+N50)</f>
        <v>1882</v>
      </c>
      <c r="Q50" s="387">
        <f>SUM(K50+M50+O50)</f>
        <v>436</v>
      </c>
      <c r="R50" s="15">
        <f>Q50/H50</f>
        <v>145.33333333333334</v>
      </c>
      <c r="S50" s="56">
        <f>+P50/Q50</f>
        <v>4.31651376146789</v>
      </c>
      <c r="T50" s="200">
        <v>1034</v>
      </c>
      <c r="U50" s="164">
        <f>IF(T50&lt;&gt;0,-(T50-P50)/T50,"")</f>
        <v>0.8201160541586073</v>
      </c>
      <c r="V50" s="56"/>
      <c r="W50" s="57"/>
      <c r="X50" s="118"/>
      <c r="Y50" s="117"/>
      <c r="Z50" s="164"/>
      <c r="AA50" s="164"/>
      <c r="AB50" s="54"/>
      <c r="AC50" s="55"/>
      <c r="AD50" s="219">
        <v>21848495</v>
      </c>
      <c r="AE50" s="220">
        <v>2400351</v>
      </c>
      <c r="AF50" s="252">
        <f>AD50/AE50</f>
        <v>9.102208385356976</v>
      </c>
      <c r="AG50" s="271">
        <v>40</v>
      </c>
    </row>
    <row r="51" spans="1:33" s="51" customFormat="1" ht="12" customHeight="1">
      <c r="A51" s="181">
        <v>41</v>
      </c>
      <c r="B51" s="178"/>
      <c r="C51" s="174" t="s">
        <v>56</v>
      </c>
      <c r="D51" s="288" t="s">
        <v>161</v>
      </c>
      <c r="E51" s="263">
        <v>40627</v>
      </c>
      <c r="F51" s="155" t="s">
        <v>21</v>
      </c>
      <c r="G51" s="115">
        <v>137</v>
      </c>
      <c r="H51" s="115">
        <v>6</v>
      </c>
      <c r="I51" s="115">
        <v>16</v>
      </c>
      <c r="J51" s="223">
        <v>372</v>
      </c>
      <c r="K51" s="230">
        <v>71</v>
      </c>
      <c r="L51" s="223">
        <v>683</v>
      </c>
      <c r="M51" s="230">
        <v>125</v>
      </c>
      <c r="N51" s="223">
        <v>669</v>
      </c>
      <c r="O51" s="230">
        <v>124</v>
      </c>
      <c r="P51" s="380">
        <f>SUM(J51+L51+N51)</f>
        <v>1724</v>
      </c>
      <c r="Q51" s="381">
        <f>SUM(K51+M51+O51)</f>
        <v>320</v>
      </c>
      <c r="R51" s="54">
        <f>IF(P51&lt;&gt;0,Q51/H51,"")</f>
        <v>53.333333333333336</v>
      </c>
      <c r="S51" s="55">
        <f>+P51/Q51</f>
        <v>5.3875</v>
      </c>
      <c r="T51" s="19"/>
      <c r="U51" s="164">
        <f>IF(T51&lt;&gt;0,-(T51-P51)/T51,"")</f>
      </c>
      <c r="V51" s="56"/>
      <c r="W51" s="57"/>
      <c r="X51" s="56"/>
      <c r="Y51" s="57"/>
      <c r="Z51" s="164"/>
      <c r="AA51" s="164"/>
      <c r="AB51" s="54"/>
      <c r="AC51" s="55"/>
      <c r="AD51" s="224">
        <v>4533930.75</v>
      </c>
      <c r="AE51" s="116">
        <v>480385</v>
      </c>
      <c r="AF51" s="253">
        <f>+AD51/AE51</f>
        <v>9.43811890462858</v>
      </c>
      <c r="AG51" s="206">
        <v>41</v>
      </c>
    </row>
    <row r="52" spans="1:33" s="51" customFormat="1" ht="12" customHeight="1">
      <c r="A52" s="180">
        <v>42</v>
      </c>
      <c r="B52" s="177"/>
      <c r="C52" s="169"/>
      <c r="D52" s="155" t="s">
        <v>135</v>
      </c>
      <c r="E52" s="263">
        <v>40718</v>
      </c>
      <c r="F52" s="155" t="s">
        <v>41</v>
      </c>
      <c r="G52" s="248">
        <v>5</v>
      </c>
      <c r="H52" s="248">
        <v>5</v>
      </c>
      <c r="I52" s="248">
        <v>3</v>
      </c>
      <c r="J52" s="118">
        <v>430</v>
      </c>
      <c r="K52" s="117">
        <v>37</v>
      </c>
      <c r="L52" s="118">
        <v>646.5</v>
      </c>
      <c r="M52" s="117">
        <v>55</v>
      </c>
      <c r="N52" s="118">
        <v>625</v>
      </c>
      <c r="O52" s="117">
        <v>54</v>
      </c>
      <c r="P52" s="380">
        <f>SUM(J52+L52+N52)</f>
        <v>1701.5</v>
      </c>
      <c r="Q52" s="381">
        <f>SUM(K52+M52+O52)</f>
        <v>146</v>
      </c>
      <c r="R52" s="16">
        <f>Q52/H52</f>
        <v>29.2</v>
      </c>
      <c r="S52" s="200">
        <f>P52/Q52</f>
        <v>11.654109589041095</v>
      </c>
      <c r="T52" s="19">
        <v>1634.5</v>
      </c>
      <c r="U52" s="164">
        <f>IF(T52&lt;&gt;0,-(T52-P52)/T52,"")</f>
        <v>0.04099112878556133</v>
      </c>
      <c r="V52" s="56"/>
      <c r="W52" s="57"/>
      <c r="X52" s="56"/>
      <c r="Y52" s="57"/>
      <c r="Z52" s="164"/>
      <c r="AA52" s="164"/>
      <c r="AB52" s="54"/>
      <c r="AC52" s="55"/>
      <c r="AD52" s="118">
        <v>15963.25</v>
      </c>
      <c r="AE52" s="117">
        <v>1228</v>
      </c>
      <c r="AF52" s="252">
        <f>AD52/AE52</f>
        <v>12.999389250814332</v>
      </c>
      <c r="AG52" s="271">
        <v>42</v>
      </c>
    </row>
    <row r="53" spans="1:33" s="51" customFormat="1" ht="12" customHeight="1">
      <c r="A53" s="181">
        <v>43</v>
      </c>
      <c r="B53" s="171"/>
      <c r="C53" s="169"/>
      <c r="D53" s="290" t="s">
        <v>20</v>
      </c>
      <c r="E53" s="263">
        <v>40641</v>
      </c>
      <c r="F53" s="155" t="s">
        <v>21</v>
      </c>
      <c r="G53" s="115">
        <v>137</v>
      </c>
      <c r="H53" s="115">
        <v>7</v>
      </c>
      <c r="I53" s="115">
        <v>14</v>
      </c>
      <c r="J53" s="223">
        <v>463.5</v>
      </c>
      <c r="K53" s="230">
        <v>84</v>
      </c>
      <c r="L53" s="223">
        <v>665</v>
      </c>
      <c r="M53" s="230">
        <v>87</v>
      </c>
      <c r="N53" s="223">
        <v>541</v>
      </c>
      <c r="O53" s="230">
        <v>61</v>
      </c>
      <c r="P53" s="380">
        <f>SUM(J53+L53+N53)</f>
        <v>1669.5</v>
      </c>
      <c r="Q53" s="381">
        <f>SUM(K53+M53+O53)</f>
        <v>232</v>
      </c>
      <c r="R53" s="54">
        <f>IF(P53&lt;&gt;0,Q53/H53,"")</f>
        <v>33.142857142857146</v>
      </c>
      <c r="S53" s="55">
        <f>+P53/Q53</f>
        <v>7.196120689655173</v>
      </c>
      <c r="T53" s="19">
        <v>5106</v>
      </c>
      <c r="U53" s="164">
        <f>IF(T53&lt;&gt;0,-(T53-P53)/T53,"")</f>
        <v>-0.6730317273795534</v>
      </c>
      <c r="V53" s="56"/>
      <c r="W53" s="57"/>
      <c r="X53" s="120"/>
      <c r="Y53" s="119"/>
      <c r="Z53" s="164"/>
      <c r="AA53" s="164"/>
      <c r="AB53" s="54"/>
      <c r="AC53" s="55"/>
      <c r="AD53" s="224">
        <v>3347116.99</v>
      </c>
      <c r="AE53" s="116">
        <v>347089</v>
      </c>
      <c r="AF53" s="252">
        <f>AD53/AE53</f>
        <v>9.643396909726324</v>
      </c>
      <c r="AG53" s="206">
        <v>43</v>
      </c>
    </row>
    <row r="54" spans="1:33" s="51" customFormat="1" ht="12" customHeight="1">
      <c r="A54" s="181">
        <v>44</v>
      </c>
      <c r="B54" s="177"/>
      <c r="C54" s="358"/>
      <c r="D54" s="290" t="s">
        <v>162</v>
      </c>
      <c r="E54" s="263">
        <v>40515</v>
      </c>
      <c r="F54" s="155" t="s">
        <v>21</v>
      </c>
      <c r="G54" s="115">
        <v>62</v>
      </c>
      <c r="H54" s="115">
        <v>2</v>
      </c>
      <c r="I54" s="115">
        <v>30</v>
      </c>
      <c r="J54" s="223">
        <v>414</v>
      </c>
      <c r="K54" s="230">
        <v>45</v>
      </c>
      <c r="L54" s="223">
        <v>1128</v>
      </c>
      <c r="M54" s="230">
        <v>116</v>
      </c>
      <c r="N54" s="223">
        <v>72</v>
      </c>
      <c r="O54" s="230">
        <v>12</v>
      </c>
      <c r="P54" s="386">
        <f>SUM(J54+L54+N54)</f>
        <v>1614</v>
      </c>
      <c r="Q54" s="387">
        <f>SUM(K54+M54+O54)</f>
        <v>173</v>
      </c>
      <c r="R54" s="54">
        <f>IF(P54&lt;&gt;0,Q54/H54,"")</f>
        <v>86.5</v>
      </c>
      <c r="S54" s="55">
        <f>IF(P54&lt;&gt;0,P54/Q54,"")</f>
        <v>9.329479768786127</v>
      </c>
      <c r="T54" s="200"/>
      <c r="U54" s="164">
        <f>IF(T54&lt;&gt;0,-(T54-P54)/T54,"")</f>
      </c>
      <c r="V54" s="56"/>
      <c r="W54" s="57"/>
      <c r="X54" s="11"/>
      <c r="Y54" s="13"/>
      <c r="Z54" s="164"/>
      <c r="AA54" s="164"/>
      <c r="AB54" s="54"/>
      <c r="AC54" s="55"/>
      <c r="AD54" s="224">
        <v>1047128.5</v>
      </c>
      <c r="AE54" s="116">
        <v>132042</v>
      </c>
      <c r="AF54" s="252">
        <f>AD54/AE54</f>
        <v>7.930268399448661</v>
      </c>
      <c r="AG54" s="271">
        <v>44</v>
      </c>
    </row>
    <row r="55" spans="1:33" s="51" customFormat="1" ht="12" customHeight="1">
      <c r="A55" s="180">
        <v>45</v>
      </c>
      <c r="B55" s="168" t="s">
        <v>57</v>
      </c>
      <c r="C55" s="390"/>
      <c r="D55" s="434" t="s">
        <v>163</v>
      </c>
      <c r="E55" s="420">
        <v>40732</v>
      </c>
      <c r="F55" s="421" t="s">
        <v>21</v>
      </c>
      <c r="G55" s="422">
        <v>2</v>
      </c>
      <c r="H55" s="422">
        <v>2</v>
      </c>
      <c r="I55" s="422">
        <v>1</v>
      </c>
      <c r="J55" s="423">
        <v>378.5</v>
      </c>
      <c r="K55" s="424">
        <v>26</v>
      </c>
      <c r="L55" s="423">
        <v>731</v>
      </c>
      <c r="M55" s="424">
        <v>46</v>
      </c>
      <c r="N55" s="423">
        <v>480</v>
      </c>
      <c r="O55" s="424">
        <v>30</v>
      </c>
      <c r="P55" s="386">
        <f>SUM(J55+L55+N55)</f>
        <v>1589.5</v>
      </c>
      <c r="Q55" s="387">
        <f>SUM(K55+M55+O55)</f>
        <v>102</v>
      </c>
      <c r="R55" s="425">
        <f>IF(P55&lt;&gt;0,Q55/H55,"")</f>
        <v>51</v>
      </c>
      <c r="S55" s="397">
        <f>IF(P55&lt;&gt;0,P55/Q55,"")</f>
        <v>15.583333333333334</v>
      </c>
      <c r="T55" s="426"/>
      <c r="U55" s="399"/>
      <c r="V55" s="400"/>
      <c r="W55" s="401"/>
      <c r="X55" s="398"/>
      <c r="Y55" s="427"/>
      <c r="Z55" s="399"/>
      <c r="AA55" s="399"/>
      <c r="AB55" s="396"/>
      <c r="AC55" s="397"/>
      <c r="AD55" s="428">
        <v>1589.5</v>
      </c>
      <c r="AE55" s="429">
        <v>102</v>
      </c>
      <c r="AF55" s="404">
        <f>AD55/AE55</f>
        <v>15.583333333333334</v>
      </c>
      <c r="AG55" s="206">
        <v>45</v>
      </c>
    </row>
    <row r="56" spans="1:33" s="51" customFormat="1" ht="12" customHeight="1">
      <c r="A56" s="181">
        <v>46</v>
      </c>
      <c r="B56" s="175"/>
      <c r="C56" s="169"/>
      <c r="D56" s="290" t="s">
        <v>39</v>
      </c>
      <c r="E56" s="263">
        <v>40669</v>
      </c>
      <c r="F56" s="155" t="s">
        <v>21</v>
      </c>
      <c r="G56" s="115">
        <v>58</v>
      </c>
      <c r="H56" s="115">
        <v>6</v>
      </c>
      <c r="I56" s="115">
        <v>10</v>
      </c>
      <c r="J56" s="223">
        <v>458</v>
      </c>
      <c r="K56" s="230">
        <v>67</v>
      </c>
      <c r="L56" s="223">
        <v>454</v>
      </c>
      <c r="M56" s="230">
        <v>70</v>
      </c>
      <c r="N56" s="223">
        <v>513.5</v>
      </c>
      <c r="O56" s="230">
        <v>73</v>
      </c>
      <c r="P56" s="386">
        <f>SUM(J56+L56+N56)</f>
        <v>1425.5</v>
      </c>
      <c r="Q56" s="387">
        <f>SUM(K56+M56+O56)</f>
        <v>210</v>
      </c>
      <c r="R56" s="16">
        <f>Q56/H56</f>
        <v>35</v>
      </c>
      <c r="S56" s="200">
        <f>P56/Q56</f>
        <v>6.788095238095238</v>
      </c>
      <c r="T56" s="200">
        <v>3611.5</v>
      </c>
      <c r="U56" s="164">
        <f>IF(T56&lt;&gt;0,-(T56-P56)/T56,"")</f>
        <v>-0.6052886612210993</v>
      </c>
      <c r="V56" s="56"/>
      <c r="W56" s="57"/>
      <c r="X56" s="118"/>
      <c r="Y56" s="117"/>
      <c r="Z56" s="164"/>
      <c r="AA56" s="164"/>
      <c r="AB56" s="54"/>
      <c r="AC56" s="55"/>
      <c r="AD56" s="224">
        <v>746279</v>
      </c>
      <c r="AE56" s="116">
        <v>87107</v>
      </c>
      <c r="AF56" s="253">
        <f>+AD56/AE56</f>
        <v>8.56738264433398</v>
      </c>
      <c r="AG56" s="271">
        <v>46</v>
      </c>
    </row>
    <row r="57" spans="1:33" s="51" customFormat="1" ht="12" customHeight="1">
      <c r="A57" s="181">
        <v>47</v>
      </c>
      <c r="B57" s="172"/>
      <c r="C57" s="174" t="s">
        <v>56</v>
      </c>
      <c r="D57" s="155" t="s">
        <v>156</v>
      </c>
      <c r="E57" s="263">
        <v>40655</v>
      </c>
      <c r="F57" s="155" t="s">
        <v>30</v>
      </c>
      <c r="G57" s="2">
        <v>26</v>
      </c>
      <c r="H57" s="298">
        <v>1</v>
      </c>
      <c r="I57" s="298">
        <v>8</v>
      </c>
      <c r="J57" s="301">
        <v>376</v>
      </c>
      <c r="K57" s="304">
        <v>94</v>
      </c>
      <c r="L57" s="301">
        <v>624</v>
      </c>
      <c r="M57" s="304">
        <v>156</v>
      </c>
      <c r="N57" s="301">
        <v>312</v>
      </c>
      <c r="O57" s="304">
        <v>78</v>
      </c>
      <c r="P57" s="388">
        <f>J57+L57+N57</f>
        <v>1312</v>
      </c>
      <c r="Q57" s="389">
        <f>K57+M57+O57</f>
        <v>328</v>
      </c>
      <c r="R57" s="54">
        <f>Q57/H57</f>
        <v>328</v>
      </c>
      <c r="S57" s="55">
        <f>P57/Q57</f>
        <v>4</v>
      </c>
      <c r="T57" s="205"/>
      <c r="U57" s="164">
        <f>IF(T57&lt;&gt;0,-(T57-P57)/T57,"")</f>
      </c>
      <c r="V57" s="56"/>
      <c r="W57" s="57"/>
      <c r="X57" s="12"/>
      <c r="Y57" s="14"/>
      <c r="Z57" s="164"/>
      <c r="AA57" s="164"/>
      <c r="AB57" s="54"/>
      <c r="AC57" s="55"/>
      <c r="AD57" s="301">
        <v>60387</v>
      </c>
      <c r="AE57" s="304">
        <v>9451</v>
      </c>
      <c r="AF57" s="253">
        <f>+AD57/AE57</f>
        <v>6.389482594434451</v>
      </c>
      <c r="AG57" s="206">
        <v>47</v>
      </c>
    </row>
    <row r="58" spans="1:33" s="51" customFormat="1" ht="12" customHeight="1">
      <c r="A58" s="180">
        <v>48</v>
      </c>
      <c r="B58" s="175"/>
      <c r="C58" s="169"/>
      <c r="D58" s="157" t="s">
        <v>35</v>
      </c>
      <c r="E58" s="263">
        <v>40669</v>
      </c>
      <c r="F58" s="158" t="s">
        <v>8</v>
      </c>
      <c r="G58" s="296">
        <v>20</v>
      </c>
      <c r="H58" s="296">
        <v>8</v>
      </c>
      <c r="I58" s="296">
        <v>10</v>
      </c>
      <c r="J58" s="6">
        <v>218</v>
      </c>
      <c r="K58" s="7">
        <v>32</v>
      </c>
      <c r="L58" s="6">
        <v>588</v>
      </c>
      <c r="M58" s="7">
        <v>75</v>
      </c>
      <c r="N58" s="6">
        <v>471</v>
      </c>
      <c r="O58" s="7">
        <v>52</v>
      </c>
      <c r="P58" s="386">
        <f>SUM(J58+L58+N58)</f>
        <v>1277</v>
      </c>
      <c r="Q58" s="387">
        <f>SUM(K58+M58+O58)</f>
        <v>159</v>
      </c>
      <c r="R58" s="16">
        <f>Q58/H58</f>
        <v>19.875</v>
      </c>
      <c r="S58" s="200">
        <f>P58/Q58</f>
        <v>8.031446540880504</v>
      </c>
      <c r="T58" s="200">
        <v>3537</v>
      </c>
      <c r="U58" s="164">
        <f>IF(T58&lt;&gt;0,-(T58-P58)/T58,"")</f>
        <v>-0.6389595702572802</v>
      </c>
      <c r="V58" s="56"/>
      <c r="W58" s="57"/>
      <c r="X58" s="118"/>
      <c r="Y58" s="117"/>
      <c r="Z58" s="164"/>
      <c r="AA58" s="164"/>
      <c r="AB58" s="54"/>
      <c r="AC58" s="55"/>
      <c r="AD58" s="6">
        <v>192186</v>
      </c>
      <c r="AE58" s="7">
        <v>18413</v>
      </c>
      <c r="AF58" s="252">
        <f>AD58/AE58</f>
        <v>10.437516971704774</v>
      </c>
      <c r="AG58" s="271">
        <v>48</v>
      </c>
    </row>
    <row r="59" spans="1:33" s="51" customFormat="1" ht="12" customHeight="1">
      <c r="A59" s="181">
        <v>49</v>
      </c>
      <c r="B59" s="177"/>
      <c r="C59" s="174" t="s">
        <v>56</v>
      </c>
      <c r="D59" s="156" t="s">
        <v>48</v>
      </c>
      <c r="E59" s="268">
        <v>40683</v>
      </c>
      <c r="F59" s="156" t="s">
        <v>41</v>
      </c>
      <c r="G59" s="248">
        <v>33</v>
      </c>
      <c r="H59" s="248">
        <v>7</v>
      </c>
      <c r="I59" s="248">
        <v>8</v>
      </c>
      <c r="J59" s="118">
        <v>190</v>
      </c>
      <c r="K59" s="117">
        <v>28</v>
      </c>
      <c r="L59" s="118">
        <v>473</v>
      </c>
      <c r="M59" s="117">
        <v>64</v>
      </c>
      <c r="N59" s="118">
        <v>554</v>
      </c>
      <c r="O59" s="117">
        <v>75</v>
      </c>
      <c r="P59" s="380">
        <f>SUM(J59+L59+N59)</f>
        <v>1217</v>
      </c>
      <c r="Q59" s="381">
        <f>SUM(K59+M59+O59)</f>
        <v>167</v>
      </c>
      <c r="R59" s="54">
        <f>IF(P59&lt;&gt;0,Q59/H59,"")</f>
        <v>23.857142857142858</v>
      </c>
      <c r="S59" s="55">
        <f>+P59/Q59</f>
        <v>7.287425149700598</v>
      </c>
      <c r="T59" s="19">
        <v>2517</v>
      </c>
      <c r="U59" s="164">
        <f>IF(T59&lt;&gt;0,-(T59-P59)/T59,"")</f>
        <v>-0.5164878823996821</v>
      </c>
      <c r="V59" s="56"/>
      <c r="W59" s="57"/>
      <c r="X59" s="8"/>
      <c r="Y59" s="9"/>
      <c r="Z59" s="164"/>
      <c r="AA59" s="164"/>
      <c r="AB59" s="54"/>
      <c r="AC59" s="55"/>
      <c r="AD59" s="118">
        <v>107898.75</v>
      </c>
      <c r="AE59" s="117">
        <v>12985</v>
      </c>
      <c r="AF59" s="252">
        <f>AD59/AE59</f>
        <v>8.309491721216789</v>
      </c>
      <c r="AG59" s="206">
        <v>49</v>
      </c>
    </row>
    <row r="60" spans="1:33" s="51" customFormat="1" ht="12" customHeight="1">
      <c r="A60" s="181">
        <v>50</v>
      </c>
      <c r="B60" s="170"/>
      <c r="C60" s="169"/>
      <c r="D60" s="289" t="s">
        <v>32</v>
      </c>
      <c r="E60" s="267">
        <v>40662</v>
      </c>
      <c r="F60" s="156" t="s">
        <v>41</v>
      </c>
      <c r="G60" s="248">
        <v>4</v>
      </c>
      <c r="H60" s="248">
        <v>4</v>
      </c>
      <c r="I60" s="248">
        <v>10</v>
      </c>
      <c r="J60" s="118">
        <v>163.5</v>
      </c>
      <c r="K60" s="117">
        <v>21</v>
      </c>
      <c r="L60" s="118">
        <v>418</v>
      </c>
      <c r="M60" s="117">
        <v>55</v>
      </c>
      <c r="N60" s="118">
        <v>589</v>
      </c>
      <c r="O60" s="117">
        <v>70</v>
      </c>
      <c r="P60" s="386">
        <f>SUM(J60+L60+N60)</f>
        <v>1170.5</v>
      </c>
      <c r="Q60" s="387">
        <f>SUM(K60+M60+O60)</f>
        <v>146</v>
      </c>
      <c r="R60" s="260">
        <f>IF(P60&lt;&gt;0,Q60/H60,"")</f>
        <v>36.5</v>
      </c>
      <c r="S60" s="55">
        <f>IF(P60&lt;&gt;0,P60/Q60,"")</f>
        <v>8.017123287671232</v>
      </c>
      <c r="T60" s="200">
        <v>786</v>
      </c>
      <c r="U60" s="164">
        <f>IF(T60&lt;&gt;0,-(T60-P60)/T60,"")</f>
        <v>0.4891857506361323</v>
      </c>
      <c r="V60" s="56"/>
      <c r="W60" s="57"/>
      <c r="X60" s="11"/>
      <c r="Y60" s="13"/>
      <c r="Z60" s="164"/>
      <c r="AA60" s="164"/>
      <c r="AB60" s="54"/>
      <c r="AC60" s="55"/>
      <c r="AD60" s="118">
        <v>28957.25</v>
      </c>
      <c r="AE60" s="117">
        <v>3538</v>
      </c>
      <c r="AF60" s="252">
        <f>AD60/AE60</f>
        <v>8.184638213680046</v>
      </c>
      <c r="AG60" s="271">
        <v>50</v>
      </c>
    </row>
    <row r="61" spans="1:33" s="51" customFormat="1" ht="12" customHeight="1">
      <c r="A61" s="180">
        <v>51</v>
      </c>
      <c r="B61" s="171"/>
      <c r="C61" s="169"/>
      <c r="D61" s="284" t="s">
        <v>104</v>
      </c>
      <c r="E61" s="263">
        <v>40690</v>
      </c>
      <c r="F61" s="155" t="s">
        <v>17</v>
      </c>
      <c r="G61" s="10">
        <v>35</v>
      </c>
      <c r="H61" s="10">
        <v>6</v>
      </c>
      <c r="I61" s="10">
        <v>6</v>
      </c>
      <c r="J61" s="219">
        <v>257</v>
      </c>
      <c r="K61" s="220">
        <v>38</v>
      </c>
      <c r="L61" s="219">
        <v>389</v>
      </c>
      <c r="M61" s="220">
        <v>59</v>
      </c>
      <c r="N61" s="219">
        <v>504</v>
      </c>
      <c r="O61" s="220">
        <v>78</v>
      </c>
      <c r="P61" s="380">
        <f>SUM(J61+L61+N61)</f>
        <v>1150</v>
      </c>
      <c r="Q61" s="381">
        <f>SUM(K61+M61+O61)</f>
        <v>175</v>
      </c>
      <c r="R61" s="54">
        <f>IF(P61&lt;&gt;0,Q61/H61,"")</f>
        <v>29.166666666666668</v>
      </c>
      <c r="S61" s="55">
        <f>+P61/Q61</f>
        <v>6.571428571428571</v>
      </c>
      <c r="T61" s="19">
        <v>1263</v>
      </c>
      <c r="U61" s="164">
        <f>IF(T61&lt;&gt;0,-(T61-P61)/T61,"")</f>
        <v>-0.0894695170229612</v>
      </c>
      <c r="V61" s="56"/>
      <c r="W61" s="57"/>
      <c r="X61" s="8"/>
      <c r="Y61" s="9"/>
      <c r="Z61" s="164"/>
      <c r="AA61" s="164"/>
      <c r="AB61" s="54"/>
      <c r="AC61" s="55"/>
      <c r="AD61" s="219">
        <v>211702</v>
      </c>
      <c r="AE61" s="220">
        <v>20626</v>
      </c>
      <c r="AF61" s="253">
        <f>+AD61/AE61</f>
        <v>10.26384175312712</v>
      </c>
      <c r="AG61" s="206">
        <v>51</v>
      </c>
    </row>
    <row r="62" spans="1:33" s="51" customFormat="1" ht="12" customHeight="1">
      <c r="A62" s="181">
        <v>52</v>
      </c>
      <c r="B62" s="170"/>
      <c r="C62" s="169"/>
      <c r="D62" s="156" t="s">
        <v>131</v>
      </c>
      <c r="E62" s="267">
        <v>40711</v>
      </c>
      <c r="F62" s="156" t="s">
        <v>41</v>
      </c>
      <c r="G62" s="248">
        <v>4</v>
      </c>
      <c r="H62" s="248">
        <v>3</v>
      </c>
      <c r="I62" s="248">
        <v>4</v>
      </c>
      <c r="J62" s="118">
        <v>298</v>
      </c>
      <c r="K62" s="117">
        <v>33</v>
      </c>
      <c r="L62" s="118">
        <v>390</v>
      </c>
      <c r="M62" s="117">
        <v>40</v>
      </c>
      <c r="N62" s="118">
        <v>342</v>
      </c>
      <c r="O62" s="117">
        <v>34</v>
      </c>
      <c r="P62" s="386">
        <f>SUM(J62+L62+N62)</f>
        <v>1030</v>
      </c>
      <c r="Q62" s="387">
        <f>SUM(K62+M62+O62)</f>
        <v>107</v>
      </c>
      <c r="R62" s="16">
        <f>Q62/H62</f>
        <v>35.666666666666664</v>
      </c>
      <c r="S62" s="200">
        <f>P62/Q62</f>
        <v>9.626168224299066</v>
      </c>
      <c r="T62" s="200">
        <v>2999.5</v>
      </c>
      <c r="U62" s="164">
        <f>IF(T62&lt;&gt;0,-(T62-P62)/T62,"")</f>
        <v>-0.6566094349058177</v>
      </c>
      <c r="V62" s="56"/>
      <c r="W62" s="57"/>
      <c r="X62" s="118"/>
      <c r="Y62" s="117"/>
      <c r="Z62" s="164"/>
      <c r="AA62" s="164"/>
      <c r="AB62" s="54"/>
      <c r="AC62" s="55"/>
      <c r="AD62" s="118">
        <v>17139.5</v>
      </c>
      <c r="AE62" s="117">
        <v>1350</v>
      </c>
      <c r="AF62" s="252">
        <f>AD62/AE62</f>
        <v>12.695925925925925</v>
      </c>
      <c r="AG62" s="271">
        <v>52</v>
      </c>
    </row>
    <row r="63" spans="1:33" s="51" customFormat="1" ht="12" customHeight="1">
      <c r="A63" s="181">
        <v>53</v>
      </c>
      <c r="B63" s="178"/>
      <c r="C63" s="169"/>
      <c r="D63" s="366" t="s">
        <v>164</v>
      </c>
      <c r="E63" s="266">
        <v>40606</v>
      </c>
      <c r="F63" s="155" t="s">
        <v>21</v>
      </c>
      <c r="G63" s="115">
        <v>6</v>
      </c>
      <c r="H63" s="115">
        <v>3</v>
      </c>
      <c r="I63" s="115">
        <v>15</v>
      </c>
      <c r="J63" s="223">
        <v>107</v>
      </c>
      <c r="K63" s="230">
        <v>15</v>
      </c>
      <c r="L63" s="223">
        <v>444</v>
      </c>
      <c r="M63" s="230">
        <v>62</v>
      </c>
      <c r="N63" s="223">
        <v>475</v>
      </c>
      <c r="O63" s="230">
        <v>66</v>
      </c>
      <c r="P63" s="386">
        <f>SUM(J63+L63+N63)</f>
        <v>1026</v>
      </c>
      <c r="Q63" s="387">
        <f>SUM(K63+M63+O63)</f>
        <v>143</v>
      </c>
      <c r="R63" s="260">
        <f>IF(P63&lt;&gt;0,Q63/H63,"")</f>
        <v>47.666666666666664</v>
      </c>
      <c r="S63" s="55">
        <f>IF(P63&lt;&gt;0,P63/Q63,"")</f>
        <v>7.174825174825175</v>
      </c>
      <c r="T63" s="200"/>
      <c r="U63" s="164"/>
      <c r="V63" s="56"/>
      <c r="W63" s="57"/>
      <c r="X63" s="11"/>
      <c r="Y63" s="13"/>
      <c r="Z63" s="164"/>
      <c r="AA63" s="164"/>
      <c r="AB63" s="54"/>
      <c r="AC63" s="55"/>
      <c r="AD63" s="224">
        <v>58223</v>
      </c>
      <c r="AE63" s="116">
        <v>6434</v>
      </c>
      <c r="AF63" s="252">
        <f>AD63/AE63</f>
        <v>9.049269505750699</v>
      </c>
      <c r="AG63" s="206">
        <v>53</v>
      </c>
    </row>
    <row r="64" spans="1:33" s="51" customFormat="1" ht="12" customHeight="1">
      <c r="A64" s="180">
        <v>54</v>
      </c>
      <c r="B64" s="178"/>
      <c r="C64" s="169"/>
      <c r="D64" s="156" t="s">
        <v>40</v>
      </c>
      <c r="E64" s="268">
        <v>40676</v>
      </c>
      <c r="F64" s="156" t="s">
        <v>41</v>
      </c>
      <c r="G64" s="248">
        <v>15</v>
      </c>
      <c r="H64" s="248">
        <v>7</v>
      </c>
      <c r="I64" s="248">
        <v>9</v>
      </c>
      <c r="J64" s="118">
        <v>269</v>
      </c>
      <c r="K64" s="117">
        <v>34</v>
      </c>
      <c r="L64" s="118">
        <v>322</v>
      </c>
      <c r="M64" s="117">
        <v>39</v>
      </c>
      <c r="N64" s="118">
        <v>413.5</v>
      </c>
      <c r="O64" s="117">
        <v>51</v>
      </c>
      <c r="P64" s="380">
        <f>SUM(J64+L64+N64)</f>
        <v>1004.5</v>
      </c>
      <c r="Q64" s="381">
        <f>SUM(K64+M64+O64)</f>
        <v>124</v>
      </c>
      <c r="R64" s="54">
        <f>IF(P64&lt;&gt;0,Q64/H64,"")</f>
        <v>17.714285714285715</v>
      </c>
      <c r="S64" s="55">
        <f>+P64/Q64</f>
        <v>8.100806451612904</v>
      </c>
      <c r="T64" s="19">
        <v>1414.5</v>
      </c>
      <c r="U64" s="164">
        <f>IF(T64&lt;&gt;0,-(T64-P64)/T64,"")</f>
        <v>-0.2898550724637681</v>
      </c>
      <c r="V64" s="56"/>
      <c r="W64" s="57"/>
      <c r="X64" s="8"/>
      <c r="Y64" s="9"/>
      <c r="Z64" s="164"/>
      <c r="AA64" s="164"/>
      <c r="AB64" s="54"/>
      <c r="AC64" s="55"/>
      <c r="AD64" s="118">
        <v>96989.75</v>
      </c>
      <c r="AE64" s="117">
        <v>8347</v>
      </c>
      <c r="AF64" s="252">
        <f>AD64/AE64</f>
        <v>11.619713669581886</v>
      </c>
      <c r="AG64" s="271">
        <v>54</v>
      </c>
    </row>
    <row r="65" spans="1:33" s="51" customFormat="1" ht="12" customHeight="1">
      <c r="A65" s="181">
        <v>55</v>
      </c>
      <c r="B65" s="179"/>
      <c r="C65" s="127"/>
      <c r="D65" s="155" t="s">
        <v>134</v>
      </c>
      <c r="E65" s="263">
        <v>40718</v>
      </c>
      <c r="F65" s="155" t="s">
        <v>132</v>
      </c>
      <c r="G65" s="247">
        <v>4</v>
      </c>
      <c r="H65" s="247">
        <v>4</v>
      </c>
      <c r="I65" s="247">
        <v>3</v>
      </c>
      <c r="J65" s="272">
        <v>169</v>
      </c>
      <c r="K65" s="275">
        <v>18</v>
      </c>
      <c r="L65" s="272">
        <v>334</v>
      </c>
      <c r="M65" s="275">
        <v>33</v>
      </c>
      <c r="N65" s="272">
        <v>440</v>
      </c>
      <c r="O65" s="275">
        <v>47</v>
      </c>
      <c r="P65" s="388">
        <f>SUM(J65+L65+N65)</f>
        <v>943</v>
      </c>
      <c r="Q65" s="389">
        <f>SUM(K65+M65+O65)</f>
        <v>98</v>
      </c>
      <c r="R65" s="54">
        <f>IF(P65&lt;&gt;0,Q65/H65,"")</f>
        <v>24.5</v>
      </c>
      <c r="S65" s="55">
        <f>+P65/Q65</f>
        <v>9.622448979591837</v>
      </c>
      <c r="T65" s="205">
        <v>2146</v>
      </c>
      <c r="U65" s="164">
        <f>IF(T65&lt;&gt;0,-(T65-P65)/T65,"")</f>
        <v>-0.5605778191985089</v>
      </c>
      <c r="V65" s="56"/>
      <c r="W65" s="57"/>
      <c r="X65" s="152"/>
      <c r="Y65" s="119"/>
      <c r="Z65" s="164"/>
      <c r="AA65" s="164"/>
      <c r="AB65" s="54"/>
      <c r="AC65" s="55"/>
      <c r="AD65" s="274">
        <v>26231</v>
      </c>
      <c r="AE65" s="273">
        <v>2011</v>
      </c>
      <c r="AF65" s="252">
        <f>AD65/AE65</f>
        <v>13.043759323719543</v>
      </c>
      <c r="AG65" s="206">
        <v>55</v>
      </c>
    </row>
    <row r="66" spans="1:33" s="51" customFormat="1" ht="12" customHeight="1">
      <c r="A66" s="181">
        <v>56</v>
      </c>
      <c r="B66" s="170"/>
      <c r="C66" s="169"/>
      <c r="D66" s="284" t="s">
        <v>38</v>
      </c>
      <c r="E66" s="263">
        <v>40676</v>
      </c>
      <c r="F66" s="155" t="s">
        <v>17</v>
      </c>
      <c r="G66" s="10">
        <v>100</v>
      </c>
      <c r="H66" s="10">
        <v>8</v>
      </c>
      <c r="I66" s="10">
        <v>9</v>
      </c>
      <c r="J66" s="219">
        <v>257</v>
      </c>
      <c r="K66" s="220">
        <v>37</v>
      </c>
      <c r="L66" s="219">
        <v>316</v>
      </c>
      <c r="M66" s="220">
        <v>44</v>
      </c>
      <c r="N66" s="219">
        <v>358</v>
      </c>
      <c r="O66" s="220">
        <v>51</v>
      </c>
      <c r="P66" s="380">
        <f>SUM(J66+L66+N66)</f>
        <v>931</v>
      </c>
      <c r="Q66" s="381">
        <f>SUM(K66+M66+O66)</f>
        <v>132</v>
      </c>
      <c r="R66" s="54">
        <f>IF(P66&lt;&gt;0,Q66/H66,"")</f>
        <v>16.5</v>
      </c>
      <c r="S66" s="55">
        <f>+P66/Q66</f>
        <v>7.053030303030303</v>
      </c>
      <c r="T66" s="19">
        <v>474</v>
      </c>
      <c r="U66" s="164">
        <f>IF(T66&lt;&gt;0,-(T66-P66)/T66,"")</f>
        <v>0.9641350210970464</v>
      </c>
      <c r="V66" s="56"/>
      <c r="W66" s="57"/>
      <c r="X66" s="8"/>
      <c r="Y66" s="9"/>
      <c r="Z66" s="164"/>
      <c r="AA66" s="164"/>
      <c r="AB66" s="54"/>
      <c r="AC66" s="55"/>
      <c r="AD66" s="219">
        <v>1156988</v>
      </c>
      <c r="AE66" s="220">
        <v>125574</v>
      </c>
      <c r="AF66" s="253">
        <f>+AD66/AE66</f>
        <v>9.213595170974884</v>
      </c>
      <c r="AG66" s="271">
        <v>56</v>
      </c>
    </row>
    <row r="67" spans="1:33" s="51" customFormat="1" ht="12" customHeight="1">
      <c r="A67" s="180">
        <v>57</v>
      </c>
      <c r="B67" s="173"/>
      <c r="C67" s="169"/>
      <c r="D67" s="290" t="s">
        <v>53</v>
      </c>
      <c r="E67" s="263">
        <v>40683</v>
      </c>
      <c r="F67" s="155" t="s">
        <v>21</v>
      </c>
      <c r="G67" s="115">
        <v>6</v>
      </c>
      <c r="H67" s="115">
        <v>6</v>
      </c>
      <c r="I67" s="115">
        <v>8</v>
      </c>
      <c r="J67" s="223">
        <v>209</v>
      </c>
      <c r="K67" s="230">
        <v>33</v>
      </c>
      <c r="L67" s="223">
        <v>336</v>
      </c>
      <c r="M67" s="230">
        <v>53</v>
      </c>
      <c r="N67" s="223">
        <v>383</v>
      </c>
      <c r="O67" s="230">
        <v>62</v>
      </c>
      <c r="P67" s="386">
        <f>SUM(J67+L67+N67)</f>
        <v>928</v>
      </c>
      <c r="Q67" s="387">
        <f>SUM(K67+M67+O67)</f>
        <v>148</v>
      </c>
      <c r="R67" s="260">
        <f>IF(P67&lt;&gt;0,Q67/H67,"")</f>
        <v>24.666666666666668</v>
      </c>
      <c r="S67" s="55">
        <f>IF(P67&lt;&gt;0,P67/Q67,"")</f>
        <v>6.27027027027027</v>
      </c>
      <c r="T67" s="200">
        <v>3024</v>
      </c>
      <c r="U67" s="164">
        <f>IF(T67&lt;&gt;0,-(T67-P67)/T67,"")</f>
        <v>-0.6931216931216931</v>
      </c>
      <c r="V67" s="56"/>
      <c r="W67" s="57"/>
      <c r="X67" s="11"/>
      <c r="Y67" s="13"/>
      <c r="Z67" s="164"/>
      <c r="AA67" s="164"/>
      <c r="AB67" s="54"/>
      <c r="AC67" s="55"/>
      <c r="AD67" s="224">
        <v>57113</v>
      </c>
      <c r="AE67" s="116">
        <v>6029</v>
      </c>
      <c r="AF67" s="253">
        <f>+AD67/AE67</f>
        <v>9.47304693979101</v>
      </c>
      <c r="AG67" s="206">
        <v>57</v>
      </c>
    </row>
    <row r="68" spans="1:33" s="51" customFormat="1" ht="12" customHeight="1">
      <c r="A68" s="181">
        <v>58</v>
      </c>
      <c r="B68" s="172"/>
      <c r="C68" s="169"/>
      <c r="D68" s="157" t="s">
        <v>25</v>
      </c>
      <c r="E68" s="263">
        <v>40648</v>
      </c>
      <c r="F68" s="158" t="s">
        <v>8</v>
      </c>
      <c r="G68" s="296">
        <v>10</v>
      </c>
      <c r="H68" s="296">
        <v>6</v>
      </c>
      <c r="I68" s="296">
        <v>13</v>
      </c>
      <c r="J68" s="6">
        <v>112</v>
      </c>
      <c r="K68" s="7">
        <v>14</v>
      </c>
      <c r="L68" s="6">
        <v>377</v>
      </c>
      <c r="M68" s="7">
        <v>50</v>
      </c>
      <c r="N68" s="6">
        <v>356</v>
      </c>
      <c r="O68" s="7">
        <v>47</v>
      </c>
      <c r="P68" s="380">
        <f>SUM(J68+L68+N68)</f>
        <v>845</v>
      </c>
      <c r="Q68" s="381">
        <f>SUM(K68+M68+O68)</f>
        <v>111</v>
      </c>
      <c r="R68" s="54">
        <f>IF(P68&lt;&gt;0,Q68/H68,"")</f>
        <v>18.5</v>
      </c>
      <c r="S68" s="55">
        <f>+P68/Q68</f>
        <v>7.612612612612613</v>
      </c>
      <c r="T68" s="19">
        <v>1860</v>
      </c>
      <c r="U68" s="164">
        <f>IF(T68&lt;&gt;0,-(T68-P68)/T68,"")</f>
        <v>-0.5456989247311828</v>
      </c>
      <c r="V68" s="56"/>
      <c r="W68" s="57"/>
      <c r="X68" s="120"/>
      <c r="Y68" s="119"/>
      <c r="Z68" s="164"/>
      <c r="AA68" s="164"/>
      <c r="AB68" s="54"/>
      <c r="AC68" s="55"/>
      <c r="AD68" s="6">
        <v>163050</v>
      </c>
      <c r="AE68" s="7">
        <v>15231</v>
      </c>
      <c r="AF68" s="252">
        <f>AD68/AE68</f>
        <v>10.705140831199527</v>
      </c>
      <c r="AG68" s="271">
        <v>58</v>
      </c>
    </row>
    <row r="69" spans="1:33" s="51" customFormat="1" ht="12" customHeight="1">
      <c r="A69" s="181">
        <v>59</v>
      </c>
      <c r="B69" s="177"/>
      <c r="C69" s="169"/>
      <c r="D69" s="156" t="s">
        <v>102</v>
      </c>
      <c r="E69" s="354">
        <v>40662</v>
      </c>
      <c r="F69" s="156" t="s">
        <v>21</v>
      </c>
      <c r="G69" s="297">
        <v>10</v>
      </c>
      <c r="H69" s="297">
        <v>4</v>
      </c>
      <c r="I69" s="297">
        <v>10</v>
      </c>
      <c r="J69" s="223">
        <v>196</v>
      </c>
      <c r="K69" s="230">
        <v>30</v>
      </c>
      <c r="L69" s="223">
        <v>275</v>
      </c>
      <c r="M69" s="230">
        <v>44</v>
      </c>
      <c r="N69" s="223">
        <v>354</v>
      </c>
      <c r="O69" s="230">
        <v>54</v>
      </c>
      <c r="P69" s="380">
        <f>+J69+L69+N69</f>
        <v>825</v>
      </c>
      <c r="Q69" s="381">
        <f>+K69+M69+O69</f>
        <v>128</v>
      </c>
      <c r="R69" s="54">
        <f>IF(P69&lt;&gt;0,Q69/H69,"")</f>
        <v>32</v>
      </c>
      <c r="S69" s="55">
        <f>IF(P69&lt;&gt;0,P69/Q69,"")</f>
        <v>6.4453125</v>
      </c>
      <c r="T69" s="19">
        <v>2905</v>
      </c>
      <c r="U69" s="164">
        <f>IF(T69&lt;&gt;0,-(T69-P69)/T69,"")</f>
        <v>-0.7160068846815835</v>
      </c>
      <c r="V69" s="56"/>
      <c r="W69" s="57"/>
      <c r="X69" s="18"/>
      <c r="Y69" s="20"/>
      <c r="Z69" s="164"/>
      <c r="AA69" s="164"/>
      <c r="AB69" s="54"/>
      <c r="AC69" s="55"/>
      <c r="AD69" s="302">
        <v>45165.5</v>
      </c>
      <c r="AE69" s="116">
        <v>5235</v>
      </c>
      <c r="AF69" s="253">
        <f>+AD69/AE69</f>
        <v>8.627602674307546</v>
      </c>
      <c r="AG69" s="206">
        <v>59</v>
      </c>
    </row>
    <row r="70" spans="1:33" s="51" customFormat="1" ht="12" customHeight="1">
      <c r="A70" s="180">
        <v>60</v>
      </c>
      <c r="B70" s="178"/>
      <c r="C70" s="174" t="s">
        <v>56</v>
      </c>
      <c r="D70" s="288" t="s">
        <v>165</v>
      </c>
      <c r="E70" s="264">
        <v>40648</v>
      </c>
      <c r="F70" s="155" t="s">
        <v>21</v>
      </c>
      <c r="G70" s="115">
        <v>28</v>
      </c>
      <c r="H70" s="115">
        <v>2</v>
      </c>
      <c r="I70" s="115">
        <v>12</v>
      </c>
      <c r="J70" s="223">
        <v>129.5</v>
      </c>
      <c r="K70" s="230">
        <v>18</v>
      </c>
      <c r="L70" s="223">
        <v>289</v>
      </c>
      <c r="M70" s="230">
        <v>43</v>
      </c>
      <c r="N70" s="223">
        <v>387</v>
      </c>
      <c r="O70" s="230">
        <v>62</v>
      </c>
      <c r="P70" s="386">
        <f>SUM(J70+L70+N70)</f>
        <v>805.5</v>
      </c>
      <c r="Q70" s="387">
        <f>SUM(K70+M70+O70)</f>
        <v>123</v>
      </c>
      <c r="R70" s="260">
        <f>IF(P70&lt;&gt;0,Q70/H70,"")</f>
        <v>61.5</v>
      </c>
      <c r="S70" s="55">
        <f>IF(P70&lt;&gt;0,P70/Q70,"")</f>
        <v>6.548780487804878</v>
      </c>
      <c r="T70" s="200"/>
      <c r="U70" s="164"/>
      <c r="V70" s="56"/>
      <c r="W70" s="57"/>
      <c r="X70" s="11"/>
      <c r="Y70" s="13"/>
      <c r="Z70" s="164"/>
      <c r="AA70" s="164"/>
      <c r="AB70" s="54"/>
      <c r="AC70" s="55"/>
      <c r="AD70" s="224">
        <v>147091</v>
      </c>
      <c r="AE70" s="116">
        <v>16525</v>
      </c>
      <c r="AF70" s="252">
        <f>AD70/AE70</f>
        <v>8.901119515885023</v>
      </c>
      <c r="AG70" s="271">
        <v>60</v>
      </c>
    </row>
    <row r="71" spans="1:33" s="51" customFormat="1" ht="12" customHeight="1">
      <c r="A71" s="181">
        <v>61</v>
      </c>
      <c r="B71" s="178"/>
      <c r="C71" s="169"/>
      <c r="D71" s="289" t="s">
        <v>115</v>
      </c>
      <c r="E71" s="267">
        <v>40697</v>
      </c>
      <c r="F71" s="156" t="s">
        <v>41</v>
      </c>
      <c r="G71" s="248">
        <v>2</v>
      </c>
      <c r="H71" s="248">
        <v>2</v>
      </c>
      <c r="I71" s="248">
        <v>6</v>
      </c>
      <c r="J71" s="118">
        <v>191.5</v>
      </c>
      <c r="K71" s="117">
        <v>25</v>
      </c>
      <c r="L71" s="118">
        <v>248</v>
      </c>
      <c r="M71" s="117">
        <v>33</v>
      </c>
      <c r="N71" s="118">
        <v>325</v>
      </c>
      <c r="O71" s="117">
        <v>42</v>
      </c>
      <c r="P71" s="380">
        <f>+J71+L71+N71</f>
        <v>764.5</v>
      </c>
      <c r="Q71" s="381">
        <f>+K71+M71+O71</f>
        <v>100</v>
      </c>
      <c r="R71" s="204">
        <f>+Q71/H71</f>
        <v>50</v>
      </c>
      <c r="S71" s="205">
        <f>+P71/Q71</f>
        <v>7.645</v>
      </c>
      <c r="T71" s="19">
        <v>871</v>
      </c>
      <c r="U71" s="164">
        <f>IF(T71&lt;&gt;0,-(T71-P71)/T71,"")</f>
        <v>-0.12227324913892078</v>
      </c>
      <c r="V71" s="56"/>
      <c r="W71" s="57"/>
      <c r="X71" s="6"/>
      <c r="Y71" s="7"/>
      <c r="Z71" s="164"/>
      <c r="AA71" s="164"/>
      <c r="AB71" s="54"/>
      <c r="AC71" s="55"/>
      <c r="AD71" s="118">
        <v>19448</v>
      </c>
      <c r="AE71" s="117">
        <v>1972</v>
      </c>
      <c r="AF71" s="252">
        <f>AD71/AE71</f>
        <v>9.862068965517242</v>
      </c>
      <c r="AG71" s="206">
        <v>61</v>
      </c>
    </row>
    <row r="72" spans="1:33" s="51" customFormat="1" ht="12" customHeight="1">
      <c r="A72" s="181">
        <v>62</v>
      </c>
      <c r="B72" s="175"/>
      <c r="C72" s="169"/>
      <c r="D72" s="290" t="s">
        <v>23</v>
      </c>
      <c r="E72" s="265">
        <v>40648</v>
      </c>
      <c r="F72" s="155" t="s">
        <v>21</v>
      </c>
      <c r="G72" s="115">
        <v>72</v>
      </c>
      <c r="H72" s="115">
        <v>3</v>
      </c>
      <c r="I72" s="115">
        <v>13</v>
      </c>
      <c r="J72" s="223">
        <v>262.5</v>
      </c>
      <c r="K72" s="230">
        <v>34</v>
      </c>
      <c r="L72" s="223">
        <v>197</v>
      </c>
      <c r="M72" s="230">
        <v>26</v>
      </c>
      <c r="N72" s="223">
        <v>296</v>
      </c>
      <c r="O72" s="230">
        <v>38</v>
      </c>
      <c r="P72" s="380">
        <f>SUM(J72+L72+N72)</f>
        <v>755.5</v>
      </c>
      <c r="Q72" s="381">
        <f>SUM(K72+M72+O72)</f>
        <v>98</v>
      </c>
      <c r="R72" s="54">
        <f>IF(P72&lt;&gt;0,Q72/H72,"")</f>
        <v>32.666666666666664</v>
      </c>
      <c r="S72" s="55">
        <f>+P72/Q72</f>
        <v>7.709183673469388</v>
      </c>
      <c r="T72" s="19">
        <v>1025</v>
      </c>
      <c r="U72" s="164">
        <f>IF(T72&lt;&gt;0,-(T72-P72)/T72,"")</f>
        <v>-0.2629268292682927</v>
      </c>
      <c r="V72" s="56"/>
      <c r="W72" s="57"/>
      <c r="X72" s="8"/>
      <c r="Y72" s="9"/>
      <c r="Z72" s="164"/>
      <c r="AA72" s="164"/>
      <c r="AB72" s="54"/>
      <c r="AC72" s="55"/>
      <c r="AD72" s="224">
        <v>835382</v>
      </c>
      <c r="AE72" s="116">
        <v>95183</v>
      </c>
      <c r="AF72" s="253">
        <f>+AD72/AE72</f>
        <v>8.776588256306272</v>
      </c>
      <c r="AG72" s="271">
        <v>62</v>
      </c>
    </row>
    <row r="73" spans="1:33" s="51" customFormat="1" ht="12" customHeight="1">
      <c r="A73" s="180">
        <v>63</v>
      </c>
      <c r="B73" s="170"/>
      <c r="C73" s="169"/>
      <c r="D73" s="156" t="s">
        <v>142</v>
      </c>
      <c r="E73" s="268">
        <v>40669</v>
      </c>
      <c r="F73" s="156" t="s">
        <v>41</v>
      </c>
      <c r="G73" s="248">
        <v>10</v>
      </c>
      <c r="H73" s="248">
        <v>9</v>
      </c>
      <c r="I73" s="248">
        <v>8</v>
      </c>
      <c r="J73" s="118">
        <v>242</v>
      </c>
      <c r="K73" s="117">
        <v>35</v>
      </c>
      <c r="L73" s="118">
        <v>168.5</v>
      </c>
      <c r="M73" s="117">
        <v>24</v>
      </c>
      <c r="N73" s="118">
        <v>278</v>
      </c>
      <c r="O73" s="117">
        <v>40</v>
      </c>
      <c r="P73" s="380">
        <f>SUM(J73+L73+N73)</f>
        <v>688.5</v>
      </c>
      <c r="Q73" s="381">
        <f>SUM(K73+M73+O73)</f>
        <v>99</v>
      </c>
      <c r="R73" s="54">
        <f>IF(P73&lt;&gt;0,Q73/H73,"")</f>
        <v>11</v>
      </c>
      <c r="S73" s="55">
        <f>+P73/Q73</f>
        <v>6.954545454545454</v>
      </c>
      <c r="T73" s="58">
        <v>1078.5</v>
      </c>
      <c r="U73" s="164">
        <f>IF(T73&lt;&gt;0,-(T73-P73)/T73,"")</f>
        <v>-0.3616133518776078</v>
      </c>
      <c r="V73" s="56"/>
      <c r="W73" s="57"/>
      <c r="X73" s="60"/>
      <c r="Y73" s="61"/>
      <c r="Z73" s="164"/>
      <c r="AA73" s="164"/>
      <c r="AB73" s="54"/>
      <c r="AC73" s="55"/>
      <c r="AD73" s="118">
        <v>46931.25</v>
      </c>
      <c r="AE73" s="117">
        <v>3746</v>
      </c>
      <c r="AF73" s="252">
        <f>AD73/AE73</f>
        <v>12.528363587827016</v>
      </c>
      <c r="AG73" s="206">
        <v>63</v>
      </c>
    </row>
    <row r="74" spans="1:33" s="51" customFormat="1" ht="12" customHeight="1">
      <c r="A74" s="181">
        <v>64</v>
      </c>
      <c r="B74" s="170"/>
      <c r="C74" s="169"/>
      <c r="D74" s="156" t="s">
        <v>18</v>
      </c>
      <c r="E74" s="268">
        <v>40627</v>
      </c>
      <c r="F74" s="156" t="s">
        <v>41</v>
      </c>
      <c r="G74" s="248">
        <v>2</v>
      </c>
      <c r="H74" s="248">
        <v>2</v>
      </c>
      <c r="I74" s="248">
        <v>16</v>
      </c>
      <c r="J74" s="118">
        <v>0</v>
      </c>
      <c r="K74" s="117">
        <v>0</v>
      </c>
      <c r="L74" s="118">
        <v>217</v>
      </c>
      <c r="M74" s="117">
        <v>33</v>
      </c>
      <c r="N74" s="118">
        <v>406</v>
      </c>
      <c r="O74" s="117">
        <v>60</v>
      </c>
      <c r="P74" s="380">
        <f>SUM(J74+L74+N74)</f>
        <v>623</v>
      </c>
      <c r="Q74" s="381">
        <f>SUM(K74+M74+O74)</f>
        <v>93</v>
      </c>
      <c r="R74" s="54">
        <f>IF(P74&lt;&gt;0,Q74/H74,"")</f>
        <v>46.5</v>
      </c>
      <c r="S74" s="55">
        <f>+P74/Q74</f>
        <v>6.698924731182796</v>
      </c>
      <c r="T74" s="58">
        <v>234</v>
      </c>
      <c r="U74" s="164">
        <f>IF(T74&lt;&gt;0,-(T74-P74)/T74,"")</f>
        <v>1.6623931623931625</v>
      </c>
      <c r="V74" s="56"/>
      <c r="W74" s="57"/>
      <c r="X74" s="60"/>
      <c r="Y74" s="59"/>
      <c r="Z74" s="164"/>
      <c r="AA74" s="164"/>
      <c r="AB74" s="54"/>
      <c r="AC74" s="55"/>
      <c r="AD74" s="118">
        <v>29934</v>
      </c>
      <c r="AE74" s="117">
        <v>4082</v>
      </c>
      <c r="AF74" s="252">
        <f>AD74/AE74</f>
        <v>7.333170014698677</v>
      </c>
      <c r="AG74" s="271">
        <v>64</v>
      </c>
    </row>
    <row r="75" spans="1:33" s="51" customFormat="1" ht="12" customHeight="1">
      <c r="A75" s="181">
        <v>65</v>
      </c>
      <c r="B75" s="64"/>
      <c r="C75" s="174" t="s">
        <v>56</v>
      </c>
      <c r="D75" s="155" t="s">
        <v>133</v>
      </c>
      <c r="E75" s="263">
        <v>40655</v>
      </c>
      <c r="F75" s="155" t="s">
        <v>54</v>
      </c>
      <c r="G75" s="63">
        <v>5</v>
      </c>
      <c r="H75" s="248">
        <v>4</v>
      </c>
      <c r="I75" s="248">
        <v>12</v>
      </c>
      <c r="J75" s="118">
        <v>105</v>
      </c>
      <c r="K75" s="117">
        <v>22</v>
      </c>
      <c r="L75" s="118">
        <v>250</v>
      </c>
      <c r="M75" s="117">
        <v>40</v>
      </c>
      <c r="N75" s="118">
        <v>250</v>
      </c>
      <c r="O75" s="117">
        <v>40</v>
      </c>
      <c r="P75" s="386">
        <f>SUM(J75+L75+N75)</f>
        <v>605</v>
      </c>
      <c r="Q75" s="387">
        <f>SUM(K75+M75+O75)</f>
        <v>102</v>
      </c>
      <c r="R75" s="16">
        <f>Q75/H75</f>
        <v>25.5</v>
      </c>
      <c r="S75" s="55">
        <f>+P75/Q75</f>
        <v>5.931372549019608</v>
      </c>
      <c r="T75" s="200">
        <v>636</v>
      </c>
      <c r="U75" s="164">
        <f>IF(T75&lt;&gt;0,-(T75-P75)/T75,"")</f>
        <v>-0.04874213836477988</v>
      </c>
      <c r="V75" s="56"/>
      <c r="W75" s="57"/>
      <c r="X75" s="118"/>
      <c r="Y75" s="117"/>
      <c r="Z75" s="164"/>
      <c r="AA75" s="164"/>
      <c r="AB75" s="54"/>
      <c r="AC75" s="55"/>
      <c r="AD75" s="118">
        <v>72479</v>
      </c>
      <c r="AE75" s="117">
        <v>11365</v>
      </c>
      <c r="AF75" s="252">
        <f>AD75/AE75</f>
        <v>6.377386713594369</v>
      </c>
      <c r="AG75" s="206">
        <v>65</v>
      </c>
    </row>
    <row r="76" spans="1:33" s="51" customFormat="1" ht="12" customHeight="1">
      <c r="A76" s="180">
        <v>66</v>
      </c>
      <c r="B76" s="171"/>
      <c r="C76" s="169"/>
      <c r="D76" s="284" t="s">
        <v>46</v>
      </c>
      <c r="E76" s="263">
        <v>40662</v>
      </c>
      <c r="F76" s="155" t="s">
        <v>17</v>
      </c>
      <c r="G76" s="10">
        <v>241</v>
      </c>
      <c r="H76" s="10">
        <v>2</v>
      </c>
      <c r="I76" s="10">
        <v>10</v>
      </c>
      <c r="J76" s="219">
        <v>88</v>
      </c>
      <c r="K76" s="220">
        <v>13</v>
      </c>
      <c r="L76" s="219">
        <v>204</v>
      </c>
      <c r="M76" s="220">
        <v>29</v>
      </c>
      <c r="N76" s="219">
        <v>306</v>
      </c>
      <c r="O76" s="220">
        <v>43</v>
      </c>
      <c r="P76" s="380">
        <f>SUM(J76+L76+N76)</f>
        <v>598</v>
      </c>
      <c r="Q76" s="381">
        <f>SUM(K76+M76+O76)</f>
        <v>85</v>
      </c>
      <c r="R76" s="54">
        <f>IF(P76&lt;&gt;0,Q76/H76,"")</f>
        <v>42.5</v>
      </c>
      <c r="S76" s="55">
        <f>+P76/Q76</f>
        <v>7.035294117647059</v>
      </c>
      <c r="T76" s="19">
        <v>1372</v>
      </c>
      <c r="U76" s="164">
        <f>IF(T76&lt;&gt;0,-(T76-P76)/T76,"")</f>
        <v>-0.5641399416909622</v>
      </c>
      <c r="V76" s="56"/>
      <c r="W76" s="57"/>
      <c r="X76" s="120"/>
      <c r="Y76" s="119"/>
      <c r="Z76" s="164"/>
      <c r="AA76" s="164"/>
      <c r="AB76" s="54"/>
      <c r="AC76" s="55"/>
      <c r="AD76" s="219">
        <v>3635269</v>
      </c>
      <c r="AE76" s="220">
        <v>318047</v>
      </c>
      <c r="AF76" s="252">
        <f>AD76/AE76</f>
        <v>11.429974186205184</v>
      </c>
      <c r="AG76" s="271">
        <v>66</v>
      </c>
    </row>
    <row r="77" spans="1:33" s="51" customFormat="1" ht="12" customHeight="1">
      <c r="A77" s="181">
        <v>67</v>
      </c>
      <c r="B77" s="179"/>
      <c r="C77" s="127"/>
      <c r="D77" s="293" t="s">
        <v>139</v>
      </c>
      <c r="E77" s="355">
        <v>40620</v>
      </c>
      <c r="F77" s="155" t="s">
        <v>132</v>
      </c>
      <c r="G77" s="247">
        <v>15</v>
      </c>
      <c r="H77" s="247">
        <v>3</v>
      </c>
      <c r="I77" s="247">
        <v>9</v>
      </c>
      <c r="J77" s="272">
        <v>161</v>
      </c>
      <c r="K77" s="275">
        <v>17</v>
      </c>
      <c r="L77" s="272">
        <v>207</v>
      </c>
      <c r="M77" s="275">
        <v>23</v>
      </c>
      <c r="N77" s="272">
        <v>227</v>
      </c>
      <c r="O77" s="275">
        <v>23</v>
      </c>
      <c r="P77" s="384">
        <f>SUM(J77+L77+N77)</f>
        <v>595</v>
      </c>
      <c r="Q77" s="385">
        <f>SUM(K77+M77+O77)</f>
        <v>63</v>
      </c>
      <c r="R77" s="57">
        <f>IF(P77&lt;&gt;0,Q77/H77,"")</f>
        <v>21</v>
      </c>
      <c r="S77" s="56">
        <f>+P77/Q77</f>
        <v>9.444444444444445</v>
      </c>
      <c r="T77" s="201">
        <v>161</v>
      </c>
      <c r="U77" s="164">
        <f>IF(T77&lt;&gt;0,-(T77-P77)/T77,"")</f>
        <v>2.6956521739130435</v>
      </c>
      <c r="V77" s="56"/>
      <c r="W77" s="57"/>
      <c r="X77" s="152"/>
      <c r="Y77" s="121"/>
      <c r="Z77" s="164"/>
      <c r="AA77" s="164"/>
      <c r="AB77" s="54"/>
      <c r="AC77" s="55"/>
      <c r="AD77" s="274">
        <v>91044</v>
      </c>
      <c r="AE77" s="273">
        <v>7322</v>
      </c>
      <c r="AF77" s="252">
        <f>AD77/AE77</f>
        <v>12.434307566238733</v>
      </c>
      <c r="AG77" s="206">
        <v>67</v>
      </c>
    </row>
    <row r="78" spans="1:33" s="51" customFormat="1" ht="12" customHeight="1">
      <c r="A78" s="181">
        <v>68</v>
      </c>
      <c r="B78" s="178"/>
      <c r="C78" s="169"/>
      <c r="D78" s="288" t="s">
        <v>166</v>
      </c>
      <c r="E78" s="264">
        <v>40641</v>
      </c>
      <c r="F78" s="155" t="s">
        <v>21</v>
      </c>
      <c r="G78" s="115">
        <v>22</v>
      </c>
      <c r="H78" s="115">
        <v>3</v>
      </c>
      <c r="I78" s="115">
        <v>13</v>
      </c>
      <c r="J78" s="223">
        <v>225</v>
      </c>
      <c r="K78" s="230">
        <v>25</v>
      </c>
      <c r="L78" s="223">
        <v>180</v>
      </c>
      <c r="M78" s="230">
        <v>19</v>
      </c>
      <c r="N78" s="223">
        <v>183.5</v>
      </c>
      <c r="O78" s="230">
        <v>21</v>
      </c>
      <c r="P78" s="382">
        <f>SUM(J78+L78+N78)</f>
        <v>588.5</v>
      </c>
      <c r="Q78" s="383">
        <f>SUM(K78+M78+O78)</f>
        <v>65</v>
      </c>
      <c r="R78" s="202">
        <f>IF(P78&lt;&gt;0,Q78/H78,"")</f>
        <v>21.666666666666668</v>
      </c>
      <c r="S78" s="56">
        <f>IF(P78&lt;&gt;0,P78/Q78,"")</f>
        <v>9.053846153846154</v>
      </c>
      <c r="T78" s="113"/>
      <c r="U78" s="164"/>
      <c r="V78" s="56"/>
      <c r="W78" s="57"/>
      <c r="X78" s="11"/>
      <c r="Y78" s="21"/>
      <c r="Z78" s="164"/>
      <c r="AA78" s="164"/>
      <c r="AB78" s="54"/>
      <c r="AC78" s="55"/>
      <c r="AD78" s="224">
        <v>257004.25</v>
      </c>
      <c r="AE78" s="116">
        <v>23595</v>
      </c>
      <c r="AF78" s="252">
        <f>AD78/AE78</f>
        <v>10.892318287772833</v>
      </c>
      <c r="AG78" s="271">
        <v>68</v>
      </c>
    </row>
    <row r="79" spans="1:33" s="51" customFormat="1" ht="12" customHeight="1">
      <c r="A79" s="180">
        <v>69</v>
      </c>
      <c r="B79" s="178"/>
      <c r="C79" s="174" t="s">
        <v>56</v>
      </c>
      <c r="D79" s="368" t="s">
        <v>167</v>
      </c>
      <c r="E79" s="369">
        <v>40669</v>
      </c>
      <c r="F79" s="155" t="s">
        <v>21</v>
      </c>
      <c r="G79" s="297">
        <v>31</v>
      </c>
      <c r="H79" s="297">
        <v>4</v>
      </c>
      <c r="I79" s="297">
        <v>10</v>
      </c>
      <c r="J79" s="223">
        <v>177</v>
      </c>
      <c r="K79" s="230">
        <v>31</v>
      </c>
      <c r="L79" s="223">
        <v>197</v>
      </c>
      <c r="M79" s="230">
        <v>37</v>
      </c>
      <c r="N79" s="223">
        <v>204</v>
      </c>
      <c r="O79" s="230">
        <v>41</v>
      </c>
      <c r="P79" s="382">
        <f>SUM(J79+L79+N79)</f>
        <v>578</v>
      </c>
      <c r="Q79" s="383">
        <f>SUM(K79+M79+O79)</f>
        <v>109</v>
      </c>
      <c r="R79" s="202">
        <f>IF(P79&lt;&gt;0,Q79/H79,"")</f>
        <v>27.25</v>
      </c>
      <c r="S79" s="56">
        <f>IF(P79&lt;&gt;0,P79/Q79,"")</f>
        <v>5.302752293577981</v>
      </c>
      <c r="T79" s="113"/>
      <c r="U79" s="164"/>
      <c r="V79" s="56"/>
      <c r="W79" s="57"/>
      <c r="X79" s="11"/>
      <c r="Y79" s="21"/>
      <c r="Z79" s="164"/>
      <c r="AA79" s="164"/>
      <c r="AB79" s="54"/>
      <c r="AC79" s="55"/>
      <c r="AD79" s="302">
        <v>411997</v>
      </c>
      <c r="AE79" s="116">
        <v>50811</v>
      </c>
      <c r="AF79" s="252">
        <f>AD79/AE79</f>
        <v>8.108421404813917</v>
      </c>
      <c r="AG79" s="206">
        <v>69</v>
      </c>
    </row>
    <row r="80" spans="1:33" s="51" customFormat="1" ht="12" customHeight="1">
      <c r="A80" s="181">
        <v>70</v>
      </c>
      <c r="B80" s="172"/>
      <c r="C80" s="174" t="s">
        <v>56</v>
      </c>
      <c r="D80" s="155" t="s">
        <v>113</v>
      </c>
      <c r="E80" s="267">
        <v>40697</v>
      </c>
      <c r="F80" s="155" t="s">
        <v>30</v>
      </c>
      <c r="G80" s="10">
        <v>49</v>
      </c>
      <c r="H80" s="298">
        <v>7</v>
      </c>
      <c r="I80" s="298">
        <v>6</v>
      </c>
      <c r="J80" s="301">
        <v>120</v>
      </c>
      <c r="K80" s="304">
        <v>23</v>
      </c>
      <c r="L80" s="301">
        <v>178</v>
      </c>
      <c r="M80" s="304">
        <v>31</v>
      </c>
      <c r="N80" s="301">
        <v>264</v>
      </c>
      <c r="O80" s="304">
        <v>45</v>
      </c>
      <c r="P80" s="378">
        <f>SUM(J80+L80+N80)</f>
        <v>562</v>
      </c>
      <c r="Q80" s="379">
        <f>SUM(K80+M80+O80)</f>
        <v>99</v>
      </c>
      <c r="R80" s="57">
        <f>IF(P80&lt;&gt;0,Q80/H80,"")</f>
        <v>14.142857142857142</v>
      </c>
      <c r="S80" s="56">
        <f>+P80/Q80</f>
        <v>5.6767676767676765</v>
      </c>
      <c r="T80" s="11">
        <v>778</v>
      </c>
      <c r="U80" s="164">
        <f>IF(T80&lt;&gt;0,-(T80-P80)/T80,"")</f>
        <v>-0.2776349614395887</v>
      </c>
      <c r="V80" s="56"/>
      <c r="W80" s="57"/>
      <c r="X80" s="8"/>
      <c r="Y80" s="5"/>
      <c r="Z80" s="164"/>
      <c r="AA80" s="164"/>
      <c r="AB80" s="54"/>
      <c r="AC80" s="55"/>
      <c r="AD80" s="301">
        <v>61569</v>
      </c>
      <c r="AE80" s="304">
        <v>8064</v>
      </c>
      <c r="AF80" s="252">
        <f>AD80/AE80</f>
        <v>7.635044642857143</v>
      </c>
      <c r="AG80" s="271">
        <v>70</v>
      </c>
    </row>
    <row r="81" spans="1:33" s="51" customFormat="1" ht="12" customHeight="1">
      <c r="A81" s="181">
        <v>71</v>
      </c>
      <c r="B81" s="62"/>
      <c r="C81" s="128"/>
      <c r="D81" s="155" t="s">
        <v>147</v>
      </c>
      <c r="E81" s="263">
        <v>40445</v>
      </c>
      <c r="F81" s="155" t="s">
        <v>146</v>
      </c>
      <c r="G81" s="63">
        <v>3</v>
      </c>
      <c r="H81" s="63">
        <v>1</v>
      </c>
      <c r="I81" s="63">
        <v>12</v>
      </c>
      <c r="J81" s="120">
        <v>138</v>
      </c>
      <c r="K81" s="119">
        <v>13</v>
      </c>
      <c r="L81" s="120">
        <v>220</v>
      </c>
      <c r="M81" s="119">
        <v>21</v>
      </c>
      <c r="N81" s="120">
        <v>188</v>
      </c>
      <c r="O81" s="119">
        <v>18</v>
      </c>
      <c r="P81" s="384">
        <f>SUM(J81+L81+N81)</f>
        <v>546</v>
      </c>
      <c r="Q81" s="385">
        <f>SUM(K81+M81+O81)</f>
        <v>52</v>
      </c>
      <c r="R81" s="57">
        <f>IF(P81&lt;&gt;0,Q81/H81,"")</f>
        <v>52</v>
      </c>
      <c r="S81" s="56">
        <f>+P81/Q81</f>
        <v>10.5</v>
      </c>
      <c r="T81" s="11">
        <v>968</v>
      </c>
      <c r="U81" s="164">
        <f>IF(T81&lt;&gt;0,-(T81-P81)/T81,"")</f>
        <v>-0.4359504132231405</v>
      </c>
      <c r="V81" s="56"/>
      <c r="W81" s="57"/>
      <c r="X81" s="11"/>
      <c r="Y81" s="21"/>
      <c r="Z81" s="164"/>
      <c r="AA81" s="164"/>
      <c r="AB81" s="54"/>
      <c r="AC81" s="55"/>
      <c r="AD81" s="120">
        <v>25133</v>
      </c>
      <c r="AE81" s="119">
        <v>2678</v>
      </c>
      <c r="AF81" s="252">
        <f>AD81/AE81</f>
        <v>9.384988797610157</v>
      </c>
      <c r="AG81" s="206">
        <v>71</v>
      </c>
    </row>
    <row r="82" spans="1:33" s="51" customFormat="1" ht="12" customHeight="1">
      <c r="A82" s="180">
        <v>72</v>
      </c>
      <c r="B82" s="173"/>
      <c r="C82" s="176"/>
      <c r="D82" s="155" t="s">
        <v>108</v>
      </c>
      <c r="E82" s="263">
        <v>40690</v>
      </c>
      <c r="F82" s="155" t="s">
        <v>15</v>
      </c>
      <c r="G82" s="2">
        <v>5</v>
      </c>
      <c r="H82" s="2">
        <v>4</v>
      </c>
      <c r="I82" s="2">
        <v>7</v>
      </c>
      <c r="J82" s="6">
        <v>69</v>
      </c>
      <c r="K82" s="7">
        <v>9</v>
      </c>
      <c r="L82" s="6">
        <v>249.5</v>
      </c>
      <c r="M82" s="7">
        <v>33</v>
      </c>
      <c r="N82" s="6">
        <v>144</v>
      </c>
      <c r="O82" s="7">
        <v>20</v>
      </c>
      <c r="P82" s="382">
        <f>SUM(J82+L82+N82)</f>
        <v>462.5</v>
      </c>
      <c r="Q82" s="383">
        <f>SUM(K82+M82+O82)</f>
        <v>62</v>
      </c>
      <c r="R82" s="15">
        <f>Q82/H82</f>
        <v>15.5</v>
      </c>
      <c r="S82" s="113">
        <f>P82/Q82</f>
        <v>7.459677419354839</v>
      </c>
      <c r="T82" s="113">
        <v>532</v>
      </c>
      <c r="U82" s="164">
        <f>IF(T82&lt;&gt;0,-(T82-P82)/T82,"")</f>
        <v>-0.13063909774436092</v>
      </c>
      <c r="V82" s="56"/>
      <c r="W82" s="57"/>
      <c r="X82" s="8"/>
      <c r="Y82" s="5"/>
      <c r="Z82" s="164"/>
      <c r="AA82" s="164"/>
      <c r="AB82" s="54"/>
      <c r="AC82" s="55"/>
      <c r="AD82" s="11">
        <v>20560</v>
      </c>
      <c r="AE82" s="14">
        <v>2730</v>
      </c>
      <c r="AF82" s="252">
        <f>AD82/AE82</f>
        <v>7.531135531135531</v>
      </c>
      <c r="AG82" s="271">
        <v>72</v>
      </c>
    </row>
    <row r="83" spans="1:33" s="51" customFormat="1" ht="12" customHeight="1">
      <c r="A83" s="181">
        <v>73</v>
      </c>
      <c r="B83" s="178"/>
      <c r="C83" s="169"/>
      <c r="D83" s="288" t="s">
        <v>128</v>
      </c>
      <c r="E83" s="267">
        <v>40711</v>
      </c>
      <c r="F83" s="155" t="s">
        <v>21</v>
      </c>
      <c r="G83" s="115">
        <v>1</v>
      </c>
      <c r="H83" s="115">
        <v>1</v>
      </c>
      <c r="I83" s="115">
        <v>4</v>
      </c>
      <c r="J83" s="223">
        <v>68</v>
      </c>
      <c r="K83" s="230">
        <v>6</v>
      </c>
      <c r="L83" s="223">
        <v>226</v>
      </c>
      <c r="M83" s="230">
        <v>20</v>
      </c>
      <c r="N83" s="223">
        <v>121</v>
      </c>
      <c r="O83" s="230">
        <v>11</v>
      </c>
      <c r="P83" s="382">
        <f>SUM(J83+L83+N83)</f>
        <v>415</v>
      </c>
      <c r="Q83" s="383">
        <f>SUM(K83+M83+O83)</f>
        <v>37</v>
      </c>
      <c r="R83" s="202">
        <f>IF(P83&lt;&gt;0,Q83/H83,"")</f>
        <v>37</v>
      </c>
      <c r="S83" s="56">
        <f>IF(P83&lt;&gt;0,P83/Q83,"")</f>
        <v>11.216216216216216</v>
      </c>
      <c r="T83" s="113">
        <v>376</v>
      </c>
      <c r="U83" s="164">
        <f>IF(T83&lt;&gt;0,-(T83-P83)/T83,"")</f>
        <v>0.10372340425531915</v>
      </c>
      <c r="V83" s="56"/>
      <c r="W83" s="57"/>
      <c r="X83" s="11"/>
      <c r="Y83" s="21"/>
      <c r="Z83" s="164"/>
      <c r="AA83" s="164"/>
      <c r="AB83" s="54"/>
      <c r="AC83" s="55"/>
      <c r="AD83" s="224">
        <v>5250</v>
      </c>
      <c r="AE83" s="116">
        <v>526</v>
      </c>
      <c r="AF83" s="252">
        <f>AD83/AE83</f>
        <v>9.980988593155894</v>
      </c>
      <c r="AG83" s="206">
        <v>73</v>
      </c>
    </row>
    <row r="84" spans="1:33" s="51" customFormat="1" ht="12" customHeight="1">
      <c r="A84" s="181">
        <v>74</v>
      </c>
      <c r="B84" s="172"/>
      <c r="C84" s="169"/>
      <c r="D84" s="157" t="s">
        <v>31</v>
      </c>
      <c r="E84" s="263">
        <v>40662</v>
      </c>
      <c r="F84" s="158" t="s">
        <v>8</v>
      </c>
      <c r="G84" s="296">
        <v>68</v>
      </c>
      <c r="H84" s="296">
        <v>3</v>
      </c>
      <c r="I84" s="296">
        <v>11</v>
      </c>
      <c r="J84" s="6">
        <v>101</v>
      </c>
      <c r="K84" s="7">
        <v>15</v>
      </c>
      <c r="L84" s="6">
        <v>216</v>
      </c>
      <c r="M84" s="7">
        <v>28</v>
      </c>
      <c r="N84" s="6">
        <v>88</v>
      </c>
      <c r="O84" s="7">
        <v>12</v>
      </c>
      <c r="P84" s="378">
        <f>+J84+L84+N84</f>
        <v>405</v>
      </c>
      <c r="Q84" s="379">
        <f>+K84+M84+O84</f>
        <v>55</v>
      </c>
      <c r="R84" s="57">
        <f>IF(P84&lt;&gt;0,Q84/H84,"")</f>
        <v>18.333333333333332</v>
      </c>
      <c r="S84" s="56">
        <f>IF(P84&lt;&gt;0,P84/Q84,"")</f>
        <v>7.363636363636363</v>
      </c>
      <c r="T84" s="11">
        <v>1061</v>
      </c>
      <c r="U84" s="164">
        <f>IF(T84&lt;&gt;0,-(T84-P84)/T84,"")</f>
        <v>-0.6182846371347785</v>
      </c>
      <c r="V84" s="56"/>
      <c r="W84" s="57"/>
      <c r="X84" s="18"/>
      <c r="Y84" s="270"/>
      <c r="Z84" s="164"/>
      <c r="AA84" s="164"/>
      <c r="AB84" s="54"/>
      <c r="AC84" s="55"/>
      <c r="AD84" s="6">
        <v>238184</v>
      </c>
      <c r="AE84" s="7">
        <v>28868</v>
      </c>
      <c r="AF84" s="253">
        <f>+AD84/AE84</f>
        <v>8.25079672994319</v>
      </c>
      <c r="AG84" s="271">
        <v>74</v>
      </c>
    </row>
    <row r="85" spans="1:33" s="51" customFormat="1" ht="12" customHeight="1">
      <c r="A85" s="180">
        <v>75</v>
      </c>
      <c r="B85" s="173"/>
      <c r="C85" s="176"/>
      <c r="D85" s="157" t="s">
        <v>105</v>
      </c>
      <c r="E85" s="263">
        <v>40690</v>
      </c>
      <c r="F85" s="158" t="s">
        <v>19</v>
      </c>
      <c r="G85" s="247">
        <v>50</v>
      </c>
      <c r="H85" s="247">
        <v>5</v>
      </c>
      <c r="I85" s="247">
        <v>7</v>
      </c>
      <c r="J85" s="219">
        <v>73</v>
      </c>
      <c r="K85" s="220">
        <v>11</v>
      </c>
      <c r="L85" s="219">
        <v>118</v>
      </c>
      <c r="M85" s="220">
        <v>18</v>
      </c>
      <c r="N85" s="219">
        <v>185</v>
      </c>
      <c r="O85" s="220">
        <v>25</v>
      </c>
      <c r="P85" s="384">
        <f>SUM(J85+L85+N85)</f>
        <v>376</v>
      </c>
      <c r="Q85" s="385">
        <f>SUM(K85+M85+O85)</f>
        <v>54</v>
      </c>
      <c r="R85" s="57">
        <f>IF(P85&lt;&gt;0,Q85/H85,"")</f>
        <v>10.8</v>
      </c>
      <c r="S85" s="56">
        <f>+P85/Q85</f>
        <v>6.962962962962963</v>
      </c>
      <c r="T85" s="201">
        <v>772</v>
      </c>
      <c r="U85" s="164">
        <f>IF(T85&lt;&gt;0,-(T85-P85)/T85,"")</f>
        <v>-0.5129533678756477</v>
      </c>
      <c r="V85" s="56"/>
      <c r="W85" s="57"/>
      <c r="X85" s="152"/>
      <c r="Y85" s="121"/>
      <c r="Z85" s="164"/>
      <c r="AA85" s="164"/>
      <c r="AB85" s="54"/>
      <c r="AC85" s="55"/>
      <c r="AD85" s="219">
        <v>158869</v>
      </c>
      <c r="AE85" s="220">
        <v>17514</v>
      </c>
      <c r="AF85" s="253">
        <f>+AD85/AE85</f>
        <v>9.070971793993376</v>
      </c>
      <c r="AG85" s="206">
        <v>75</v>
      </c>
    </row>
    <row r="86" spans="1:33" s="51" customFormat="1" ht="12" customHeight="1">
      <c r="A86" s="181">
        <v>76</v>
      </c>
      <c r="B86" s="171"/>
      <c r="C86" s="169"/>
      <c r="D86" s="370" t="s">
        <v>170</v>
      </c>
      <c r="E86" s="375">
        <v>40592</v>
      </c>
      <c r="F86" s="155" t="s">
        <v>17</v>
      </c>
      <c r="G86" s="10">
        <v>27</v>
      </c>
      <c r="H86" s="10">
        <v>1</v>
      </c>
      <c r="I86" s="10">
        <v>21</v>
      </c>
      <c r="J86" s="219">
        <v>0</v>
      </c>
      <c r="K86" s="220">
        <v>0</v>
      </c>
      <c r="L86" s="219">
        <v>172</v>
      </c>
      <c r="M86" s="220">
        <v>50</v>
      </c>
      <c r="N86" s="219">
        <v>172</v>
      </c>
      <c r="O86" s="220">
        <v>50</v>
      </c>
      <c r="P86" s="380">
        <f>SUM(J86+L86+N86)</f>
        <v>344</v>
      </c>
      <c r="Q86" s="381">
        <f>SUM(K86+M86+O86)</f>
        <v>100</v>
      </c>
      <c r="R86" s="54">
        <f>IF(P86&lt;&gt;0,Q86/H86,"")</f>
        <v>100</v>
      </c>
      <c r="S86" s="55">
        <f>+P86/Q86</f>
        <v>3.44</v>
      </c>
      <c r="T86" s="19"/>
      <c r="U86" s="164"/>
      <c r="V86" s="56"/>
      <c r="W86" s="57"/>
      <c r="X86" s="3"/>
      <c r="Y86" s="4"/>
      <c r="Z86" s="164"/>
      <c r="AA86" s="164"/>
      <c r="AB86" s="54"/>
      <c r="AC86" s="55"/>
      <c r="AD86" s="219">
        <v>1907715</v>
      </c>
      <c r="AE86" s="220">
        <v>153796</v>
      </c>
      <c r="AF86" s="252">
        <f>AD86/AE86</f>
        <v>12.40419126635283</v>
      </c>
      <c r="AG86" s="271">
        <v>76</v>
      </c>
    </row>
    <row r="87" spans="1:33" s="51" customFormat="1" ht="12" customHeight="1">
      <c r="A87" s="181">
        <v>77</v>
      </c>
      <c r="B87" s="178"/>
      <c r="C87" s="169"/>
      <c r="D87" s="288" t="s">
        <v>116</v>
      </c>
      <c r="E87" s="266">
        <v>40697</v>
      </c>
      <c r="F87" s="155" t="s">
        <v>21</v>
      </c>
      <c r="G87" s="115">
        <v>6</v>
      </c>
      <c r="H87" s="115">
        <v>3</v>
      </c>
      <c r="I87" s="115">
        <v>6</v>
      </c>
      <c r="J87" s="223">
        <v>130</v>
      </c>
      <c r="K87" s="230">
        <v>18</v>
      </c>
      <c r="L87" s="223">
        <v>60</v>
      </c>
      <c r="M87" s="230">
        <v>8</v>
      </c>
      <c r="N87" s="223">
        <v>128</v>
      </c>
      <c r="O87" s="230">
        <v>16</v>
      </c>
      <c r="P87" s="380">
        <f>SUM(J87+L87+N87)</f>
        <v>318</v>
      </c>
      <c r="Q87" s="381">
        <f>SUM(K87+M87+O87)</f>
        <v>42</v>
      </c>
      <c r="R87" s="54">
        <f>IF(P87&lt;&gt;0,Q87/H87,"")</f>
        <v>14</v>
      </c>
      <c r="S87" s="55">
        <f>+P87/Q87</f>
        <v>7.571428571428571</v>
      </c>
      <c r="T87" s="19">
        <v>737</v>
      </c>
      <c r="U87" s="164">
        <f>IF(T87&lt;&gt;0,-(T87-P87)/T87,"")</f>
        <v>-0.5685210312075983</v>
      </c>
      <c r="V87" s="56"/>
      <c r="W87" s="57"/>
      <c r="X87" s="17"/>
      <c r="Y87" s="5"/>
      <c r="Z87" s="164"/>
      <c r="AA87" s="164"/>
      <c r="AB87" s="54"/>
      <c r="AC87" s="55"/>
      <c r="AD87" s="224">
        <v>17315.5</v>
      </c>
      <c r="AE87" s="116">
        <v>1842</v>
      </c>
      <c r="AF87" s="253">
        <f>+AD87/AE87</f>
        <v>9.400380021715527</v>
      </c>
      <c r="AG87" s="206">
        <v>77</v>
      </c>
    </row>
    <row r="88" spans="1:33" s="51" customFormat="1" ht="12" customHeight="1">
      <c r="A88" s="180">
        <v>78</v>
      </c>
      <c r="B88" s="172"/>
      <c r="C88" s="174" t="s">
        <v>56</v>
      </c>
      <c r="D88" s="290" t="s">
        <v>43</v>
      </c>
      <c r="E88" s="263">
        <v>40676</v>
      </c>
      <c r="F88" s="155" t="s">
        <v>21</v>
      </c>
      <c r="G88" s="115">
        <v>10</v>
      </c>
      <c r="H88" s="115">
        <v>2</v>
      </c>
      <c r="I88" s="115">
        <v>8</v>
      </c>
      <c r="J88" s="223">
        <v>16</v>
      </c>
      <c r="K88" s="230">
        <v>2</v>
      </c>
      <c r="L88" s="223">
        <v>91</v>
      </c>
      <c r="M88" s="230">
        <v>13</v>
      </c>
      <c r="N88" s="223">
        <v>142</v>
      </c>
      <c r="O88" s="230">
        <v>20</v>
      </c>
      <c r="P88" s="380">
        <f>SUM(J88+L88+N88)</f>
        <v>249</v>
      </c>
      <c r="Q88" s="381">
        <f>SUM(K88+M88+O88)</f>
        <v>35</v>
      </c>
      <c r="R88" s="54">
        <f>IF(P88&lt;&gt;0,Q88/H88,"")</f>
        <v>17.5</v>
      </c>
      <c r="S88" s="55">
        <f>+P88/Q88</f>
        <v>7.114285714285714</v>
      </c>
      <c r="T88" s="19">
        <v>543</v>
      </c>
      <c r="U88" s="164">
        <f>IF(T88&lt;&gt;0,-(T88-P88)/T88,"")</f>
        <v>-0.5414364640883977</v>
      </c>
      <c r="V88" s="56"/>
      <c r="W88" s="57"/>
      <c r="X88" s="55"/>
      <c r="Y88" s="54"/>
      <c r="Z88" s="164"/>
      <c r="AA88" s="164"/>
      <c r="AB88" s="54"/>
      <c r="AC88" s="55"/>
      <c r="AD88" s="224">
        <v>43076</v>
      </c>
      <c r="AE88" s="116">
        <v>6077</v>
      </c>
      <c r="AF88" s="252">
        <f>AD88/AE88</f>
        <v>7.088365970051012</v>
      </c>
      <c r="AG88" s="271">
        <v>78</v>
      </c>
    </row>
    <row r="89" spans="1:33" s="51" customFormat="1" ht="12" customHeight="1">
      <c r="A89" s="181">
        <v>79</v>
      </c>
      <c r="B89" s="172"/>
      <c r="C89" s="169"/>
      <c r="D89" s="157" t="s">
        <v>159</v>
      </c>
      <c r="E89" s="263">
        <v>40480</v>
      </c>
      <c r="F89" s="158" t="s">
        <v>8</v>
      </c>
      <c r="G89" s="296">
        <v>1</v>
      </c>
      <c r="H89" s="296">
        <v>1</v>
      </c>
      <c r="I89" s="296">
        <v>16</v>
      </c>
      <c r="J89" s="6">
        <v>90</v>
      </c>
      <c r="K89" s="7">
        <v>10</v>
      </c>
      <c r="L89" s="6">
        <v>61</v>
      </c>
      <c r="M89" s="7">
        <v>7</v>
      </c>
      <c r="N89" s="6">
        <v>92</v>
      </c>
      <c r="O89" s="7">
        <v>10</v>
      </c>
      <c r="P89" s="380">
        <f>+J89+L89+N89</f>
        <v>243</v>
      </c>
      <c r="Q89" s="381">
        <f>+K89+M89+O89</f>
        <v>27</v>
      </c>
      <c r="R89" s="54">
        <f>IF(P89&lt;&gt;0,Q89/H89,"")</f>
        <v>27</v>
      </c>
      <c r="S89" s="55">
        <f>IF(P89&lt;&gt;0,P89/Q89,"")</f>
        <v>9</v>
      </c>
      <c r="T89" s="19"/>
      <c r="U89" s="164"/>
      <c r="V89" s="56"/>
      <c r="W89" s="57"/>
      <c r="X89" s="269"/>
      <c r="Y89" s="270"/>
      <c r="Z89" s="164"/>
      <c r="AA89" s="164"/>
      <c r="AB89" s="54"/>
      <c r="AC89" s="55"/>
      <c r="AD89" s="6">
        <v>17318</v>
      </c>
      <c r="AE89" s="7">
        <v>1468</v>
      </c>
      <c r="AF89" s="257">
        <f>AD89/AE89</f>
        <v>11.79700272479564</v>
      </c>
      <c r="AG89" s="206">
        <v>79</v>
      </c>
    </row>
    <row r="90" spans="1:33" s="51" customFormat="1" ht="12" customHeight="1">
      <c r="A90" s="181">
        <v>80</v>
      </c>
      <c r="B90" s="172"/>
      <c r="C90" s="169"/>
      <c r="D90" s="155" t="s">
        <v>37</v>
      </c>
      <c r="E90" s="263">
        <v>40676</v>
      </c>
      <c r="F90" s="155" t="s">
        <v>10</v>
      </c>
      <c r="G90" s="2">
        <v>112</v>
      </c>
      <c r="H90" s="2">
        <v>3</v>
      </c>
      <c r="I90" s="2">
        <v>9</v>
      </c>
      <c r="J90" s="6">
        <v>30</v>
      </c>
      <c r="K90" s="7">
        <v>4</v>
      </c>
      <c r="L90" s="6">
        <v>70</v>
      </c>
      <c r="M90" s="7">
        <v>10</v>
      </c>
      <c r="N90" s="6">
        <v>122</v>
      </c>
      <c r="O90" s="7">
        <v>17</v>
      </c>
      <c r="P90" s="380">
        <f>SUM(J90+L90+N90)</f>
        <v>222</v>
      </c>
      <c r="Q90" s="381">
        <f>SUM(K90+M90+O90)</f>
        <v>31</v>
      </c>
      <c r="R90" s="54">
        <f>IF(P90&lt;&gt;0,Q90/H90,"")</f>
        <v>10.333333333333334</v>
      </c>
      <c r="S90" s="55">
        <f>+P90/Q90</f>
        <v>7.161290322580645</v>
      </c>
      <c r="T90" s="19">
        <v>725</v>
      </c>
      <c r="U90" s="164">
        <f>IF(T90&lt;&gt;0,-(T90-P90)/T90,"")</f>
        <v>-0.6937931034482758</v>
      </c>
      <c r="V90" s="56"/>
      <c r="W90" s="57"/>
      <c r="X90" s="17"/>
      <c r="Y90" s="5"/>
      <c r="Z90" s="164"/>
      <c r="AA90" s="164"/>
      <c r="AB90" s="54"/>
      <c r="AC90" s="55"/>
      <c r="AD90" s="6">
        <v>888093</v>
      </c>
      <c r="AE90" s="7">
        <v>94303</v>
      </c>
      <c r="AF90" s="257">
        <f>AD90/AE90</f>
        <v>9.41744165084886</v>
      </c>
      <c r="AG90" s="271">
        <v>80</v>
      </c>
    </row>
    <row r="91" spans="1:33" s="51" customFormat="1" ht="12" customHeight="1">
      <c r="A91" s="180">
        <v>81</v>
      </c>
      <c r="B91" s="172"/>
      <c r="C91" s="169"/>
      <c r="D91" s="290" t="s">
        <v>26</v>
      </c>
      <c r="E91" s="263">
        <v>40655</v>
      </c>
      <c r="F91" s="155" t="s">
        <v>21</v>
      </c>
      <c r="G91" s="115">
        <v>156</v>
      </c>
      <c r="H91" s="115">
        <v>4</v>
      </c>
      <c r="I91" s="115">
        <v>12</v>
      </c>
      <c r="J91" s="223">
        <v>42</v>
      </c>
      <c r="K91" s="230">
        <v>7</v>
      </c>
      <c r="L91" s="223">
        <v>26</v>
      </c>
      <c r="M91" s="230">
        <v>4</v>
      </c>
      <c r="N91" s="223">
        <v>116</v>
      </c>
      <c r="O91" s="230">
        <v>16</v>
      </c>
      <c r="P91" s="386">
        <f>SUM(J91+L91+N91)</f>
        <v>184</v>
      </c>
      <c r="Q91" s="387">
        <f>SUM(K91+M91+O91)</f>
        <v>27</v>
      </c>
      <c r="R91" s="16">
        <f>Q91/H91</f>
        <v>6.75</v>
      </c>
      <c r="S91" s="200">
        <f>P91/Q91</f>
        <v>6.814814814814815</v>
      </c>
      <c r="T91" s="200">
        <v>299</v>
      </c>
      <c r="U91" s="164">
        <f>IF(T91&lt;&gt;0,-(T91-P91)/T91,"")</f>
        <v>-0.38461538461538464</v>
      </c>
      <c r="V91" s="56"/>
      <c r="W91" s="57"/>
      <c r="X91" s="221"/>
      <c r="Y91" s="122"/>
      <c r="Z91" s="164"/>
      <c r="AA91" s="164"/>
      <c r="AB91" s="54"/>
      <c r="AC91" s="55"/>
      <c r="AD91" s="224">
        <v>843626.5</v>
      </c>
      <c r="AE91" s="116">
        <v>103375</v>
      </c>
      <c r="AF91" s="256">
        <f>+AD91/AE91</f>
        <v>8.160836759371222</v>
      </c>
      <c r="AG91" s="206">
        <v>81</v>
      </c>
    </row>
    <row r="92" spans="1:33" s="51" customFormat="1" ht="12" customHeight="1">
      <c r="A92" s="181">
        <v>82</v>
      </c>
      <c r="B92" s="170"/>
      <c r="C92" s="169"/>
      <c r="D92" s="157" t="s">
        <v>13</v>
      </c>
      <c r="E92" s="263">
        <v>40620</v>
      </c>
      <c r="F92" s="158" t="s">
        <v>8</v>
      </c>
      <c r="G92" s="296">
        <v>37</v>
      </c>
      <c r="H92" s="296">
        <v>1</v>
      </c>
      <c r="I92" s="296">
        <v>17</v>
      </c>
      <c r="J92" s="6">
        <v>60</v>
      </c>
      <c r="K92" s="7">
        <v>9</v>
      </c>
      <c r="L92" s="6">
        <v>50</v>
      </c>
      <c r="M92" s="7">
        <v>7</v>
      </c>
      <c r="N92" s="6">
        <v>72</v>
      </c>
      <c r="O92" s="7">
        <v>10</v>
      </c>
      <c r="P92" s="380">
        <f>SUM(J92+L92+N92)</f>
        <v>182</v>
      </c>
      <c r="Q92" s="381">
        <f>SUM(K92+M92+O92)</f>
        <v>26</v>
      </c>
      <c r="R92" s="54">
        <f>IF(P92&lt;&gt;0,Q92/H92,"")</f>
        <v>26</v>
      </c>
      <c r="S92" s="55">
        <f>+P92/Q92</f>
        <v>7</v>
      </c>
      <c r="T92" s="19">
        <v>797</v>
      </c>
      <c r="U92" s="164">
        <f>IF(T92&lt;&gt;0,-(T92-P92)/T92,"")</f>
        <v>-0.7716436637390214</v>
      </c>
      <c r="V92" s="56"/>
      <c r="W92" s="57"/>
      <c r="X92" s="55"/>
      <c r="Y92" s="54"/>
      <c r="Z92" s="164"/>
      <c r="AA92" s="164"/>
      <c r="AB92" s="54"/>
      <c r="AC92" s="55"/>
      <c r="AD92" s="6">
        <v>850992</v>
      </c>
      <c r="AE92" s="7">
        <v>76431</v>
      </c>
      <c r="AF92" s="257">
        <f>AD92/AE92</f>
        <v>11.13412097185697</v>
      </c>
      <c r="AG92" s="271">
        <v>82</v>
      </c>
    </row>
    <row r="93" spans="1:33" s="51" customFormat="1" ht="12" customHeight="1">
      <c r="A93" s="181">
        <v>83</v>
      </c>
      <c r="B93" s="173"/>
      <c r="C93" s="169"/>
      <c r="D93" s="155" t="s">
        <v>47</v>
      </c>
      <c r="E93" s="263">
        <v>40682</v>
      </c>
      <c r="F93" s="155" t="s">
        <v>15</v>
      </c>
      <c r="G93" s="2">
        <v>45</v>
      </c>
      <c r="H93" s="2">
        <v>1</v>
      </c>
      <c r="I93" s="2">
        <v>8</v>
      </c>
      <c r="J93" s="6">
        <v>28</v>
      </c>
      <c r="K93" s="7">
        <v>4</v>
      </c>
      <c r="L93" s="6">
        <v>101</v>
      </c>
      <c r="M93" s="7">
        <v>14</v>
      </c>
      <c r="N93" s="6">
        <v>53</v>
      </c>
      <c r="O93" s="7">
        <v>7</v>
      </c>
      <c r="P93" s="388">
        <f>SUM(J93+L93+N93)</f>
        <v>182</v>
      </c>
      <c r="Q93" s="389">
        <f>SUM(K93+M93+O93)</f>
        <v>25</v>
      </c>
      <c r="R93" s="54">
        <f>IF(P93&lt;&gt;0,Q93/H93,"")</f>
        <v>25</v>
      </c>
      <c r="S93" s="55">
        <f>+P93/Q93</f>
        <v>7.28</v>
      </c>
      <c r="T93" s="201">
        <v>843.5</v>
      </c>
      <c r="U93" s="164">
        <f>IF(T93&lt;&gt;0,-(T93-P93)/T93,"")</f>
        <v>-0.7842323651452282</v>
      </c>
      <c r="V93" s="56"/>
      <c r="W93" s="57"/>
      <c r="X93" s="3"/>
      <c r="Y93" s="4"/>
      <c r="Z93" s="164"/>
      <c r="AA93" s="164"/>
      <c r="AB93" s="54"/>
      <c r="AC93" s="55"/>
      <c r="AD93" s="11">
        <v>185080.5</v>
      </c>
      <c r="AE93" s="14">
        <v>23168</v>
      </c>
      <c r="AF93" s="257">
        <f>AD93/AE93</f>
        <v>7.9886265538674035</v>
      </c>
      <c r="AG93" s="206">
        <v>83</v>
      </c>
    </row>
    <row r="94" spans="1:33" s="51" customFormat="1" ht="12" customHeight="1">
      <c r="A94" s="180">
        <v>84</v>
      </c>
      <c r="B94" s="171"/>
      <c r="C94" s="169"/>
      <c r="D94" s="155" t="s">
        <v>28</v>
      </c>
      <c r="E94" s="263">
        <v>40655</v>
      </c>
      <c r="F94" s="155" t="s">
        <v>19</v>
      </c>
      <c r="G94" s="247">
        <v>25</v>
      </c>
      <c r="H94" s="247">
        <v>1</v>
      </c>
      <c r="I94" s="247">
        <v>12</v>
      </c>
      <c r="J94" s="219">
        <v>20</v>
      </c>
      <c r="K94" s="220">
        <v>4</v>
      </c>
      <c r="L94" s="219">
        <v>64</v>
      </c>
      <c r="M94" s="220">
        <v>13</v>
      </c>
      <c r="N94" s="219">
        <v>90</v>
      </c>
      <c r="O94" s="220">
        <v>18</v>
      </c>
      <c r="P94" s="386">
        <f>SUM(J94+L94+N94)</f>
        <v>174</v>
      </c>
      <c r="Q94" s="387">
        <f>SUM(K94+M94+O94)</f>
        <v>35</v>
      </c>
      <c r="R94" s="16">
        <f>Q94/H94</f>
        <v>35</v>
      </c>
      <c r="S94" s="55">
        <f>+P94/Q94</f>
        <v>4.9714285714285715</v>
      </c>
      <c r="T94" s="113">
        <v>481</v>
      </c>
      <c r="U94" s="164">
        <f>IF(T94&lt;&gt;0,-(T94-P94)/T94,"")</f>
        <v>-0.6382536382536382</v>
      </c>
      <c r="V94" s="56"/>
      <c r="W94" s="57"/>
      <c r="X94" s="221"/>
      <c r="Y94" s="122"/>
      <c r="Z94" s="164"/>
      <c r="AA94" s="164"/>
      <c r="AB94" s="54"/>
      <c r="AC94" s="55"/>
      <c r="AD94" s="219">
        <v>188676.5</v>
      </c>
      <c r="AE94" s="220">
        <v>20719</v>
      </c>
      <c r="AF94" s="257">
        <f>AD94/AE94</f>
        <v>9.106448187653845</v>
      </c>
      <c r="AG94" s="271">
        <v>84</v>
      </c>
    </row>
    <row r="95" spans="1:33" s="51" customFormat="1" ht="12" customHeight="1">
      <c r="A95" s="181">
        <v>85</v>
      </c>
      <c r="B95" s="171"/>
      <c r="C95" s="169"/>
      <c r="D95" s="367" t="s">
        <v>169</v>
      </c>
      <c r="E95" s="375">
        <v>40620</v>
      </c>
      <c r="F95" s="155" t="s">
        <v>17</v>
      </c>
      <c r="G95" s="10">
        <v>51</v>
      </c>
      <c r="H95" s="10">
        <v>1</v>
      </c>
      <c r="I95" s="10">
        <v>17</v>
      </c>
      <c r="J95" s="219">
        <v>172</v>
      </c>
      <c r="K95" s="220">
        <v>50</v>
      </c>
      <c r="L95" s="219">
        <v>0</v>
      </c>
      <c r="M95" s="220">
        <v>0</v>
      </c>
      <c r="N95" s="219">
        <v>0</v>
      </c>
      <c r="O95" s="220">
        <v>0</v>
      </c>
      <c r="P95" s="380">
        <f>SUM(J95+L95+N95)</f>
        <v>172</v>
      </c>
      <c r="Q95" s="381">
        <f>SUM(K95+M95+O95)</f>
        <v>50</v>
      </c>
      <c r="R95" s="54">
        <f>IF(P95&lt;&gt;0,Q95/H95,"")</f>
        <v>50</v>
      </c>
      <c r="S95" s="55">
        <f>+P95/Q95</f>
        <v>3.44</v>
      </c>
      <c r="T95" s="11"/>
      <c r="U95" s="164"/>
      <c r="V95" s="56"/>
      <c r="W95" s="57"/>
      <c r="X95" s="3"/>
      <c r="Y95" s="4"/>
      <c r="Z95" s="164"/>
      <c r="AA95" s="164"/>
      <c r="AB95" s="54"/>
      <c r="AC95" s="55"/>
      <c r="AD95" s="219">
        <v>852151</v>
      </c>
      <c r="AE95" s="220">
        <v>72982</v>
      </c>
      <c r="AF95" s="257">
        <f>AD95/AE95</f>
        <v>11.676180428050753</v>
      </c>
      <c r="AG95" s="206">
        <v>85</v>
      </c>
    </row>
    <row r="96" spans="1:33" s="51" customFormat="1" ht="12" customHeight="1">
      <c r="A96" s="181">
        <v>86</v>
      </c>
      <c r="B96" s="173"/>
      <c r="C96" s="169"/>
      <c r="D96" s="155" t="s">
        <v>136</v>
      </c>
      <c r="E96" s="263">
        <v>40718</v>
      </c>
      <c r="F96" s="155" t="s">
        <v>15</v>
      </c>
      <c r="G96" s="2">
        <v>1</v>
      </c>
      <c r="H96" s="2">
        <v>1</v>
      </c>
      <c r="I96" s="2">
        <v>3</v>
      </c>
      <c r="J96" s="6">
        <v>20</v>
      </c>
      <c r="K96" s="7">
        <v>4</v>
      </c>
      <c r="L96" s="6">
        <v>10</v>
      </c>
      <c r="M96" s="7">
        <v>2</v>
      </c>
      <c r="N96" s="6">
        <v>110</v>
      </c>
      <c r="O96" s="7">
        <v>22</v>
      </c>
      <c r="P96" s="386">
        <f>SUM(J96+L96+N96)</f>
        <v>140</v>
      </c>
      <c r="Q96" s="387">
        <f>SUM(K96+M96+O96)</f>
        <v>28</v>
      </c>
      <c r="R96" s="16">
        <f>Q96/H96</f>
        <v>28</v>
      </c>
      <c r="S96" s="200">
        <f>P96/Q96</f>
        <v>5</v>
      </c>
      <c r="T96" s="113">
        <v>2656</v>
      </c>
      <c r="U96" s="164">
        <f>IF(T96&lt;&gt;0,-(T96-P96)/T96,"")</f>
        <v>-0.947289156626506</v>
      </c>
      <c r="V96" s="56"/>
      <c r="W96" s="57"/>
      <c r="X96" s="221"/>
      <c r="Y96" s="122"/>
      <c r="Z96" s="164"/>
      <c r="AA96" s="164"/>
      <c r="AB96" s="54"/>
      <c r="AC96" s="55"/>
      <c r="AD96" s="11">
        <v>12560</v>
      </c>
      <c r="AE96" s="14">
        <v>810</v>
      </c>
      <c r="AF96" s="256">
        <f>+AD96/AE96</f>
        <v>15.506172839506172</v>
      </c>
      <c r="AG96" s="271">
        <v>86</v>
      </c>
    </row>
    <row r="97" spans="1:33" s="51" customFormat="1" ht="12" customHeight="1">
      <c r="A97" s="180">
        <v>87</v>
      </c>
      <c r="B97" s="171"/>
      <c r="C97" s="169"/>
      <c r="D97" s="284" t="s">
        <v>22</v>
      </c>
      <c r="E97" s="263">
        <v>40651</v>
      </c>
      <c r="F97" s="155" t="s">
        <v>17</v>
      </c>
      <c r="G97" s="10">
        <v>65</v>
      </c>
      <c r="H97" s="10">
        <v>1</v>
      </c>
      <c r="I97" s="10">
        <v>13</v>
      </c>
      <c r="J97" s="219">
        <v>15</v>
      </c>
      <c r="K97" s="220">
        <v>3</v>
      </c>
      <c r="L97" s="219">
        <v>69</v>
      </c>
      <c r="M97" s="220">
        <v>13</v>
      </c>
      <c r="N97" s="219">
        <v>6</v>
      </c>
      <c r="O97" s="220">
        <v>1</v>
      </c>
      <c r="P97" s="380">
        <f>+J97+L97+N97</f>
        <v>90</v>
      </c>
      <c r="Q97" s="381">
        <f>+K97+M97+O97</f>
        <v>17</v>
      </c>
      <c r="R97" s="54">
        <f>IF(P97&lt;&gt;0,Q97/H97,"")</f>
        <v>17</v>
      </c>
      <c r="S97" s="55">
        <f>IF(P97&lt;&gt;0,P97/Q97,"")</f>
        <v>5.294117647058823</v>
      </c>
      <c r="T97" s="11">
        <v>1032</v>
      </c>
      <c r="U97" s="164">
        <f>IF(T97&lt;&gt;0,-(T97-P97)/T97,"")</f>
        <v>-0.9127906976744186</v>
      </c>
      <c r="V97" s="56"/>
      <c r="W97" s="57"/>
      <c r="X97" s="269"/>
      <c r="Y97" s="270"/>
      <c r="Z97" s="164"/>
      <c r="AA97" s="164"/>
      <c r="AB97" s="54"/>
      <c r="AC97" s="55"/>
      <c r="AD97" s="219">
        <v>1750629</v>
      </c>
      <c r="AE97" s="220">
        <v>184653</v>
      </c>
      <c r="AF97" s="256">
        <f>+AD97/AE97</f>
        <v>9.480642069178405</v>
      </c>
      <c r="AG97" s="206">
        <v>87</v>
      </c>
    </row>
    <row r="98" spans="1:33" s="51" customFormat="1" ht="12" customHeight="1">
      <c r="A98" s="181">
        <v>88</v>
      </c>
      <c r="B98" s="172"/>
      <c r="C98" s="174" t="s">
        <v>56</v>
      </c>
      <c r="D98" s="155" t="s">
        <v>14</v>
      </c>
      <c r="E98" s="263">
        <v>40620</v>
      </c>
      <c r="F98" s="155" t="s">
        <v>15</v>
      </c>
      <c r="G98" s="2">
        <v>218</v>
      </c>
      <c r="H98" s="2">
        <v>1</v>
      </c>
      <c r="I98" s="2">
        <v>17</v>
      </c>
      <c r="J98" s="6">
        <v>28</v>
      </c>
      <c r="K98" s="7">
        <v>4</v>
      </c>
      <c r="L98" s="6">
        <v>14</v>
      </c>
      <c r="M98" s="7">
        <v>2</v>
      </c>
      <c r="N98" s="6">
        <v>42</v>
      </c>
      <c r="O98" s="7">
        <v>6</v>
      </c>
      <c r="P98" s="388">
        <f>J98+L98+N98</f>
        <v>84</v>
      </c>
      <c r="Q98" s="389">
        <f>K98+M98+O98</f>
        <v>12</v>
      </c>
      <c r="R98" s="54">
        <f>Q98/H98</f>
        <v>12</v>
      </c>
      <c r="S98" s="55">
        <f>P98/Q98</f>
        <v>7</v>
      </c>
      <c r="T98" s="201">
        <v>1244</v>
      </c>
      <c r="U98" s="164">
        <f>IF(T98&lt;&gt;0,-(T98-P98)/T98,"")</f>
        <v>-0.932475884244373</v>
      </c>
      <c r="V98" s="56"/>
      <c r="W98" s="57"/>
      <c r="X98" s="283"/>
      <c r="Y98" s="249"/>
      <c r="Z98" s="164"/>
      <c r="AA98" s="164"/>
      <c r="AB98" s="54"/>
      <c r="AC98" s="55"/>
      <c r="AD98" s="303">
        <v>2625742.25</v>
      </c>
      <c r="AE98" s="14">
        <v>310185</v>
      </c>
      <c r="AF98" s="256">
        <f>+AD98/AE98</f>
        <v>8.465084546319131</v>
      </c>
      <c r="AG98" s="271">
        <v>88</v>
      </c>
    </row>
    <row r="99" spans="1:33" s="51" customFormat="1" ht="12" customHeight="1">
      <c r="A99" s="181">
        <v>89</v>
      </c>
      <c r="B99" s="170"/>
      <c r="C99" s="176"/>
      <c r="D99" s="155" t="s">
        <v>125</v>
      </c>
      <c r="E99" s="263">
        <v>40711</v>
      </c>
      <c r="F99" s="155" t="s">
        <v>15</v>
      </c>
      <c r="G99" s="2">
        <v>12</v>
      </c>
      <c r="H99" s="2">
        <v>1</v>
      </c>
      <c r="I99" s="2">
        <v>4</v>
      </c>
      <c r="J99" s="6">
        <v>30</v>
      </c>
      <c r="K99" s="7">
        <v>5</v>
      </c>
      <c r="L99" s="6">
        <v>48</v>
      </c>
      <c r="M99" s="7">
        <v>8</v>
      </c>
      <c r="N99" s="6">
        <v>0</v>
      </c>
      <c r="O99" s="7">
        <v>0</v>
      </c>
      <c r="P99" s="380">
        <f>SUM(J99+L99+N99)</f>
        <v>78</v>
      </c>
      <c r="Q99" s="381">
        <f>SUM(K99+M99+O99)</f>
        <v>13</v>
      </c>
      <c r="R99" s="54">
        <f>IF(P99&lt;&gt;0,Q99/H99,"")</f>
        <v>13</v>
      </c>
      <c r="S99" s="55">
        <f>+P99/Q99</f>
        <v>6</v>
      </c>
      <c r="T99" s="11">
        <v>551</v>
      </c>
      <c r="U99" s="164">
        <f>IF(T99&lt;&gt;0,-(T99-P99)/T99,"")</f>
        <v>-0.8584392014519057</v>
      </c>
      <c r="V99" s="56"/>
      <c r="W99" s="57"/>
      <c r="X99" s="55"/>
      <c r="Y99" s="54"/>
      <c r="Z99" s="164"/>
      <c r="AA99" s="164"/>
      <c r="AB99" s="54"/>
      <c r="AC99" s="55"/>
      <c r="AD99" s="11">
        <v>16017.75</v>
      </c>
      <c r="AE99" s="14">
        <v>1457</v>
      </c>
      <c r="AF99" s="257">
        <f>AD99/AE99</f>
        <v>10.993651338366506</v>
      </c>
      <c r="AG99" s="206">
        <v>89</v>
      </c>
    </row>
    <row r="100" spans="1:33" s="51" customFormat="1" ht="12" customHeight="1">
      <c r="A100" s="180">
        <v>90</v>
      </c>
      <c r="B100" s="172"/>
      <c r="C100" s="174" t="s">
        <v>56</v>
      </c>
      <c r="D100" s="155" t="s">
        <v>157</v>
      </c>
      <c r="E100" s="267">
        <v>40704</v>
      </c>
      <c r="F100" s="155" t="s">
        <v>30</v>
      </c>
      <c r="G100" s="10">
        <v>4</v>
      </c>
      <c r="H100" s="298">
        <v>1</v>
      </c>
      <c r="I100" s="298">
        <v>3</v>
      </c>
      <c r="J100" s="301">
        <v>12</v>
      </c>
      <c r="K100" s="304">
        <v>2</v>
      </c>
      <c r="L100" s="301">
        <v>24</v>
      </c>
      <c r="M100" s="304">
        <v>4</v>
      </c>
      <c r="N100" s="301">
        <v>30</v>
      </c>
      <c r="O100" s="304">
        <v>5</v>
      </c>
      <c r="P100" s="380">
        <f>+J100+L100+N100</f>
        <v>66</v>
      </c>
      <c r="Q100" s="381">
        <f>+K100+M100+O100</f>
        <v>11</v>
      </c>
      <c r="R100" s="54">
        <f>IF(P100&lt;&gt;0,Q100/H100,"")</f>
        <v>11</v>
      </c>
      <c r="S100" s="55">
        <f>IF(P100&lt;&gt;0,P100/Q100,"")</f>
        <v>6</v>
      </c>
      <c r="T100" s="11"/>
      <c r="U100" s="164">
        <f>IF(T100&lt;&gt;0,-(T100-P100)/T100,"")</f>
      </c>
      <c r="V100" s="56"/>
      <c r="W100" s="57"/>
      <c r="X100" s="269"/>
      <c r="Y100" s="270"/>
      <c r="Z100" s="164"/>
      <c r="AA100" s="164"/>
      <c r="AB100" s="54"/>
      <c r="AC100" s="55"/>
      <c r="AD100" s="301">
        <v>1955.5</v>
      </c>
      <c r="AE100" s="304">
        <v>231</v>
      </c>
      <c r="AF100" s="257">
        <f>AD100/AE100</f>
        <v>8.465367965367966</v>
      </c>
      <c r="AG100" s="271">
        <v>90</v>
      </c>
    </row>
    <row r="101" spans="1:33" s="51" customFormat="1" ht="12" customHeight="1">
      <c r="A101" s="181">
        <v>91</v>
      </c>
      <c r="B101" s="172"/>
      <c r="C101" s="176"/>
      <c r="D101" s="155" t="s">
        <v>144</v>
      </c>
      <c r="E101" s="263">
        <v>40627</v>
      </c>
      <c r="F101" s="155" t="s">
        <v>15</v>
      </c>
      <c r="G101" s="300">
        <v>2</v>
      </c>
      <c r="H101" s="300">
        <v>1</v>
      </c>
      <c r="I101" s="300">
        <v>12</v>
      </c>
      <c r="J101" s="3">
        <v>0</v>
      </c>
      <c r="K101" s="4">
        <v>0</v>
      </c>
      <c r="L101" s="3">
        <v>36</v>
      </c>
      <c r="M101" s="4">
        <v>6</v>
      </c>
      <c r="N101" s="3">
        <v>30</v>
      </c>
      <c r="O101" s="4">
        <v>5</v>
      </c>
      <c r="P101" s="388">
        <f>J101+L101+N101</f>
        <v>66</v>
      </c>
      <c r="Q101" s="389">
        <f>K101+M101+O101</f>
        <v>11</v>
      </c>
      <c r="R101" s="54">
        <f>Q101/H101</f>
        <v>11</v>
      </c>
      <c r="S101" s="55">
        <f>P101/Q101</f>
        <v>6</v>
      </c>
      <c r="T101" s="201">
        <v>101</v>
      </c>
      <c r="U101" s="164">
        <f>IF(T101&lt;&gt;0,-(T101-P101)/T101,"")</f>
        <v>-0.3465346534653465</v>
      </c>
      <c r="V101" s="56"/>
      <c r="W101" s="57"/>
      <c r="X101" s="283"/>
      <c r="Y101" s="249"/>
      <c r="Z101" s="164"/>
      <c r="AA101" s="164"/>
      <c r="AB101" s="54"/>
      <c r="AC101" s="55"/>
      <c r="AD101" s="19">
        <v>5385</v>
      </c>
      <c r="AE101" s="249">
        <v>621</v>
      </c>
      <c r="AF101" s="256">
        <f>+AD101/AE101</f>
        <v>8.671497584541063</v>
      </c>
      <c r="AG101" s="206">
        <v>91</v>
      </c>
    </row>
    <row r="102" spans="1:33" s="51" customFormat="1" ht="12" customHeight="1">
      <c r="A102" s="181">
        <v>92</v>
      </c>
      <c r="B102" s="177"/>
      <c r="C102" s="169"/>
      <c r="D102" s="156" t="s">
        <v>50</v>
      </c>
      <c r="E102" s="268">
        <v>40683</v>
      </c>
      <c r="F102" s="156" t="s">
        <v>41</v>
      </c>
      <c r="G102" s="299">
        <v>15</v>
      </c>
      <c r="H102" s="299">
        <v>2</v>
      </c>
      <c r="I102" s="299">
        <v>8</v>
      </c>
      <c r="J102" s="221">
        <v>17.5</v>
      </c>
      <c r="K102" s="122">
        <v>5</v>
      </c>
      <c r="L102" s="221">
        <v>9</v>
      </c>
      <c r="M102" s="122">
        <v>2</v>
      </c>
      <c r="N102" s="221">
        <v>27.5</v>
      </c>
      <c r="O102" s="122">
        <v>7</v>
      </c>
      <c r="P102" s="380">
        <f>SUM(J102+L102+N102)</f>
        <v>54</v>
      </c>
      <c r="Q102" s="381">
        <f>SUM(K102+M102+O102)</f>
        <v>14</v>
      </c>
      <c r="R102" s="54">
        <f>IF(P102&lt;&gt;0,Q102/H102,"")</f>
        <v>7</v>
      </c>
      <c r="S102" s="55">
        <f>+P102/Q102</f>
        <v>3.857142857142857</v>
      </c>
      <c r="T102" s="11">
        <v>3837.5</v>
      </c>
      <c r="U102" s="164">
        <f>IF(T102&lt;&gt;0,-(T102-P102)/T102,"")</f>
        <v>-0.985928338762215</v>
      </c>
      <c r="V102" s="56"/>
      <c r="W102" s="57"/>
      <c r="X102" s="356"/>
      <c r="Y102" s="121"/>
      <c r="Z102" s="164"/>
      <c r="AA102" s="164"/>
      <c r="AB102" s="54"/>
      <c r="AC102" s="55"/>
      <c r="AD102" s="221">
        <v>68849.75</v>
      </c>
      <c r="AE102" s="122">
        <v>6087</v>
      </c>
      <c r="AF102" s="257">
        <f>AD102/AE102</f>
        <v>11.310949564645966</v>
      </c>
      <c r="AG102" s="271">
        <v>92</v>
      </c>
    </row>
    <row r="103" spans="1:33" s="51" customFormat="1" ht="12" customHeight="1">
      <c r="A103" s="180">
        <v>93</v>
      </c>
      <c r="B103" s="173"/>
      <c r="C103" s="174" t="s">
        <v>56</v>
      </c>
      <c r="D103" s="155" t="s">
        <v>45</v>
      </c>
      <c r="E103" s="263">
        <v>40682</v>
      </c>
      <c r="F103" s="155" t="s">
        <v>10</v>
      </c>
      <c r="G103" s="300">
        <v>164</v>
      </c>
      <c r="H103" s="300">
        <v>1</v>
      </c>
      <c r="I103" s="300">
        <v>8</v>
      </c>
      <c r="J103" s="3">
        <v>14</v>
      </c>
      <c r="K103" s="4">
        <v>2</v>
      </c>
      <c r="L103" s="3">
        <v>0</v>
      </c>
      <c r="M103" s="4">
        <v>0</v>
      </c>
      <c r="N103" s="3">
        <v>16</v>
      </c>
      <c r="O103" s="4">
        <v>2</v>
      </c>
      <c r="P103" s="388">
        <f>SUM(J103+L103+N103)</f>
        <v>30</v>
      </c>
      <c r="Q103" s="389">
        <f>SUM(K103+M103+O103)</f>
        <v>4</v>
      </c>
      <c r="R103" s="54">
        <f>IF(P103&lt;&gt;0,Q103/H103,"")</f>
        <v>4</v>
      </c>
      <c r="S103" s="55">
        <f>+P103/Q103</f>
        <v>7.5</v>
      </c>
      <c r="T103" s="201">
        <v>74</v>
      </c>
      <c r="U103" s="164">
        <f>IF(T103&lt;&gt;0,-(T103-P103)/T103,"")</f>
        <v>-0.5945945945945946</v>
      </c>
      <c r="V103" s="56"/>
      <c r="W103" s="57"/>
      <c r="X103" s="279"/>
      <c r="Y103" s="121"/>
      <c r="Z103" s="164"/>
      <c r="AA103" s="164"/>
      <c r="AB103" s="54"/>
      <c r="AC103" s="55"/>
      <c r="AD103" s="3">
        <v>575384</v>
      </c>
      <c r="AE103" s="4">
        <v>63050</v>
      </c>
      <c r="AF103" s="257">
        <f>AD103/AE103</f>
        <v>9.125836637589215</v>
      </c>
      <c r="AG103" s="206">
        <v>93</v>
      </c>
    </row>
    <row r="104" spans="1:33" s="51" customFormat="1" ht="12" customHeight="1">
      <c r="A104" s="181">
        <v>94</v>
      </c>
      <c r="B104" s="172"/>
      <c r="C104" s="169"/>
      <c r="D104" s="284" t="s">
        <v>24</v>
      </c>
      <c r="E104" s="263">
        <v>40648</v>
      </c>
      <c r="F104" s="155" t="s">
        <v>17</v>
      </c>
      <c r="G104" s="295">
        <v>76</v>
      </c>
      <c r="H104" s="295">
        <v>1</v>
      </c>
      <c r="I104" s="295">
        <v>13</v>
      </c>
      <c r="J104" s="373">
        <v>12</v>
      </c>
      <c r="K104" s="374">
        <v>2</v>
      </c>
      <c r="L104" s="373">
        <v>0</v>
      </c>
      <c r="M104" s="374">
        <v>0</v>
      </c>
      <c r="N104" s="373">
        <v>0</v>
      </c>
      <c r="O104" s="374">
        <v>0</v>
      </c>
      <c r="P104" s="380">
        <f>SUM(J104+L104+N104)</f>
        <v>12</v>
      </c>
      <c r="Q104" s="381">
        <f>SUM(K104+M104+O104)</f>
        <v>2</v>
      </c>
      <c r="R104" s="54">
        <f>IF(P104&lt;&gt;0,Q104/H104,"")</f>
        <v>2</v>
      </c>
      <c r="S104" s="55">
        <f>+P104/Q104</f>
        <v>6</v>
      </c>
      <c r="T104" s="11">
        <v>12</v>
      </c>
      <c r="U104" s="164">
        <f>IF(T104&lt;&gt;0,-(T104-P104)/T104,"")</f>
        <v>0</v>
      </c>
      <c r="V104" s="56"/>
      <c r="W104" s="57"/>
      <c r="X104" s="19"/>
      <c r="Y104" s="21"/>
      <c r="Z104" s="164"/>
      <c r="AA104" s="164"/>
      <c r="AB104" s="54"/>
      <c r="AC104" s="55"/>
      <c r="AD104" s="373">
        <v>562302</v>
      </c>
      <c r="AE104" s="374">
        <v>59715</v>
      </c>
      <c r="AF104" s="257">
        <f>AD104/AE104</f>
        <v>9.416428033157498</v>
      </c>
      <c r="AG104" s="271">
        <v>94</v>
      </c>
    </row>
    <row r="105" spans="1:33" s="51" customFormat="1" ht="12" customHeight="1">
      <c r="A105" s="181">
        <v>95</v>
      </c>
      <c r="B105" s="175"/>
      <c r="C105" s="174" t="s">
        <v>56</v>
      </c>
      <c r="D105" s="155" t="s">
        <v>36</v>
      </c>
      <c r="E105" s="263">
        <v>40669</v>
      </c>
      <c r="F105" s="155" t="s">
        <v>15</v>
      </c>
      <c r="G105" s="2">
        <v>9</v>
      </c>
      <c r="H105" s="300">
        <v>1</v>
      </c>
      <c r="I105" s="300">
        <v>10</v>
      </c>
      <c r="J105" s="3">
        <v>0</v>
      </c>
      <c r="K105" s="4">
        <v>0</v>
      </c>
      <c r="L105" s="3">
        <v>12</v>
      </c>
      <c r="M105" s="4">
        <v>2</v>
      </c>
      <c r="N105" s="3">
        <v>0</v>
      </c>
      <c r="O105" s="4">
        <v>0</v>
      </c>
      <c r="P105" s="380">
        <f>+J105+L105+N105</f>
        <v>12</v>
      </c>
      <c r="Q105" s="381">
        <f>+K105+M105+O105</f>
        <v>2</v>
      </c>
      <c r="R105" s="204">
        <f>+Q105/H105</f>
        <v>2</v>
      </c>
      <c r="S105" s="205">
        <f>+P105/Q105</f>
        <v>6</v>
      </c>
      <c r="T105" s="11">
        <v>440</v>
      </c>
      <c r="U105" s="164">
        <f>IF(T105&lt;&gt;0,-(T105-P105)/T105,"")</f>
        <v>-0.9727272727272728</v>
      </c>
      <c r="V105" s="56"/>
      <c r="W105" s="57"/>
      <c r="X105" s="3"/>
      <c r="Y105" s="4"/>
      <c r="Z105" s="164"/>
      <c r="AA105" s="164"/>
      <c r="AB105" s="54"/>
      <c r="AC105" s="55"/>
      <c r="AD105" s="19">
        <v>31891.5</v>
      </c>
      <c r="AE105" s="249">
        <v>4509</v>
      </c>
      <c r="AF105" s="256">
        <f>+AD105/AE105</f>
        <v>7.0728542914171655</v>
      </c>
      <c r="AG105" s="206">
        <v>95</v>
      </c>
    </row>
    <row r="106" spans="1:33" s="51" customFormat="1" ht="12.75" customHeight="1">
      <c r="A106" s="180"/>
      <c r="B106" s="53"/>
      <c r="C106" s="128"/>
      <c r="D106" s="359"/>
      <c r="E106" s="360"/>
      <c r="F106" s="359"/>
      <c r="G106" s="361"/>
      <c r="H106" s="361"/>
      <c r="I106" s="361"/>
      <c r="J106" s="60"/>
      <c r="K106" s="61"/>
      <c r="L106" s="60"/>
      <c r="M106" s="61"/>
      <c r="N106" s="60"/>
      <c r="O106" s="61"/>
      <c r="P106" s="362"/>
      <c r="Q106" s="363"/>
      <c r="R106" s="54"/>
      <c r="S106" s="55"/>
      <c r="T106" s="60"/>
      <c r="U106" s="164"/>
      <c r="V106" s="56"/>
      <c r="W106" s="57"/>
      <c r="X106" s="364"/>
      <c r="Y106" s="365"/>
      <c r="Z106" s="164"/>
      <c r="AA106" s="164"/>
      <c r="AB106" s="54"/>
      <c r="AC106" s="55"/>
      <c r="AD106" s="58"/>
      <c r="AE106" s="59"/>
      <c r="AF106" s="256"/>
      <c r="AG106" s="206"/>
    </row>
    <row r="107" spans="1:33" s="51" customFormat="1" ht="12.75" customHeight="1" thickBot="1">
      <c r="A107" s="180"/>
      <c r="B107" s="66"/>
      <c r="C107" s="129"/>
      <c r="D107" s="67"/>
      <c r="E107" s="68"/>
      <c r="F107" s="67"/>
      <c r="G107" s="69"/>
      <c r="H107" s="69"/>
      <c r="I107" s="69"/>
      <c r="J107" s="70"/>
      <c r="K107" s="71"/>
      <c r="L107" s="70"/>
      <c r="M107" s="71"/>
      <c r="N107" s="70"/>
      <c r="O107" s="71"/>
      <c r="P107" s="241"/>
      <c r="Q107" s="242"/>
      <c r="R107" s="72"/>
      <c r="S107" s="73"/>
      <c r="T107" s="70"/>
      <c r="U107" s="165"/>
      <c r="V107" s="74"/>
      <c r="W107" s="75"/>
      <c r="X107" s="76"/>
      <c r="Y107" s="77"/>
      <c r="Z107" s="165"/>
      <c r="AA107" s="165"/>
      <c r="AB107" s="72"/>
      <c r="AC107" s="73"/>
      <c r="AD107" s="78"/>
      <c r="AE107" s="79"/>
      <c r="AF107" s="258"/>
      <c r="AG107" s="357"/>
    </row>
    <row r="108" spans="1:32" s="51" customFormat="1" ht="15.75" thickBot="1">
      <c r="A108" s="80"/>
      <c r="B108" s="81"/>
      <c r="E108" s="82"/>
      <c r="G108" s="81"/>
      <c r="H108" s="81"/>
      <c r="I108" s="81"/>
      <c r="J108" s="83"/>
      <c r="K108" s="84"/>
      <c r="L108" s="83"/>
      <c r="M108" s="84"/>
      <c r="N108" s="83"/>
      <c r="O108" s="84"/>
      <c r="P108" s="85"/>
      <c r="Q108" s="86"/>
      <c r="R108" s="84"/>
      <c r="S108" s="83"/>
      <c r="T108" s="83"/>
      <c r="U108" s="88"/>
      <c r="V108" s="146"/>
      <c r="W108" s="89"/>
      <c r="X108" s="149"/>
      <c r="Y108" s="137"/>
      <c r="Z108" s="166"/>
      <c r="AA108" s="166"/>
      <c r="AB108" s="89"/>
      <c r="AC108" s="146"/>
      <c r="AD108" s="83"/>
      <c r="AE108" s="90"/>
      <c r="AF108" s="83"/>
    </row>
    <row r="109" spans="1:33" s="91" customFormat="1" ht="12.75">
      <c r="A109" s="319" t="s">
        <v>58</v>
      </c>
      <c r="B109" s="320"/>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1"/>
    </row>
    <row r="110" spans="1:33" s="91" customFormat="1" ht="12.75">
      <c r="A110" s="322"/>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4"/>
    </row>
    <row r="111" spans="1:33" s="91" customFormat="1" ht="12.75">
      <c r="A111" s="322"/>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4"/>
    </row>
    <row r="112" spans="1:33" s="91" customFormat="1" ht="12.75">
      <c r="A112" s="322"/>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4"/>
    </row>
    <row r="113" spans="1:33" s="91" customFormat="1" ht="12.75">
      <c r="A113" s="322"/>
      <c r="B113" s="323"/>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4"/>
    </row>
    <row r="114" spans="1:33" s="91" customFormat="1" ht="13.5" thickBot="1">
      <c r="A114" s="325"/>
      <c r="B114" s="326"/>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7"/>
    </row>
  </sheetData>
  <sheetProtection formatCells="0" formatColumns="0" formatRows="0" insertColumns="0" insertRows="0" insertHyperlinks="0" deleteColumns="0" deleteRows="0" sort="0" autoFilter="0" pivotTables="0"/>
  <mergeCells count="37">
    <mergeCell ref="A5:E5"/>
    <mergeCell ref="X1:AB1"/>
    <mergeCell ref="AC1:AG1"/>
    <mergeCell ref="X4:AB4"/>
    <mergeCell ref="A1:I1"/>
    <mergeCell ref="A2:I2"/>
    <mergeCell ref="A3:I3"/>
    <mergeCell ref="A4:E4"/>
    <mergeCell ref="AD2:AG5"/>
    <mergeCell ref="A109:AG114"/>
    <mergeCell ref="D6:G6"/>
    <mergeCell ref="H6:I6"/>
    <mergeCell ref="J6:U6"/>
    <mergeCell ref="J7:K7"/>
    <mergeCell ref="L7:M7"/>
    <mergeCell ref="N7:O7"/>
    <mergeCell ref="P7:Q7"/>
    <mergeCell ref="R7:S7"/>
    <mergeCell ref="T7:U7"/>
    <mergeCell ref="J9:K9"/>
    <mergeCell ref="L9:M9"/>
    <mergeCell ref="N9:O9"/>
    <mergeCell ref="P9:Q9"/>
    <mergeCell ref="AB9:AC9"/>
    <mergeCell ref="AD6:AG6"/>
    <mergeCell ref="V6:W6"/>
    <mergeCell ref="X6:Y6"/>
    <mergeCell ref="Z6:AA6"/>
    <mergeCell ref="AB6:AC6"/>
    <mergeCell ref="AD7:AE7"/>
    <mergeCell ref="AB7:AC7"/>
    <mergeCell ref="Z9:AA9"/>
    <mergeCell ref="X7:Y7"/>
    <mergeCell ref="Z7:AA7"/>
    <mergeCell ref="R9:S9"/>
    <mergeCell ref="T9:U9"/>
    <mergeCell ref="V7:W7"/>
  </mergeCells>
  <hyperlinks>
    <hyperlink ref="A3" r:id="rId1" display="http://www.antraktsinema.com"/>
  </hyperlinks>
  <printOptions/>
  <pageMargins left="0.3" right="0.13" top="0.18" bottom="0.21" header="0.13" footer="0.16"/>
  <pageSetup orientation="landscape" paperSize="9" scale="40" r:id="rId3"/>
  <ignoredErrors>
    <ignoredError sqref="P24:Q37 S24:S43 S15:S23 AF47:AF50 P15:Q23 R24:R43 S44:S46 AF13:AF46 AF51 S47:S50 P61:R76 S61:S76 S51:S60 S77:S85 P47:R60 P77:R85 AF61:AF76 P89:T102 P103:T104 AF86:AF102" formula="1"/>
  </ignoredErrors>
  <drawing r:id="rId2"/>
</worksheet>
</file>

<file path=xl/worksheets/sheet2.xml><?xml version="1.0" encoding="utf-8"?>
<worksheet xmlns="http://schemas.openxmlformats.org/spreadsheetml/2006/main" xmlns:r="http://schemas.openxmlformats.org/officeDocument/2006/relationships">
  <dimension ref="A1:Y37"/>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3.28125" style="92" bestFit="1" customWidth="1"/>
    <col min="2" max="2" width="4.28125" style="93" bestFit="1" customWidth="1"/>
    <col min="3" max="3" width="5.7109375" style="94" bestFit="1" customWidth="1"/>
    <col min="4" max="4" width="53.8515625" style="95" bestFit="1" customWidth="1"/>
    <col min="5" max="5" width="9.28125" style="96" bestFit="1" customWidth="1"/>
    <col min="6" max="6" width="24.421875" style="96" bestFit="1" customWidth="1"/>
    <col min="7" max="7" width="5.8515625" style="96" bestFit="1" customWidth="1"/>
    <col min="8" max="8" width="6.140625" style="97" bestFit="1" customWidth="1"/>
    <col min="9" max="9" width="8.140625" style="98" bestFit="1" customWidth="1"/>
    <col min="10" max="10" width="9.8515625" style="97" hidden="1" customWidth="1"/>
    <col min="11" max="11" width="6.421875" style="98" hidden="1" customWidth="1"/>
    <col min="12" max="12" width="9.8515625" style="97" hidden="1" customWidth="1"/>
    <col min="13" max="13" width="6.421875" style="98" hidden="1" customWidth="1"/>
    <col min="14" max="14" width="9.8515625" style="99" hidden="1" customWidth="1"/>
    <col min="15" max="15" width="6.421875" style="100" hidden="1" customWidth="1"/>
    <col min="16" max="16" width="11.28125" style="101" bestFit="1" customWidth="1"/>
    <col min="17" max="17" width="7.421875" style="102" bestFit="1" customWidth="1"/>
    <col min="18" max="18" width="10.421875" style="103" bestFit="1" customWidth="1"/>
    <col min="19" max="19" width="7.57421875" style="104" bestFit="1" customWidth="1"/>
    <col min="20" max="20" width="11.28125" style="103" bestFit="1" customWidth="1"/>
    <col min="21" max="21" width="7.28125" style="101" bestFit="1" customWidth="1"/>
    <col min="22" max="22" width="12.28125" style="95" bestFit="1" customWidth="1"/>
    <col min="23" max="23" width="8.8515625" style="95" bestFit="1" customWidth="1"/>
    <col min="24" max="24" width="9.140625" style="95" bestFit="1" customWidth="1"/>
    <col min="25" max="25" width="3.28125" style="95" bestFit="1" customWidth="1"/>
    <col min="26" max="16384" width="4.421875" style="95" customWidth="1"/>
  </cols>
  <sheetData>
    <row r="1" spans="1:25" s="23" customFormat="1" ht="35.25" thickBot="1">
      <c r="A1" s="344" t="s">
        <v>119</v>
      </c>
      <c r="B1" s="345"/>
      <c r="C1" s="345"/>
      <c r="D1" s="345"/>
      <c r="E1" s="345"/>
      <c r="F1" s="345"/>
      <c r="G1" s="345"/>
      <c r="H1" s="345"/>
      <c r="I1" s="345"/>
      <c r="J1" s="22"/>
      <c r="K1" s="22"/>
      <c r="L1" s="22"/>
      <c r="M1" s="22"/>
      <c r="N1" s="22"/>
      <c r="O1" s="22"/>
      <c r="P1" s="22"/>
      <c r="Q1" s="22"/>
      <c r="R1" s="22"/>
      <c r="S1" s="22"/>
      <c r="T1" s="22"/>
      <c r="U1" s="22"/>
      <c r="V1" s="343" t="s">
        <v>124</v>
      </c>
      <c r="W1" s="343"/>
      <c r="X1" s="343"/>
      <c r="Y1" s="343"/>
    </row>
    <row r="2" spans="1:25" s="23" customFormat="1" ht="24" customHeight="1">
      <c r="A2" s="349" t="s">
        <v>101</v>
      </c>
      <c r="B2" s="350"/>
      <c r="C2" s="350"/>
      <c r="D2" s="350"/>
      <c r="E2" s="350"/>
      <c r="F2" s="350"/>
      <c r="G2" s="350"/>
      <c r="H2" s="350"/>
      <c r="I2" s="350"/>
      <c r="J2" s="24"/>
      <c r="K2" s="24"/>
      <c r="L2" s="24"/>
      <c r="M2" s="24"/>
      <c r="N2" s="24"/>
      <c r="O2" s="24"/>
      <c r="P2" s="24"/>
      <c r="Q2" s="24"/>
      <c r="R2" s="24"/>
      <c r="S2" s="24"/>
      <c r="T2" s="24"/>
      <c r="U2" s="24"/>
      <c r="V2" s="106"/>
      <c r="W2" s="106"/>
      <c r="X2" s="106"/>
      <c r="Y2" s="106"/>
    </row>
    <row r="3" spans="1:25" s="23" customFormat="1" ht="22.5" customHeight="1" thickBot="1">
      <c r="A3" s="282" t="s">
        <v>100</v>
      </c>
      <c r="B3" s="337"/>
      <c r="C3" s="337"/>
      <c r="D3" s="337"/>
      <c r="E3" s="337"/>
      <c r="F3" s="337"/>
      <c r="G3" s="337"/>
      <c r="H3" s="337"/>
      <c r="I3" s="337"/>
      <c r="J3" s="25"/>
      <c r="K3" s="25"/>
      <c r="L3" s="25"/>
      <c r="M3" s="25"/>
      <c r="N3" s="25"/>
      <c r="O3" s="25"/>
      <c r="P3" s="25"/>
      <c r="Q3" s="25"/>
      <c r="R3" s="25"/>
      <c r="S3" s="25"/>
      <c r="T3" s="25"/>
      <c r="U3" s="25"/>
      <c r="V3" s="107"/>
      <c r="W3" s="108"/>
      <c r="X3" s="109"/>
      <c r="Y3" s="110"/>
    </row>
    <row r="4" spans="1:25" s="23" customFormat="1" ht="32.25">
      <c r="A4" s="351" t="s">
        <v>153</v>
      </c>
      <c r="B4" s="352"/>
      <c r="C4" s="352"/>
      <c r="D4" s="352"/>
      <c r="E4" s="352"/>
      <c r="F4" s="26"/>
      <c r="G4" s="26"/>
      <c r="H4" s="26"/>
      <c r="I4" s="26"/>
      <c r="J4" s="26"/>
      <c r="K4" s="26"/>
      <c r="L4" s="26"/>
      <c r="M4" s="26"/>
      <c r="N4" s="26"/>
      <c r="O4" s="26"/>
      <c r="P4" s="26"/>
      <c r="Q4" s="26"/>
      <c r="R4" s="26"/>
      <c r="S4" s="26"/>
      <c r="T4" s="26"/>
      <c r="U4" s="26"/>
      <c r="V4" s="111"/>
      <c r="W4" s="112"/>
      <c r="X4" s="111"/>
      <c r="Y4" s="111"/>
    </row>
    <row r="5" spans="1:25" s="23" customFormat="1" ht="33" thickBot="1">
      <c r="A5" s="346" t="s">
        <v>152</v>
      </c>
      <c r="B5" s="347"/>
      <c r="C5" s="347"/>
      <c r="D5" s="347"/>
      <c r="E5" s="347"/>
      <c r="F5" s="27"/>
      <c r="G5" s="27"/>
      <c r="H5" s="27"/>
      <c r="I5" s="27"/>
      <c r="J5" s="27"/>
      <c r="K5" s="27"/>
      <c r="L5" s="27"/>
      <c r="M5" s="27"/>
      <c r="N5" s="27"/>
      <c r="O5" s="27"/>
      <c r="P5" s="27"/>
      <c r="Q5" s="27"/>
      <c r="R5" s="27"/>
      <c r="S5" s="27"/>
      <c r="T5" s="27"/>
      <c r="U5" s="27"/>
      <c r="V5" s="348"/>
      <c r="W5" s="348"/>
      <c r="X5" s="348"/>
      <c r="Y5" s="348"/>
    </row>
    <row r="6" spans="1:25" s="30" customFormat="1" ht="15.75" customHeight="1" thickBot="1">
      <c r="A6" s="28"/>
      <c r="B6" s="29"/>
      <c r="C6" s="29"/>
      <c r="D6" s="353" t="s">
        <v>90</v>
      </c>
      <c r="E6" s="353"/>
      <c r="F6" s="353"/>
      <c r="G6" s="353"/>
      <c r="H6" s="353" t="s">
        <v>89</v>
      </c>
      <c r="I6" s="353"/>
      <c r="J6" s="353" t="s">
        <v>86</v>
      </c>
      <c r="K6" s="353"/>
      <c r="L6" s="353"/>
      <c r="M6" s="353"/>
      <c r="N6" s="353"/>
      <c r="O6" s="353"/>
      <c r="P6" s="353"/>
      <c r="Q6" s="353"/>
      <c r="R6" s="353"/>
      <c r="S6" s="353"/>
      <c r="T6" s="353"/>
      <c r="U6" s="353"/>
      <c r="V6" s="353" t="s">
        <v>88</v>
      </c>
      <c r="W6" s="353"/>
      <c r="X6" s="353"/>
      <c r="Y6" s="353"/>
    </row>
    <row r="7" spans="1:25" s="34" customFormat="1" ht="12.75" customHeight="1">
      <c r="A7" s="31"/>
      <c r="B7" s="32"/>
      <c r="C7" s="32"/>
      <c r="D7" s="1"/>
      <c r="E7" s="33" t="s">
        <v>59</v>
      </c>
      <c r="F7" s="1"/>
      <c r="G7" s="1" t="s">
        <v>62</v>
      </c>
      <c r="H7" s="1" t="s">
        <v>62</v>
      </c>
      <c r="I7" s="1" t="s">
        <v>64</v>
      </c>
      <c r="J7" s="328" t="s">
        <v>2</v>
      </c>
      <c r="K7" s="329"/>
      <c r="L7" s="328" t="s">
        <v>3</v>
      </c>
      <c r="M7" s="329"/>
      <c r="N7" s="328" t="s">
        <v>4</v>
      </c>
      <c r="O7" s="329"/>
      <c r="P7" s="311" t="s">
        <v>11</v>
      </c>
      <c r="Q7" s="311"/>
      <c r="R7" s="311" t="s">
        <v>74</v>
      </c>
      <c r="S7" s="311"/>
      <c r="T7" s="311" t="s">
        <v>0</v>
      </c>
      <c r="U7" s="311"/>
      <c r="V7" s="311"/>
      <c r="W7" s="311"/>
      <c r="X7" s="32" t="s">
        <v>74</v>
      </c>
      <c r="Y7" s="32"/>
    </row>
    <row r="8" spans="1:25" s="34" customFormat="1" ht="13.5" thickBot="1">
      <c r="A8" s="35"/>
      <c r="B8" s="36"/>
      <c r="C8" s="36"/>
      <c r="D8" s="37" t="s">
        <v>9</v>
      </c>
      <c r="E8" s="38" t="s">
        <v>60</v>
      </c>
      <c r="F8" s="39" t="s">
        <v>1</v>
      </c>
      <c r="G8" s="39" t="s">
        <v>61</v>
      </c>
      <c r="H8" s="39" t="s">
        <v>63</v>
      </c>
      <c r="I8" s="39" t="s">
        <v>59</v>
      </c>
      <c r="J8" s="36" t="s">
        <v>7</v>
      </c>
      <c r="K8" s="36" t="s">
        <v>6</v>
      </c>
      <c r="L8" s="36" t="s">
        <v>7</v>
      </c>
      <c r="M8" s="36" t="s">
        <v>6</v>
      </c>
      <c r="N8" s="36" t="s">
        <v>7</v>
      </c>
      <c r="O8" s="36" t="s">
        <v>6</v>
      </c>
      <c r="P8" s="36" t="s">
        <v>7</v>
      </c>
      <c r="Q8" s="36" t="s">
        <v>6</v>
      </c>
      <c r="R8" s="36" t="s">
        <v>93</v>
      </c>
      <c r="S8" s="36" t="s">
        <v>75</v>
      </c>
      <c r="T8" s="36" t="s">
        <v>7</v>
      </c>
      <c r="U8" s="36" t="s">
        <v>5</v>
      </c>
      <c r="V8" s="36" t="s">
        <v>7</v>
      </c>
      <c r="W8" s="36" t="s">
        <v>6</v>
      </c>
      <c r="X8" s="36" t="s">
        <v>75</v>
      </c>
      <c r="Y8" s="36"/>
    </row>
    <row r="9" spans="1:25" s="45" customFormat="1" ht="12.75" customHeight="1">
      <c r="A9" s="41"/>
      <c r="B9" s="41"/>
      <c r="C9" s="41"/>
      <c r="D9" s="41"/>
      <c r="E9" s="42" t="s">
        <v>66</v>
      </c>
      <c r="F9" s="41"/>
      <c r="G9" s="41" t="s">
        <v>69</v>
      </c>
      <c r="H9" s="41" t="s">
        <v>71</v>
      </c>
      <c r="I9" s="41" t="s">
        <v>72</v>
      </c>
      <c r="J9" s="316" t="s">
        <v>76</v>
      </c>
      <c r="K9" s="317"/>
      <c r="L9" s="316" t="s">
        <v>77</v>
      </c>
      <c r="M9" s="317"/>
      <c r="N9" s="316" t="s">
        <v>78</v>
      </c>
      <c r="O9" s="317"/>
      <c r="P9" s="312" t="s">
        <v>94</v>
      </c>
      <c r="Q9" s="312"/>
      <c r="R9" s="312" t="s">
        <v>80</v>
      </c>
      <c r="S9" s="312"/>
      <c r="T9" s="312" t="s">
        <v>95</v>
      </c>
      <c r="U9" s="312"/>
      <c r="V9" s="44"/>
      <c r="W9" s="44"/>
      <c r="X9" s="43" t="s">
        <v>80</v>
      </c>
      <c r="Y9" s="43"/>
    </row>
    <row r="10" spans="1:25" s="45" customFormat="1" ht="13.5" thickBot="1">
      <c r="A10" s="46"/>
      <c r="B10" s="47"/>
      <c r="C10" s="46"/>
      <c r="D10" s="47" t="s">
        <v>65</v>
      </c>
      <c r="E10" s="48" t="s">
        <v>67</v>
      </c>
      <c r="F10" s="46" t="s">
        <v>68</v>
      </c>
      <c r="G10" s="46" t="s">
        <v>70</v>
      </c>
      <c r="H10" s="46" t="s">
        <v>70</v>
      </c>
      <c r="I10" s="46" t="s">
        <v>73</v>
      </c>
      <c r="J10" s="49" t="s">
        <v>82</v>
      </c>
      <c r="K10" s="49" t="s">
        <v>79</v>
      </c>
      <c r="L10" s="49" t="s">
        <v>82</v>
      </c>
      <c r="M10" s="49" t="s">
        <v>79</v>
      </c>
      <c r="N10" s="49" t="s">
        <v>82</v>
      </c>
      <c r="O10" s="49" t="s">
        <v>79</v>
      </c>
      <c r="P10" s="49" t="s">
        <v>82</v>
      </c>
      <c r="Q10" s="49" t="s">
        <v>79</v>
      </c>
      <c r="R10" s="49" t="s">
        <v>79</v>
      </c>
      <c r="S10" s="49" t="s">
        <v>81</v>
      </c>
      <c r="T10" s="49" t="s">
        <v>82</v>
      </c>
      <c r="U10" s="49" t="s">
        <v>83</v>
      </c>
      <c r="V10" s="49" t="s">
        <v>79</v>
      </c>
      <c r="W10" s="49" t="s">
        <v>81</v>
      </c>
      <c r="X10" s="49" t="s">
        <v>81</v>
      </c>
      <c r="Y10" s="46"/>
    </row>
    <row r="11" spans="1:25" s="51" customFormat="1" ht="13.5" customHeight="1">
      <c r="A11" s="50">
        <v>1</v>
      </c>
      <c r="B11" s="371"/>
      <c r="C11" s="211"/>
      <c r="D11" s="153" t="s">
        <v>145</v>
      </c>
      <c r="E11" s="262">
        <v>40723</v>
      </c>
      <c r="F11" s="153" t="s">
        <v>17</v>
      </c>
      <c r="G11" s="294">
        <v>323</v>
      </c>
      <c r="H11" s="216">
        <v>430</v>
      </c>
      <c r="I11" s="216">
        <v>2</v>
      </c>
      <c r="J11" s="222">
        <v>210476</v>
      </c>
      <c r="K11" s="229">
        <v>18283</v>
      </c>
      <c r="L11" s="222">
        <v>302037</v>
      </c>
      <c r="M11" s="229">
        <v>25538</v>
      </c>
      <c r="N11" s="222">
        <v>336858</v>
      </c>
      <c r="O11" s="229">
        <v>28812</v>
      </c>
      <c r="P11" s="376">
        <f>SUM(J11+L11+N11)</f>
        <v>849371</v>
      </c>
      <c r="Q11" s="377">
        <f>SUM(K11+M11+O11)</f>
        <v>72633</v>
      </c>
      <c r="R11" s="212">
        <f>IF(P11&lt;&gt;0,Q11/H11,"")</f>
        <v>168.9139534883721</v>
      </c>
      <c r="S11" s="213">
        <f>+P11/Q11</f>
        <v>11.694009609956908</v>
      </c>
      <c r="T11" s="214">
        <v>1642432</v>
      </c>
      <c r="U11" s="215">
        <f>IF(T11&lt;&gt;0,-(T11-P11)/T11,"")</f>
        <v>-0.4828577377937108</v>
      </c>
      <c r="V11" s="222">
        <v>4245904</v>
      </c>
      <c r="W11" s="229">
        <v>382163</v>
      </c>
      <c r="X11" s="278">
        <f>V11/W11</f>
        <v>11.110191201136688</v>
      </c>
      <c r="Y11" s="437">
        <v>1</v>
      </c>
    </row>
    <row r="12" spans="1:25" s="51" customFormat="1" ht="13.5" customHeight="1">
      <c r="A12" s="52">
        <v>2</v>
      </c>
      <c r="B12" s="168" t="s">
        <v>57</v>
      </c>
      <c r="C12" s="390"/>
      <c r="D12" s="430" t="s">
        <v>168</v>
      </c>
      <c r="E12" s="391">
        <v>40732</v>
      </c>
      <c r="F12" s="392" t="s">
        <v>17</v>
      </c>
      <c r="G12" s="393">
        <v>81</v>
      </c>
      <c r="H12" s="393">
        <v>82</v>
      </c>
      <c r="I12" s="393">
        <v>1</v>
      </c>
      <c r="J12" s="394">
        <v>60274</v>
      </c>
      <c r="K12" s="395">
        <v>4903</v>
      </c>
      <c r="L12" s="394">
        <v>87491</v>
      </c>
      <c r="M12" s="395">
        <v>7090</v>
      </c>
      <c r="N12" s="394">
        <v>96234</v>
      </c>
      <c r="O12" s="395">
        <v>7715</v>
      </c>
      <c r="P12" s="435">
        <f>SUM(J12+L12+N12)</f>
        <v>243999</v>
      </c>
      <c r="Q12" s="436">
        <f>SUM(K12+M12+O12)</f>
        <v>19708</v>
      </c>
      <c r="R12" s="396">
        <f>IF(P12&lt;&gt;0,Q12/H12,"")</f>
        <v>240.34146341463415</v>
      </c>
      <c r="S12" s="397">
        <f>+P12/Q12</f>
        <v>12.380708341790136</v>
      </c>
      <c r="T12" s="398"/>
      <c r="U12" s="399">
        <f>IF(T12&lt;&gt;0,-(T12-P12)/T12,"")</f>
      </c>
      <c r="V12" s="394">
        <v>243999</v>
      </c>
      <c r="W12" s="395">
        <v>19708</v>
      </c>
      <c r="X12" s="404">
        <f>V12/W12</f>
        <v>12.380708341790136</v>
      </c>
      <c r="Y12" s="206">
        <v>2</v>
      </c>
    </row>
    <row r="13" spans="1:25" s="51" customFormat="1" ht="13.5" customHeight="1">
      <c r="A13" s="52">
        <v>3</v>
      </c>
      <c r="B13" s="171"/>
      <c r="C13" s="169"/>
      <c r="D13" s="276" t="s">
        <v>122</v>
      </c>
      <c r="E13" s="265">
        <v>40704</v>
      </c>
      <c r="F13" s="154" t="s">
        <v>17</v>
      </c>
      <c r="G13" s="295">
        <v>144</v>
      </c>
      <c r="H13" s="10">
        <v>81</v>
      </c>
      <c r="I13" s="10">
        <v>5</v>
      </c>
      <c r="J13" s="219">
        <v>24668</v>
      </c>
      <c r="K13" s="220">
        <v>2316</v>
      </c>
      <c r="L13" s="219">
        <v>42207</v>
      </c>
      <c r="M13" s="220">
        <v>3725</v>
      </c>
      <c r="N13" s="219">
        <v>40813</v>
      </c>
      <c r="O13" s="220">
        <v>3541</v>
      </c>
      <c r="P13" s="378">
        <f>SUM(J13+L13+N13)</f>
        <v>107688</v>
      </c>
      <c r="Q13" s="379">
        <f>SUM(K13+M13+O13)</f>
        <v>9582</v>
      </c>
      <c r="R13" s="54">
        <f>IF(P13&lt;&gt;0,Q13/H13,"")</f>
        <v>118.29629629629629</v>
      </c>
      <c r="S13" s="55">
        <f>+P13/Q13</f>
        <v>11.238572323105823</v>
      </c>
      <c r="T13" s="11">
        <v>87376</v>
      </c>
      <c r="U13" s="164">
        <f>IF(T13&lt;&gt;0,-(T13-P13)/T13,"")</f>
        <v>0.23246658121223218</v>
      </c>
      <c r="V13" s="219">
        <v>3254184</v>
      </c>
      <c r="W13" s="220">
        <v>285716</v>
      </c>
      <c r="X13" s="253">
        <f>+V13/W13</f>
        <v>11.389575662546024</v>
      </c>
      <c r="Y13" s="206">
        <v>3</v>
      </c>
    </row>
    <row r="14" spans="1:25" s="51" customFormat="1" ht="13.5" customHeight="1">
      <c r="A14" s="52">
        <v>4</v>
      </c>
      <c r="B14" s="171"/>
      <c r="C14" s="169"/>
      <c r="D14" s="285" t="s">
        <v>130</v>
      </c>
      <c r="E14" s="267">
        <v>40711</v>
      </c>
      <c r="F14" s="155" t="s">
        <v>17</v>
      </c>
      <c r="G14" s="295">
        <v>151</v>
      </c>
      <c r="H14" s="10">
        <v>149</v>
      </c>
      <c r="I14" s="10">
        <v>4</v>
      </c>
      <c r="J14" s="219">
        <v>26822</v>
      </c>
      <c r="K14" s="220">
        <v>2786</v>
      </c>
      <c r="L14" s="219">
        <v>37036</v>
      </c>
      <c r="M14" s="220">
        <v>3710</v>
      </c>
      <c r="N14" s="219">
        <v>41078</v>
      </c>
      <c r="O14" s="220">
        <v>4164</v>
      </c>
      <c r="P14" s="380">
        <f>SUM(J14+L14+N14)</f>
        <v>104936</v>
      </c>
      <c r="Q14" s="381">
        <f>SUM(K14+M14+O14)</f>
        <v>10660</v>
      </c>
      <c r="R14" s="54">
        <f>IF(P14&lt;&gt;0,Q14/H14,"")</f>
        <v>71.54362416107382</v>
      </c>
      <c r="S14" s="55">
        <f>+P14/Q14</f>
        <v>9.84390243902439</v>
      </c>
      <c r="T14" s="19">
        <v>129479</v>
      </c>
      <c r="U14" s="164">
        <f>IF(T14&lt;&gt;0,-(T14-P14)/T14,"")</f>
        <v>-0.18955197367912943</v>
      </c>
      <c r="V14" s="219">
        <v>1600740</v>
      </c>
      <c r="W14" s="220">
        <v>165975</v>
      </c>
      <c r="X14" s="252">
        <f>V14/W14</f>
        <v>9.64446452779033</v>
      </c>
      <c r="Y14" s="206">
        <v>4</v>
      </c>
    </row>
    <row r="15" spans="1:25" s="51" customFormat="1" ht="13.5" customHeight="1">
      <c r="A15" s="52">
        <v>5</v>
      </c>
      <c r="B15" s="172"/>
      <c r="C15" s="169"/>
      <c r="D15" s="154" t="s">
        <v>109</v>
      </c>
      <c r="E15" s="264">
        <v>40697</v>
      </c>
      <c r="F15" s="154" t="s">
        <v>10</v>
      </c>
      <c r="G15" s="300">
        <v>101</v>
      </c>
      <c r="H15" s="2">
        <v>101</v>
      </c>
      <c r="I15" s="2">
        <v>6</v>
      </c>
      <c r="J15" s="6">
        <v>20979</v>
      </c>
      <c r="K15" s="7">
        <v>2083</v>
      </c>
      <c r="L15" s="6">
        <v>28522</v>
      </c>
      <c r="M15" s="7">
        <v>2670</v>
      </c>
      <c r="N15" s="6">
        <v>33021</v>
      </c>
      <c r="O15" s="7">
        <v>3153</v>
      </c>
      <c r="P15" s="380">
        <f>+J15+L15+N15</f>
        <v>82522</v>
      </c>
      <c r="Q15" s="381">
        <f>+K15+M15+O15</f>
        <v>7906</v>
      </c>
      <c r="R15" s="54">
        <f>IF(P15&lt;&gt;0,Q15/H15,"")</f>
        <v>78.27722772277228</v>
      </c>
      <c r="S15" s="55">
        <f>IF(P15&lt;&gt;0,P15/Q15,"")</f>
        <v>10.437895269415634</v>
      </c>
      <c r="T15" s="19">
        <v>119425</v>
      </c>
      <c r="U15" s="164">
        <f>IF(T15&lt;&gt;0,-(T15-P15)/T15,"")</f>
        <v>-0.3090056520828972</v>
      </c>
      <c r="V15" s="6">
        <v>3123976</v>
      </c>
      <c r="W15" s="7">
        <v>292511</v>
      </c>
      <c r="X15" s="252">
        <f>V15/W15</f>
        <v>10.679858193367087</v>
      </c>
      <c r="Y15" s="206">
        <v>5</v>
      </c>
    </row>
    <row r="16" spans="1:25" s="51" customFormat="1" ht="13.5" customHeight="1">
      <c r="A16" s="52">
        <v>6</v>
      </c>
      <c r="B16" s="372"/>
      <c r="C16" s="169"/>
      <c r="D16" s="285" t="s">
        <v>44</v>
      </c>
      <c r="E16" s="265">
        <v>40682</v>
      </c>
      <c r="F16" s="154" t="s">
        <v>17</v>
      </c>
      <c r="G16" s="10">
        <v>115</v>
      </c>
      <c r="H16" s="10">
        <v>91</v>
      </c>
      <c r="I16" s="10">
        <v>9</v>
      </c>
      <c r="J16" s="219">
        <v>15556</v>
      </c>
      <c r="K16" s="220">
        <v>1708</v>
      </c>
      <c r="L16" s="219">
        <v>25540</v>
      </c>
      <c r="M16" s="220">
        <v>2687</v>
      </c>
      <c r="N16" s="219">
        <v>26974</v>
      </c>
      <c r="O16" s="220">
        <v>2959</v>
      </c>
      <c r="P16" s="378">
        <f>SUM(J16+L16+N16)</f>
        <v>68070</v>
      </c>
      <c r="Q16" s="379">
        <f>SUM(K16+M16+O16)</f>
        <v>7354</v>
      </c>
      <c r="R16" s="57">
        <f>IF(P16&lt;&gt;0,Q16/H16,"")</f>
        <v>80.81318681318682</v>
      </c>
      <c r="S16" s="56">
        <f>+P16/Q16</f>
        <v>9.256187109056295</v>
      </c>
      <c r="T16" s="11">
        <v>98590</v>
      </c>
      <c r="U16" s="164">
        <f>IF(T16&lt;&gt;0,-(T16-P16)/T16,"")</f>
        <v>-0.3095648645907293</v>
      </c>
      <c r="V16" s="219">
        <v>12901817</v>
      </c>
      <c r="W16" s="220">
        <v>1136649</v>
      </c>
      <c r="X16" s="253">
        <f>+V16/W16</f>
        <v>11.350748560021607</v>
      </c>
      <c r="Y16" s="206">
        <v>6</v>
      </c>
    </row>
    <row r="17" spans="1:25" s="51" customFormat="1" ht="13.5" customHeight="1">
      <c r="A17" s="52">
        <v>7</v>
      </c>
      <c r="B17" s="175"/>
      <c r="C17" s="174" t="s">
        <v>56</v>
      </c>
      <c r="D17" s="286" t="s">
        <v>12</v>
      </c>
      <c r="E17" s="265">
        <v>40585</v>
      </c>
      <c r="F17" s="154" t="s">
        <v>21</v>
      </c>
      <c r="G17" s="115">
        <v>58</v>
      </c>
      <c r="H17" s="115">
        <v>58</v>
      </c>
      <c r="I17" s="115">
        <v>22</v>
      </c>
      <c r="J17" s="223">
        <v>15468.5</v>
      </c>
      <c r="K17" s="230">
        <v>1804</v>
      </c>
      <c r="L17" s="223">
        <v>22827</v>
      </c>
      <c r="M17" s="230">
        <v>2480</v>
      </c>
      <c r="N17" s="223">
        <v>28856</v>
      </c>
      <c r="O17" s="230">
        <v>3142</v>
      </c>
      <c r="P17" s="378">
        <f>+J17+L17+N17</f>
        <v>67151.5</v>
      </c>
      <c r="Q17" s="379">
        <f>+K17+M17+O17</f>
        <v>7426</v>
      </c>
      <c r="R17" s="203">
        <f>+Q17/H17</f>
        <v>128.0344827586207</v>
      </c>
      <c r="S17" s="201">
        <f>+P17/Q17</f>
        <v>9.042755184486937</v>
      </c>
      <c r="T17" s="11">
        <v>90507.5</v>
      </c>
      <c r="U17" s="164">
        <f>IF(T17&lt;&gt;0,-(T17-P17)/T17,"")</f>
        <v>-0.25805596221307625</v>
      </c>
      <c r="V17" s="224">
        <v>1436249.75</v>
      </c>
      <c r="W17" s="116">
        <v>176858</v>
      </c>
      <c r="X17" s="253">
        <f>+V17/W17</f>
        <v>8.120920455959018</v>
      </c>
      <c r="Y17" s="206">
        <v>7</v>
      </c>
    </row>
    <row r="18" spans="1:25" s="51" customFormat="1" ht="13.5" customHeight="1">
      <c r="A18" s="52">
        <v>8</v>
      </c>
      <c r="B18" s="178"/>
      <c r="C18" s="169"/>
      <c r="D18" s="286" t="s">
        <v>137</v>
      </c>
      <c r="E18" s="265">
        <v>40718</v>
      </c>
      <c r="F18" s="154" t="s">
        <v>21</v>
      </c>
      <c r="G18" s="115">
        <v>42</v>
      </c>
      <c r="H18" s="115">
        <v>42</v>
      </c>
      <c r="I18" s="115">
        <v>3</v>
      </c>
      <c r="J18" s="223">
        <v>13130</v>
      </c>
      <c r="K18" s="230">
        <v>1199</v>
      </c>
      <c r="L18" s="223">
        <v>16348</v>
      </c>
      <c r="M18" s="230">
        <v>1475</v>
      </c>
      <c r="N18" s="223">
        <v>19976</v>
      </c>
      <c r="O18" s="230">
        <v>1786</v>
      </c>
      <c r="P18" s="378">
        <f>SUM(J18+L18+N18)</f>
        <v>49454</v>
      </c>
      <c r="Q18" s="379">
        <f>SUM(K18+M18+O18)</f>
        <v>4460</v>
      </c>
      <c r="R18" s="203">
        <f>+Q18/H18</f>
        <v>106.19047619047619</v>
      </c>
      <c r="S18" s="201">
        <f>+P18/Q18</f>
        <v>11.088340807174887</v>
      </c>
      <c r="T18" s="11">
        <v>69498</v>
      </c>
      <c r="U18" s="164">
        <f>IF(T18&lt;&gt;0,-(T18-P18)/T18,"")</f>
        <v>-0.2884111773000662</v>
      </c>
      <c r="V18" s="224">
        <v>389323</v>
      </c>
      <c r="W18" s="116">
        <v>36449</v>
      </c>
      <c r="X18" s="253">
        <f>+V18/W18</f>
        <v>10.681308129166782</v>
      </c>
      <c r="Y18" s="206">
        <v>8</v>
      </c>
    </row>
    <row r="19" spans="1:25" s="51" customFormat="1" ht="13.5" customHeight="1">
      <c r="A19" s="52">
        <v>9</v>
      </c>
      <c r="B19" s="168" t="s">
        <v>57</v>
      </c>
      <c r="C19" s="390"/>
      <c r="D19" s="431" t="s">
        <v>155</v>
      </c>
      <c r="E19" s="405">
        <v>40732</v>
      </c>
      <c r="F19" s="392" t="s">
        <v>15</v>
      </c>
      <c r="G19" s="406">
        <v>23</v>
      </c>
      <c r="H19" s="406">
        <v>23</v>
      </c>
      <c r="I19" s="406">
        <v>1</v>
      </c>
      <c r="J19" s="402">
        <v>9025.5</v>
      </c>
      <c r="K19" s="403">
        <v>692</v>
      </c>
      <c r="L19" s="402">
        <v>11857</v>
      </c>
      <c r="M19" s="403">
        <v>903</v>
      </c>
      <c r="N19" s="402">
        <v>13991.5</v>
      </c>
      <c r="O19" s="403">
        <v>1085</v>
      </c>
      <c r="P19" s="435">
        <f>+J19+L19+N19</f>
        <v>34874</v>
      </c>
      <c r="Q19" s="436">
        <f>+K19+M19+O19</f>
        <v>2680</v>
      </c>
      <c r="R19" s="407">
        <f>+Q19/H19</f>
        <v>116.52173913043478</v>
      </c>
      <c r="S19" s="408">
        <f>+P19/Q19</f>
        <v>13.01268656716418</v>
      </c>
      <c r="T19" s="398"/>
      <c r="U19" s="399">
        <f>IF(T19&lt;&gt;0,-(T19-P19)/T19,"")</f>
      </c>
      <c r="V19" s="398">
        <v>34874</v>
      </c>
      <c r="W19" s="409">
        <v>2680</v>
      </c>
      <c r="X19" s="410">
        <f>+V19/W19</f>
        <v>13.01268656716418</v>
      </c>
      <c r="Y19" s="206">
        <v>9</v>
      </c>
    </row>
    <row r="20" spans="1:25" s="51" customFormat="1" ht="13.5" customHeight="1">
      <c r="A20" s="52">
        <v>10</v>
      </c>
      <c r="B20" s="178"/>
      <c r="C20" s="169"/>
      <c r="D20" s="287" t="s">
        <v>110</v>
      </c>
      <c r="E20" s="264">
        <v>40697</v>
      </c>
      <c r="F20" s="154" t="s">
        <v>21</v>
      </c>
      <c r="G20" s="115">
        <v>111</v>
      </c>
      <c r="H20" s="115">
        <v>69</v>
      </c>
      <c r="I20" s="115">
        <v>6</v>
      </c>
      <c r="J20" s="223">
        <v>6683.5</v>
      </c>
      <c r="K20" s="230">
        <v>903</v>
      </c>
      <c r="L20" s="223">
        <v>9777.5</v>
      </c>
      <c r="M20" s="230">
        <v>1241</v>
      </c>
      <c r="N20" s="223">
        <v>11085</v>
      </c>
      <c r="O20" s="230">
        <v>1392</v>
      </c>
      <c r="P20" s="378">
        <f>SUM(J20+L20+N20)</f>
        <v>27546</v>
      </c>
      <c r="Q20" s="379">
        <f>SUM(K20+M20+O20)</f>
        <v>3536</v>
      </c>
      <c r="R20" s="57">
        <f>IF(P20&lt;&gt;0,Q20/H20,"")</f>
        <v>51.2463768115942</v>
      </c>
      <c r="S20" s="56">
        <f>+P20/Q20</f>
        <v>7.790158371040724</v>
      </c>
      <c r="T20" s="11">
        <v>53071</v>
      </c>
      <c r="U20" s="164">
        <f>IF(T20&lt;&gt;0,-(T20-P20)/T20,"")</f>
        <v>-0.48095946939006234</v>
      </c>
      <c r="V20" s="224">
        <v>1976947.5</v>
      </c>
      <c r="W20" s="116">
        <v>199109</v>
      </c>
      <c r="X20" s="253">
        <f>+V20/W20</f>
        <v>9.928971066099473</v>
      </c>
      <c r="Y20" s="206">
        <v>10</v>
      </c>
    </row>
    <row r="21" spans="1:25" s="51" customFormat="1" ht="13.5" customHeight="1">
      <c r="A21" s="52">
        <v>11</v>
      </c>
      <c r="B21" s="173"/>
      <c r="C21" s="169"/>
      <c r="D21" s="277" t="s">
        <v>140</v>
      </c>
      <c r="E21" s="265">
        <v>40725</v>
      </c>
      <c r="F21" s="277" t="s">
        <v>52</v>
      </c>
      <c r="G21" s="63">
        <v>32</v>
      </c>
      <c r="H21" s="114">
        <v>32</v>
      </c>
      <c r="I21" s="114">
        <v>2</v>
      </c>
      <c r="J21" s="201">
        <v>4559</v>
      </c>
      <c r="K21" s="203">
        <v>487</v>
      </c>
      <c r="L21" s="201">
        <v>6278</v>
      </c>
      <c r="M21" s="203">
        <v>639</v>
      </c>
      <c r="N21" s="201">
        <v>7380</v>
      </c>
      <c r="O21" s="203">
        <v>751</v>
      </c>
      <c r="P21" s="382">
        <f>SUM(J21+L21+N21)</f>
        <v>18217</v>
      </c>
      <c r="Q21" s="383">
        <f>SUM(K21+M21+O21)</f>
        <v>1877</v>
      </c>
      <c r="R21" s="15">
        <f>Q21/H21</f>
        <v>58.65625</v>
      </c>
      <c r="S21" s="113">
        <f>P21/Q21</f>
        <v>9.705380927011188</v>
      </c>
      <c r="T21" s="113">
        <v>34483</v>
      </c>
      <c r="U21" s="164">
        <f>IF(T21&lt;&gt;0,-(T21-P21)/T21,"")</f>
        <v>-0.47171069802511384</v>
      </c>
      <c r="V21" s="201">
        <v>81690</v>
      </c>
      <c r="W21" s="203">
        <v>8014</v>
      </c>
      <c r="X21" s="252">
        <f>V21/W21</f>
        <v>10.19341152982281</v>
      </c>
      <c r="Y21" s="206">
        <v>11</v>
      </c>
    </row>
    <row r="22" spans="1:25" s="51" customFormat="1" ht="13.5" customHeight="1">
      <c r="A22" s="52">
        <v>12</v>
      </c>
      <c r="B22" s="168" t="s">
        <v>57</v>
      </c>
      <c r="C22" s="390"/>
      <c r="D22" s="432" t="s">
        <v>154</v>
      </c>
      <c r="E22" s="411">
        <v>40732</v>
      </c>
      <c r="F22" s="412" t="s">
        <v>41</v>
      </c>
      <c r="G22" s="413">
        <v>15</v>
      </c>
      <c r="H22" s="413">
        <v>15</v>
      </c>
      <c r="I22" s="413">
        <v>1</v>
      </c>
      <c r="J22" s="414">
        <v>3195</v>
      </c>
      <c r="K22" s="415">
        <v>324</v>
      </c>
      <c r="L22" s="414">
        <v>6268</v>
      </c>
      <c r="M22" s="415">
        <v>588</v>
      </c>
      <c r="N22" s="414">
        <v>8018.5</v>
      </c>
      <c r="O22" s="415">
        <v>758</v>
      </c>
      <c r="P22" s="435">
        <f>+J22+L22+N22</f>
        <v>17481.5</v>
      </c>
      <c r="Q22" s="436">
        <f>+K22+M22+O22</f>
        <v>1670</v>
      </c>
      <c r="R22" s="407">
        <f>+Q22/H22</f>
        <v>111.33333333333333</v>
      </c>
      <c r="S22" s="408">
        <f>+P22/Q22</f>
        <v>10.467964071856288</v>
      </c>
      <c r="T22" s="398"/>
      <c r="U22" s="399">
        <f>IF(T22&lt;&gt;0,-(T22-P22)/T22,"")</f>
      </c>
      <c r="V22" s="414">
        <v>17481.5</v>
      </c>
      <c r="W22" s="415">
        <v>1670</v>
      </c>
      <c r="X22" s="404">
        <f>V22/W22</f>
        <v>10.467964071856288</v>
      </c>
      <c r="Y22" s="206">
        <v>12</v>
      </c>
    </row>
    <row r="23" spans="1:25" s="51" customFormat="1" ht="13.5" customHeight="1">
      <c r="A23" s="52">
        <v>13</v>
      </c>
      <c r="B23" s="173"/>
      <c r="C23" s="169"/>
      <c r="D23" s="155" t="s">
        <v>141</v>
      </c>
      <c r="E23" s="263">
        <v>40725</v>
      </c>
      <c r="F23" s="154" t="s">
        <v>41</v>
      </c>
      <c r="G23" s="248">
        <v>18</v>
      </c>
      <c r="H23" s="248">
        <v>18</v>
      </c>
      <c r="I23" s="248">
        <v>2</v>
      </c>
      <c r="J23" s="118">
        <v>4145</v>
      </c>
      <c r="K23" s="117">
        <v>368</v>
      </c>
      <c r="L23" s="118">
        <v>5040.5</v>
      </c>
      <c r="M23" s="117">
        <v>452</v>
      </c>
      <c r="N23" s="118">
        <v>6719</v>
      </c>
      <c r="O23" s="117">
        <v>592</v>
      </c>
      <c r="P23" s="378">
        <f>SUM(J23+L23+N23)</f>
        <v>15904.5</v>
      </c>
      <c r="Q23" s="379">
        <f>SUM(K23+M23+O23)</f>
        <v>1412</v>
      </c>
      <c r="R23" s="203">
        <f>+Q23/H23</f>
        <v>78.44444444444444</v>
      </c>
      <c r="S23" s="201">
        <f>+P23/Q23</f>
        <v>11.263810198300284</v>
      </c>
      <c r="T23" s="11">
        <v>32840</v>
      </c>
      <c r="U23" s="164">
        <f>IF(T23&lt;&gt;0,-(T23-P23)/T23,"")</f>
        <v>-0.5156973203410475</v>
      </c>
      <c r="V23" s="118">
        <v>72786</v>
      </c>
      <c r="W23" s="117">
        <v>6097</v>
      </c>
      <c r="X23" s="253">
        <f>+V23/W23</f>
        <v>11.938002296211252</v>
      </c>
      <c r="Y23" s="206">
        <v>13</v>
      </c>
    </row>
    <row r="24" spans="1:25" s="51" customFormat="1" ht="13.5" customHeight="1">
      <c r="A24" s="52">
        <v>14</v>
      </c>
      <c r="B24" s="175"/>
      <c r="C24" s="169"/>
      <c r="D24" s="288" t="s">
        <v>117</v>
      </c>
      <c r="E24" s="266">
        <v>40704</v>
      </c>
      <c r="F24" s="154" t="s">
        <v>21</v>
      </c>
      <c r="G24" s="115">
        <v>25</v>
      </c>
      <c r="H24" s="115">
        <v>24</v>
      </c>
      <c r="I24" s="115">
        <v>5</v>
      </c>
      <c r="J24" s="223">
        <v>2790.5</v>
      </c>
      <c r="K24" s="230">
        <v>309</v>
      </c>
      <c r="L24" s="223">
        <v>4428</v>
      </c>
      <c r="M24" s="230">
        <v>537</v>
      </c>
      <c r="N24" s="223">
        <v>5709.5</v>
      </c>
      <c r="O24" s="230">
        <v>638</v>
      </c>
      <c r="P24" s="378">
        <f>+J24+L24+N24</f>
        <v>12928</v>
      </c>
      <c r="Q24" s="379">
        <f>+K24+M24+O24</f>
        <v>1484</v>
      </c>
      <c r="R24" s="57">
        <f>IF(P24&lt;&gt;0,Q24/H24,"")</f>
        <v>61.833333333333336</v>
      </c>
      <c r="S24" s="56">
        <f>IF(P24&lt;&gt;0,P24/Q24,"")</f>
        <v>8.711590296495958</v>
      </c>
      <c r="T24" s="11">
        <v>14362.5</v>
      </c>
      <c r="U24" s="164">
        <f>IF(T24&lt;&gt;0,-(T24-P24)/T24,"")</f>
        <v>-0.09987815491731941</v>
      </c>
      <c r="V24" s="224">
        <v>257730.5</v>
      </c>
      <c r="W24" s="116">
        <v>24195</v>
      </c>
      <c r="X24" s="254">
        <f>+V24/W24</f>
        <v>10.652221533374664</v>
      </c>
      <c r="Y24" s="206">
        <v>14</v>
      </c>
    </row>
    <row r="25" spans="1:25" s="51" customFormat="1" ht="13.5" customHeight="1">
      <c r="A25" s="52">
        <v>15</v>
      </c>
      <c r="B25" s="175"/>
      <c r="C25" s="169"/>
      <c r="D25" s="290" t="s">
        <v>138</v>
      </c>
      <c r="E25" s="263">
        <v>40718</v>
      </c>
      <c r="F25" s="155" t="s">
        <v>21</v>
      </c>
      <c r="G25" s="115">
        <v>25</v>
      </c>
      <c r="H25" s="115">
        <v>23</v>
      </c>
      <c r="I25" s="115">
        <v>3</v>
      </c>
      <c r="J25" s="223">
        <v>2164</v>
      </c>
      <c r="K25" s="230">
        <v>300</v>
      </c>
      <c r="L25" s="223">
        <v>3400</v>
      </c>
      <c r="M25" s="230">
        <v>410</v>
      </c>
      <c r="N25" s="223">
        <v>5271</v>
      </c>
      <c r="O25" s="230">
        <v>631</v>
      </c>
      <c r="P25" s="378">
        <f>+J25+L25+N25</f>
        <v>10835</v>
      </c>
      <c r="Q25" s="379">
        <f>+K25+M25+O25</f>
        <v>1341</v>
      </c>
      <c r="R25" s="203">
        <f>+Q25/H25</f>
        <v>58.30434782608695</v>
      </c>
      <c r="S25" s="201">
        <f>+P25/Q25</f>
        <v>8.079791200596569</v>
      </c>
      <c r="T25" s="11">
        <v>16296</v>
      </c>
      <c r="U25" s="164">
        <f>IF(T25&lt;&gt;0,-(T25-P25)/T25,"")</f>
        <v>-0.33511291114383895</v>
      </c>
      <c r="V25" s="224">
        <v>97346.5</v>
      </c>
      <c r="W25" s="116">
        <v>9469</v>
      </c>
      <c r="X25" s="252">
        <f>V25/W25</f>
        <v>10.280547048262752</v>
      </c>
      <c r="Y25" s="206">
        <v>15</v>
      </c>
    </row>
    <row r="26" spans="1:25" s="51" customFormat="1" ht="13.5" customHeight="1">
      <c r="A26" s="52">
        <v>16</v>
      </c>
      <c r="B26" s="178"/>
      <c r="C26" s="169"/>
      <c r="D26" s="289" t="s">
        <v>114</v>
      </c>
      <c r="E26" s="267">
        <v>40697</v>
      </c>
      <c r="F26" s="156" t="s">
        <v>41</v>
      </c>
      <c r="G26" s="248">
        <v>15</v>
      </c>
      <c r="H26" s="248">
        <v>15</v>
      </c>
      <c r="I26" s="248">
        <v>6</v>
      </c>
      <c r="J26" s="118">
        <v>2028.5</v>
      </c>
      <c r="K26" s="117">
        <v>269</v>
      </c>
      <c r="L26" s="118">
        <v>3112.5</v>
      </c>
      <c r="M26" s="117">
        <v>408</v>
      </c>
      <c r="N26" s="118">
        <v>4082</v>
      </c>
      <c r="O26" s="117">
        <v>530</v>
      </c>
      <c r="P26" s="378">
        <f>SUM(J26+L26+N26)</f>
        <v>9223</v>
      </c>
      <c r="Q26" s="379">
        <f>SUM(K26+M26+O26)</f>
        <v>1207</v>
      </c>
      <c r="R26" s="57">
        <f>IF(P26&lt;&gt;0,Q26/H26,"")</f>
        <v>80.46666666666667</v>
      </c>
      <c r="S26" s="56">
        <f>+P26/Q26</f>
        <v>7.64125932062966</v>
      </c>
      <c r="T26" s="11">
        <v>10850.5</v>
      </c>
      <c r="U26" s="164">
        <f>IF(T26&lt;&gt;0,-(T26-P26)/T26,"")</f>
        <v>-0.14999308787613475</v>
      </c>
      <c r="V26" s="118">
        <v>125248</v>
      </c>
      <c r="W26" s="117">
        <v>15752</v>
      </c>
      <c r="X26" s="252">
        <f>V26/W26</f>
        <v>7.951244286439817</v>
      </c>
      <c r="Y26" s="206">
        <v>16</v>
      </c>
    </row>
    <row r="27" spans="1:25" s="51" customFormat="1" ht="13.5" customHeight="1">
      <c r="A27" s="52">
        <v>17</v>
      </c>
      <c r="B27" s="171"/>
      <c r="C27" s="169"/>
      <c r="D27" s="284" t="s">
        <v>112</v>
      </c>
      <c r="E27" s="266">
        <v>40697</v>
      </c>
      <c r="F27" s="155" t="s">
        <v>17</v>
      </c>
      <c r="G27" s="10">
        <v>20</v>
      </c>
      <c r="H27" s="10">
        <v>20</v>
      </c>
      <c r="I27" s="10">
        <v>6</v>
      </c>
      <c r="J27" s="219">
        <v>1733</v>
      </c>
      <c r="K27" s="220">
        <v>242</v>
      </c>
      <c r="L27" s="219">
        <v>3368</v>
      </c>
      <c r="M27" s="220">
        <v>449</v>
      </c>
      <c r="N27" s="219">
        <v>3825</v>
      </c>
      <c r="O27" s="220">
        <v>529</v>
      </c>
      <c r="P27" s="378">
        <f>SUM(J27+L27+N27)</f>
        <v>8926</v>
      </c>
      <c r="Q27" s="379">
        <f>SUM(K27+M27+O27)</f>
        <v>1220</v>
      </c>
      <c r="R27" s="57">
        <f>IF(P27&lt;&gt;0,Q27/H27,"")</f>
        <v>61</v>
      </c>
      <c r="S27" s="56">
        <f>+P27/Q27</f>
        <v>7.31639344262295</v>
      </c>
      <c r="T27" s="11">
        <v>8954</v>
      </c>
      <c r="U27" s="164">
        <f>IF(T27&lt;&gt;0,-(T27-P27)/T27,"")</f>
        <v>-0.003127094036184945</v>
      </c>
      <c r="V27" s="219">
        <v>324687</v>
      </c>
      <c r="W27" s="220">
        <v>31283</v>
      </c>
      <c r="X27" s="252">
        <f>V27/W27</f>
        <v>10.37902375091903</v>
      </c>
      <c r="Y27" s="206">
        <v>17</v>
      </c>
    </row>
    <row r="28" spans="1:25" s="51" customFormat="1" ht="13.5" customHeight="1">
      <c r="A28" s="52">
        <v>18</v>
      </c>
      <c r="B28" s="172"/>
      <c r="C28" s="169"/>
      <c r="D28" s="155" t="s">
        <v>123</v>
      </c>
      <c r="E28" s="263">
        <v>40704</v>
      </c>
      <c r="F28" s="155" t="s">
        <v>10</v>
      </c>
      <c r="G28" s="2">
        <v>70</v>
      </c>
      <c r="H28" s="2">
        <v>35</v>
      </c>
      <c r="I28" s="2">
        <v>5</v>
      </c>
      <c r="J28" s="6">
        <v>1644</v>
      </c>
      <c r="K28" s="7">
        <v>255</v>
      </c>
      <c r="L28" s="6">
        <v>1988</v>
      </c>
      <c r="M28" s="7">
        <v>282</v>
      </c>
      <c r="N28" s="6">
        <v>2457</v>
      </c>
      <c r="O28" s="7">
        <v>343</v>
      </c>
      <c r="P28" s="378">
        <f>+J28+L28+N28</f>
        <v>6089</v>
      </c>
      <c r="Q28" s="379">
        <f>+K28+M28+O28</f>
        <v>880</v>
      </c>
      <c r="R28" s="57">
        <f>IF(P28&lt;&gt;0,Q28/H28,"")</f>
        <v>25.142857142857142</v>
      </c>
      <c r="S28" s="56">
        <f>IF(P28&lt;&gt;0,P28/Q28,"")</f>
        <v>6.9193181818181815</v>
      </c>
      <c r="T28" s="11">
        <v>12034</v>
      </c>
      <c r="U28" s="164">
        <f>IF(T28&lt;&gt;0,-(T28-P28)/T28,"")</f>
        <v>-0.49401695196941997</v>
      </c>
      <c r="V28" s="6">
        <v>552724</v>
      </c>
      <c r="W28" s="7">
        <v>55792</v>
      </c>
      <c r="X28" s="252">
        <f>V28/W28</f>
        <v>9.906868368224835</v>
      </c>
      <c r="Y28" s="206">
        <v>18</v>
      </c>
    </row>
    <row r="29" spans="1:25" s="51" customFormat="1" ht="13.5" customHeight="1">
      <c r="A29" s="52">
        <v>19</v>
      </c>
      <c r="B29" s="172"/>
      <c r="C29" s="169"/>
      <c r="D29" s="155" t="s">
        <v>103</v>
      </c>
      <c r="E29" s="265">
        <v>40690</v>
      </c>
      <c r="F29" s="155" t="s">
        <v>10</v>
      </c>
      <c r="G29" s="2">
        <v>65</v>
      </c>
      <c r="H29" s="2">
        <v>19</v>
      </c>
      <c r="I29" s="2">
        <v>7</v>
      </c>
      <c r="J29" s="6">
        <v>1725</v>
      </c>
      <c r="K29" s="7">
        <v>194</v>
      </c>
      <c r="L29" s="6">
        <v>2244</v>
      </c>
      <c r="M29" s="7">
        <v>264</v>
      </c>
      <c r="N29" s="6">
        <v>1914</v>
      </c>
      <c r="O29" s="7">
        <v>228</v>
      </c>
      <c r="P29" s="378">
        <f>SUM(J29+L29+N29)</f>
        <v>5883</v>
      </c>
      <c r="Q29" s="379">
        <f>SUM(K29+M29+O29)</f>
        <v>686</v>
      </c>
      <c r="R29" s="203">
        <f>+Q29/H29</f>
        <v>36.10526315789474</v>
      </c>
      <c r="S29" s="201">
        <f>+P29/Q29</f>
        <v>8.575801749271138</v>
      </c>
      <c r="T29" s="11">
        <v>9756</v>
      </c>
      <c r="U29" s="164">
        <f>IF(T29&lt;&gt;0,-(T29-P29)/T29,"")</f>
        <v>-0.39698646986469865</v>
      </c>
      <c r="V29" s="6">
        <v>751798</v>
      </c>
      <c r="W29" s="7">
        <v>78501</v>
      </c>
      <c r="X29" s="252">
        <f>V29/W29</f>
        <v>9.576922586973414</v>
      </c>
      <c r="Y29" s="206">
        <v>19</v>
      </c>
    </row>
    <row r="30" spans="1:25" s="51" customFormat="1" ht="13.5" customHeight="1" thickBot="1">
      <c r="A30" s="65">
        <v>20</v>
      </c>
      <c r="B30" s="438"/>
      <c r="C30" s="259"/>
      <c r="D30" s="305" t="s">
        <v>111</v>
      </c>
      <c r="E30" s="439">
        <v>40697</v>
      </c>
      <c r="F30" s="245" t="s">
        <v>21</v>
      </c>
      <c r="G30" s="306">
        <v>71</v>
      </c>
      <c r="H30" s="306">
        <v>33</v>
      </c>
      <c r="I30" s="306">
        <v>6</v>
      </c>
      <c r="J30" s="307">
        <v>1184</v>
      </c>
      <c r="K30" s="308">
        <v>173</v>
      </c>
      <c r="L30" s="307">
        <v>2062</v>
      </c>
      <c r="M30" s="308">
        <v>294</v>
      </c>
      <c r="N30" s="307">
        <v>1953.5</v>
      </c>
      <c r="O30" s="308">
        <v>272</v>
      </c>
      <c r="P30" s="440">
        <f>SUM(J30+L30+N30)</f>
        <v>5199.5</v>
      </c>
      <c r="Q30" s="441">
        <f>SUM(K30+M30+O30)</f>
        <v>739</v>
      </c>
      <c r="R30" s="75">
        <f>IF(P30&lt;&gt;0,Q30/H30,"")</f>
        <v>22.393939393939394</v>
      </c>
      <c r="S30" s="442">
        <f>P30/Q30</f>
        <v>7.035859269282815</v>
      </c>
      <c r="T30" s="246">
        <v>11882.5</v>
      </c>
      <c r="U30" s="165">
        <f>IF(T30&lt;&gt;0,-(T30-P30)/T30,"")</f>
        <v>-0.5624237323795498</v>
      </c>
      <c r="V30" s="309">
        <v>390071.25</v>
      </c>
      <c r="W30" s="310">
        <v>44833</v>
      </c>
      <c r="X30" s="261">
        <f>V30/W30</f>
        <v>8.700538665714987</v>
      </c>
      <c r="Y30" s="357">
        <v>20</v>
      </c>
    </row>
    <row r="31" spans="1:24" s="51" customFormat="1" ht="6" customHeight="1" thickBot="1">
      <c r="A31" s="80"/>
      <c r="B31" s="81"/>
      <c r="E31" s="82"/>
      <c r="G31" s="81"/>
      <c r="H31" s="81"/>
      <c r="I31" s="81"/>
      <c r="J31" s="83"/>
      <c r="K31" s="84"/>
      <c r="L31" s="83"/>
      <c r="M31" s="84"/>
      <c r="N31" s="83"/>
      <c r="O31" s="84"/>
      <c r="P31" s="85"/>
      <c r="Q31" s="86"/>
      <c r="R31" s="84"/>
      <c r="S31" s="87"/>
      <c r="T31" s="83"/>
      <c r="U31" s="88"/>
      <c r="V31" s="83"/>
      <c r="W31" s="90"/>
      <c r="X31" s="87"/>
    </row>
    <row r="32" spans="1:25" s="91" customFormat="1" ht="12.75">
      <c r="A32" s="319" t="s">
        <v>58</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1"/>
    </row>
    <row r="33" spans="1:25" s="91" customFormat="1" ht="12.75">
      <c r="A33" s="322"/>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4"/>
    </row>
    <row r="34" spans="1:25" s="91" customFormat="1" ht="12.75">
      <c r="A34" s="322"/>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4"/>
    </row>
    <row r="35" spans="1:25" s="91" customFormat="1" ht="12.75">
      <c r="A35" s="322"/>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4"/>
    </row>
    <row r="36" spans="1:25" s="91" customFormat="1" ht="12.75">
      <c r="A36" s="322"/>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4"/>
    </row>
    <row r="37" spans="1:25" s="91" customFormat="1" ht="13.5" thickBot="1">
      <c r="A37" s="325"/>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7"/>
    </row>
  </sheetData>
  <mergeCells count="25">
    <mergeCell ref="A32:Y37"/>
    <mergeCell ref="V6:Y6"/>
    <mergeCell ref="V7:W7"/>
    <mergeCell ref="D6:G6"/>
    <mergeCell ref="H6:I6"/>
    <mergeCell ref="J6:U6"/>
    <mergeCell ref="J7:K7"/>
    <mergeCell ref="T7:U7"/>
    <mergeCell ref="J9:K9"/>
    <mergeCell ref="L9:M9"/>
    <mergeCell ref="V1:Y1"/>
    <mergeCell ref="A1:I1"/>
    <mergeCell ref="A5:E5"/>
    <mergeCell ref="V5:Y5"/>
    <mergeCell ref="A2:I2"/>
    <mergeCell ref="A3:I3"/>
    <mergeCell ref="A4:E4"/>
    <mergeCell ref="L7:M7"/>
    <mergeCell ref="R9:S9"/>
    <mergeCell ref="T9:U9"/>
    <mergeCell ref="N9:O9"/>
    <mergeCell ref="R7:S7"/>
    <mergeCell ref="P9:Q9"/>
    <mergeCell ref="N7:O7"/>
    <mergeCell ref="P7:Q7"/>
  </mergeCells>
  <hyperlinks>
    <hyperlink ref="A3" r:id="rId1" display="http://www.antraktsinema.com"/>
  </hyperlinks>
  <printOptions/>
  <pageMargins left="0.75" right="0.75" top="1" bottom="1" header="0.5" footer="0.5"/>
  <pageSetup horizontalDpi="600" verticalDpi="600" orientation="portrait" paperSize="9" r:id="rId3"/>
  <ignoredErrors>
    <ignoredError sqref="P24:Q28 S24:S28 S15:S23 P15:Q23 R24:R29 X1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2011-07-12T07:21:10Z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