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610" windowHeight="11640" tabRatio="804" activeTab="0"/>
  </bookViews>
  <sheets>
    <sheet name="15-17 Apr' 11 (we 16)" sheetId="1" r:id="rId1"/>
    <sheet name="15-17 Apr' 11 (TOP 20)" sheetId="2" r:id="rId2"/>
  </sheets>
  <definedNames>
    <definedName name="_xlnm.Print_Area" localSheetId="0">'15-17 Apr'' 11 (we 16)'!$A$1:$V$78</definedName>
  </definedNames>
  <calcPr fullCalcOnLoad="1"/>
</workbook>
</file>

<file path=xl/sharedStrings.xml><?xml version="1.0" encoding="utf-8"?>
<sst xmlns="http://schemas.openxmlformats.org/spreadsheetml/2006/main" count="231" uniqueCount="100">
  <si>
    <t>Last Weekend</t>
  </si>
  <si>
    <t>Distributor</t>
  </si>
  <si>
    <t>Friday</t>
  </si>
  <si>
    <t>Saturday</t>
  </si>
  <si>
    <t>Sunday</t>
  </si>
  <si>
    <t>Change</t>
  </si>
  <si>
    <t>Adm.</t>
  </si>
  <si>
    <t>G.B.O.</t>
  </si>
  <si>
    <r>
      <t>*Sorted according to Weekend Total G.B.O. - Hafta sonu toplam hasılat sütununa göre sıralanmı</t>
    </r>
    <r>
      <rPr>
        <i/>
        <sz val="9"/>
        <color indexed="23"/>
        <rFont val="Arial"/>
        <family val="0"/>
      </rPr>
      <t>ş</t>
    </r>
    <r>
      <rPr>
        <i/>
        <sz val="9"/>
        <color indexed="23"/>
        <rFont val="Administer"/>
        <family val="0"/>
      </rPr>
      <t>tır.</t>
    </r>
  </si>
  <si>
    <r>
      <t>Yukarıdaki Turkey's Weekend Market Datas adlı tablo Türkiye'deki film da</t>
    </r>
    <r>
      <rPr>
        <i/>
        <sz val="9"/>
        <color indexed="23"/>
        <rFont val="Arial"/>
        <family val="0"/>
      </rPr>
      <t>ğ</t>
    </r>
    <r>
      <rPr>
        <i/>
        <sz val="9"/>
        <color indexed="23"/>
        <rFont val="Administer"/>
        <family val="0"/>
      </rPr>
      <t xml:space="preserve">ıtıcısı </t>
    </r>
    <r>
      <rPr>
        <i/>
        <sz val="9"/>
        <color indexed="23"/>
        <rFont val="Arial"/>
        <family val="0"/>
      </rPr>
      <t>ş</t>
    </r>
    <r>
      <rPr>
        <i/>
        <sz val="9"/>
        <color indexed="23"/>
        <rFont val="Administer"/>
        <family val="0"/>
      </rPr>
      <t>irketlerin ülkemizde yukarıda belirtilen haftalarda da</t>
    </r>
    <r>
      <rPr>
        <i/>
        <sz val="9"/>
        <color indexed="23"/>
        <rFont val="Arial"/>
        <family val="0"/>
      </rPr>
      <t>ğ</t>
    </r>
    <r>
      <rPr>
        <i/>
        <sz val="9"/>
        <color indexed="23"/>
        <rFont val="Administer"/>
        <family val="0"/>
      </rPr>
      <t>ıttıkları sinema filmlerinin gene yukarıda belirttikleri haftalarda ula</t>
    </r>
    <r>
      <rPr>
        <i/>
        <sz val="9"/>
        <color indexed="23"/>
        <rFont val="Arial"/>
        <family val="0"/>
      </rPr>
      <t>ş</t>
    </r>
    <r>
      <rPr>
        <i/>
        <sz val="9"/>
        <color indexed="23"/>
        <rFont val="Administer"/>
        <family val="0"/>
      </rPr>
      <t>tıkları seyirci sayısını ve yaptıkları hasılatı göstermektedir. Liste ve ekinde bulunan di</t>
    </r>
    <r>
      <rPr>
        <i/>
        <sz val="9"/>
        <color indexed="23"/>
        <rFont val="Arial"/>
        <family val="0"/>
      </rPr>
      <t>ğ</t>
    </r>
    <r>
      <rPr>
        <i/>
        <sz val="9"/>
        <color indexed="23"/>
        <rFont val="Administer"/>
        <family val="0"/>
      </rPr>
      <t>er sayfalar bütün da</t>
    </r>
    <r>
      <rPr>
        <i/>
        <sz val="9"/>
        <color indexed="23"/>
        <rFont val="Arial"/>
        <family val="0"/>
      </rPr>
      <t>ğ</t>
    </r>
    <r>
      <rPr>
        <i/>
        <sz val="9"/>
        <color indexed="23"/>
        <rFont val="Administer"/>
        <family val="0"/>
      </rPr>
      <t>ıtıcıların ortak görü</t>
    </r>
    <r>
      <rPr>
        <i/>
        <sz val="9"/>
        <color indexed="23"/>
        <rFont val="Arial"/>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Arial"/>
        <family val="0"/>
      </rPr>
      <t>ğ</t>
    </r>
    <r>
      <rPr>
        <i/>
        <sz val="9"/>
        <color indexed="23"/>
        <rFont val="Administer"/>
        <family val="0"/>
      </rPr>
      <t>ıtımcı firmalardan gönderilen özel bilgileri bir araya getirerek olu</t>
    </r>
    <r>
      <rPr>
        <i/>
        <sz val="9"/>
        <color indexed="23"/>
        <rFont val="Arial"/>
        <family val="0"/>
      </rPr>
      <t>ş</t>
    </r>
    <r>
      <rPr>
        <i/>
        <sz val="9"/>
        <color indexed="23"/>
        <rFont val="Administer"/>
        <family val="0"/>
      </rPr>
      <t>turmaktadır. Yukarıdaki ve ekindeki tabloların içerdi</t>
    </r>
    <r>
      <rPr>
        <i/>
        <sz val="9"/>
        <color indexed="23"/>
        <rFont val="Arial"/>
        <family val="0"/>
      </rPr>
      <t>ğ</t>
    </r>
    <r>
      <rPr>
        <i/>
        <sz val="9"/>
        <color indexed="23"/>
        <rFont val="Administer"/>
        <family val="0"/>
      </rPr>
      <t>i veriler ço</t>
    </r>
    <r>
      <rPr>
        <i/>
        <sz val="9"/>
        <color indexed="23"/>
        <rFont val="Arial"/>
        <family val="0"/>
      </rPr>
      <t>ğ</t>
    </r>
    <r>
      <rPr>
        <i/>
        <sz val="9"/>
        <color indexed="23"/>
        <rFont val="Administer"/>
        <family val="0"/>
      </rPr>
      <t>altılamaz, satılamaz. Alıntı veya kopyalama yapılırken Haftalık Antrakt Sinema Gazetesi'nden izin alınmalıdır.</t>
    </r>
  </si>
  <si>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</si>
  <si>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PİNEMA</t>
  </si>
  <si>
    <t>Title</t>
  </si>
  <si>
    <t>Cumulative</t>
  </si>
  <si>
    <t>Scr.Avg.
(Adm.)</t>
  </si>
  <si>
    <t>Avg.
Ticket</t>
  </si>
  <si>
    <t>.</t>
  </si>
  <si>
    <t>Release
Date</t>
  </si>
  <si>
    <t>WARNER BROS. TÜRKİYE</t>
  </si>
  <si>
    <t># of
Prints</t>
  </si>
  <si>
    <t># of
Screen</t>
  </si>
  <si>
    <t>Weeks in Release</t>
  </si>
  <si>
    <t>Weekend Total</t>
  </si>
  <si>
    <r>
      <t>http://www.antraktsinema.com -</t>
    </r>
    <r>
      <rPr>
        <sz val="12"/>
        <color indexed="47"/>
        <rFont val="Gadget"/>
        <family val="0"/>
      </rPr>
      <t xml:space="preserve"> Weekly Movie Magazine Antrakt presents - Haftalık Antrakt Sinema Gazetesi sunar </t>
    </r>
    <r>
      <rPr>
        <sz val="12"/>
        <color indexed="9"/>
        <rFont val="Gadget"/>
        <family val="0"/>
      </rPr>
      <t>- http://www.antraktsinema.com</t>
    </r>
  </si>
  <si>
    <r>
      <t>http://www.antraktsinema.com -</t>
    </r>
    <r>
      <rPr>
        <sz val="11"/>
        <color indexed="47"/>
        <rFont val="Gadget"/>
        <family val="0"/>
      </rPr>
      <t xml:space="preserve"> Weekly Movie Magazine Antrakt presents - Haftalık Antrakt Sinema Gazetesi sunar</t>
    </r>
    <r>
      <rPr>
        <sz val="11"/>
        <color indexed="9"/>
        <rFont val="Gadget"/>
        <family val="0"/>
      </rPr>
      <t xml:space="preserve"> - http://www.antraktsinema.com</t>
    </r>
  </si>
  <si>
    <t>CHANTIER FILMS</t>
  </si>
  <si>
    <t>YOGI BEAR</t>
  </si>
  <si>
    <t>THE RITE</t>
  </si>
  <si>
    <t>İNCİR REÇELİ</t>
  </si>
  <si>
    <t>127 HOURS</t>
  </si>
  <si>
    <t>YA SONRA</t>
  </si>
  <si>
    <t>BLACK SWAN</t>
  </si>
  <si>
    <t>THE NEXT THREE DAYS</t>
  </si>
  <si>
    <t>KURTLAR VADİSİ FİLİSTİN</t>
  </si>
  <si>
    <t>CINE FILM</t>
  </si>
  <si>
    <t>BİR AVUÇ DENİZ</t>
  </si>
  <si>
    <t>SAKLI HAYATLAR</t>
  </si>
  <si>
    <t>GÖLGELER VE SURETLER</t>
  </si>
  <si>
    <t>M3 FILM</t>
  </si>
  <si>
    <t>BATTLE: LA</t>
  </si>
  <si>
    <t>LIMITLESS</t>
  </si>
  <si>
    <t>PRESS</t>
  </si>
  <si>
    <t>ÇINAR AĞACI</t>
  </si>
  <si>
    <t>MEDYAVİZYON</t>
  </si>
  <si>
    <t>AŞK TESADÜFLERİ SEVER</t>
  </si>
  <si>
    <t>UIP TÜRKİYE</t>
  </si>
  <si>
    <t>ANIMALS UNITED</t>
  </si>
  <si>
    <t>RANGO</t>
  </si>
  <si>
    <t>THE KING'S SPEECH</t>
  </si>
  <si>
    <t>EYYVAH EYVAH 2</t>
  </si>
  <si>
    <t>TRON: LEGACY</t>
  </si>
  <si>
    <t>MEGAMIND</t>
  </si>
  <si>
    <t>KOLPAÇİNO: BOMBA</t>
  </si>
  <si>
    <t>KAYBEDENLER KULÜBÜ</t>
  </si>
  <si>
    <t>JUST GO WITH IT</t>
  </si>
  <si>
    <t>I AM NUMBER FOUR</t>
  </si>
  <si>
    <t>72. KOĞUŞ</t>
  </si>
  <si>
    <t>BIG MOMMAS: LIKE FATHER, LIKE SON</t>
  </si>
  <si>
    <t>WE ARE WHAT WE ARE</t>
  </si>
  <si>
    <t>WINTER'S BONE</t>
  </si>
  <si>
    <t>RED RIDING HOOD</t>
  </si>
  <si>
    <t>HOP DEDİK: DELİ DUMRUL</t>
  </si>
  <si>
    <t>NO STRINGS ATTACHED</t>
  </si>
  <si>
    <t>ATLIKARINCA</t>
  </si>
  <si>
    <t>CHERKESS</t>
  </si>
  <si>
    <t>ONAY</t>
  </si>
  <si>
    <t>MEŞ</t>
  </si>
  <si>
    <t>NAR FİLM</t>
  </si>
  <si>
    <t>ÖZEN FİLM</t>
  </si>
  <si>
    <t>I AM LOVE</t>
  </si>
  <si>
    <t>THE GIRL WHO KICKED THE HORNETS' NEST</t>
  </si>
  <si>
    <t>THE LINCOLN LAWYER</t>
  </si>
  <si>
    <t>RIO</t>
  </si>
  <si>
    <t>TİGLON</t>
  </si>
  <si>
    <t>SOURCE CODE</t>
  </si>
  <si>
    <t>LAST NIGHT</t>
  </si>
  <si>
    <t>ÇOĞUNLUK</t>
  </si>
  <si>
    <t>THE ADJUSTMENT BREAU</t>
  </si>
  <si>
    <t>THE KIDS ARE ALL RIGHT</t>
  </si>
  <si>
    <t>TANGLED</t>
  </si>
  <si>
    <t>EVERYTHING WILL BE FINE</t>
  </si>
  <si>
    <t>THE EXPERIMENT</t>
  </si>
  <si>
    <t>EAT PRAY LOVE</t>
  </si>
  <si>
    <t>SCREAM 4</t>
  </si>
  <si>
    <t>WATER FOR ELEPHANTS</t>
  </si>
  <si>
    <t>SUCKER PUNCH</t>
  </si>
  <si>
    <t>WINNIE THE POOH</t>
  </si>
  <si>
    <t>MFP-CINE GROUP</t>
  </si>
  <si>
    <t>LONDON BOULEVARD</t>
  </si>
  <si>
    <t>BİZİM BÜYÜK ÇARESİZLİĞİMİZ</t>
  </si>
  <si>
    <t>DRIVE ANGRY</t>
  </si>
  <si>
    <t>COLD PREY 3</t>
  </si>
  <si>
    <t>DUKA</t>
  </si>
  <si>
    <t>HÜR ADAM</t>
  </si>
  <si>
    <t>BIUTIFUL</t>
  </si>
  <si>
    <t>KITES</t>
  </si>
  <si>
    <t>THE LAST EXORCISM</t>
  </si>
  <si>
    <t>AV MEVSİMİ</t>
  </si>
  <si>
    <t>SEASON OF THE WITCH</t>
  </si>
  <si>
    <t>TRUE GRIT</t>
  </si>
</sst>
</file>

<file path=xl/styles.xml><?xml version="1.0" encoding="utf-8"?>
<styleSheet xmlns="http://schemas.openxmlformats.org/spreadsheetml/2006/main">
  <numFmts count="5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s>
  <fonts count="107">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12"/>
      <color indexed="9"/>
      <name val="Trebuchet MS"/>
      <family val="2"/>
    </font>
    <font>
      <sz val="12"/>
      <color indexed="9"/>
      <name val="Impact"/>
      <family val="2"/>
    </font>
    <font>
      <b/>
      <sz val="11"/>
      <name val="Century Gothic"/>
      <family val="2"/>
    </font>
    <font>
      <b/>
      <sz val="10"/>
      <color indexed="9"/>
      <name val="Trebuchet MS"/>
      <family val="2"/>
    </font>
    <font>
      <sz val="10"/>
      <color indexed="9"/>
      <name val="Trebuchet MS"/>
      <family val="2"/>
    </font>
    <font>
      <sz val="14"/>
      <name val="Garamond"/>
      <family val="1"/>
    </font>
    <font>
      <b/>
      <sz val="14"/>
      <color indexed="18"/>
      <name val="Garamond"/>
      <family val="1"/>
    </font>
    <font>
      <b/>
      <sz val="14"/>
      <name val="Garamond"/>
      <family val="1"/>
    </font>
    <font>
      <sz val="12"/>
      <name val="Garamond"/>
      <family val="1"/>
    </font>
    <font>
      <sz val="8"/>
      <name val="Verdana"/>
      <family val="2"/>
    </font>
    <font>
      <sz val="8"/>
      <color indexed="9"/>
      <name val="Verdana"/>
      <family val="2"/>
    </font>
    <font>
      <b/>
      <sz val="8"/>
      <color indexed="9"/>
      <name val="Verdana"/>
      <family val="2"/>
    </font>
    <font>
      <sz val="10"/>
      <color indexed="9"/>
      <name val="Arial"/>
      <family val="0"/>
    </font>
    <font>
      <b/>
      <sz val="10"/>
      <color indexed="9"/>
      <name val="Arial"/>
      <family val="0"/>
    </font>
    <font>
      <sz val="9"/>
      <name val="Verdana"/>
      <family val="2"/>
    </font>
    <font>
      <sz val="9"/>
      <color indexed="9"/>
      <name val="Verdana"/>
      <family val="2"/>
    </font>
    <font>
      <b/>
      <sz val="10"/>
      <name val="Administer"/>
      <family val="0"/>
    </font>
    <font>
      <b/>
      <sz val="10"/>
      <color indexed="9"/>
      <name val="Administer"/>
      <family val="0"/>
    </font>
    <font>
      <sz val="10"/>
      <name val="Administer"/>
      <family val="0"/>
    </font>
    <font>
      <sz val="10"/>
      <color indexed="9"/>
      <name val="Administer"/>
      <family val="0"/>
    </font>
    <font>
      <sz val="10"/>
      <color indexed="40"/>
      <name val="Administer"/>
      <family val="0"/>
    </font>
    <font>
      <sz val="10"/>
      <color indexed="10"/>
      <name val="Administer"/>
      <family val="0"/>
    </font>
    <font>
      <sz val="10"/>
      <color indexed="10"/>
      <name val="Arial"/>
      <family val="0"/>
    </font>
    <font>
      <i/>
      <sz val="9"/>
      <color indexed="23"/>
      <name val="Administer"/>
      <family val="0"/>
    </font>
    <font>
      <i/>
      <sz val="9"/>
      <color indexed="23"/>
      <name val="Arial"/>
      <family val="0"/>
    </font>
    <font>
      <sz val="12"/>
      <color indexed="47"/>
      <name val="Gadget"/>
      <family val="0"/>
    </font>
    <font>
      <sz val="11"/>
      <color indexed="47"/>
      <name val="Gadget"/>
      <family val="0"/>
    </font>
    <font>
      <sz val="12"/>
      <color indexed="9"/>
      <name val="Gadget"/>
      <family val="0"/>
    </font>
    <font>
      <sz val="11"/>
      <color indexed="9"/>
      <name val="Gadget"/>
      <family val="0"/>
    </font>
    <font>
      <sz val="10"/>
      <name val="Trebuchet MS"/>
      <family val="2"/>
    </font>
    <font>
      <b/>
      <sz val="10"/>
      <name val="Arial"/>
      <family val="0"/>
    </font>
    <font>
      <sz val="10"/>
      <color indexed="10"/>
      <name val="Trebuchet MS"/>
      <family val="2"/>
    </font>
    <font>
      <b/>
      <sz val="10"/>
      <name val="Trebuchet MS"/>
      <family val="2"/>
    </font>
    <font>
      <b/>
      <sz val="10"/>
      <color indexed="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4"/>
      <color indexed="8"/>
      <name val="AcidSansRegular"/>
      <family val="0"/>
    </font>
    <font>
      <b/>
      <sz val="24"/>
      <color indexed="8"/>
      <name val="Arial"/>
      <family val="0"/>
    </font>
    <font>
      <b/>
      <sz val="28"/>
      <color indexed="8"/>
      <name val="AcidSansRegular"/>
      <family val="0"/>
    </font>
    <font>
      <sz val="14"/>
      <color indexed="8"/>
      <name val="AcidSansRegular"/>
      <family val="0"/>
    </font>
    <font>
      <b/>
      <sz val="18"/>
      <color indexed="16"/>
      <name val="Administer"/>
      <family val="0"/>
    </font>
    <font>
      <b/>
      <sz val="18"/>
      <color indexed="8"/>
      <name val="Administer"/>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hair"/>
      <bottom style="hair"/>
    </border>
    <border>
      <left style="medium"/>
      <right>
        <color indexed="63"/>
      </right>
      <top>
        <color indexed="63"/>
      </top>
      <bottom>
        <color indexed="63"/>
      </bottom>
    </border>
    <border>
      <left style="hair"/>
      <right style="hair"/>
      <top style="hair"/>
      <bottom style="medium"/>
    </border>
    <border>
      <left style="medium"/>
      <right>
        <color indexed="63"/>
      </right>
      <top style="medium"/>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style="hair"/>
    </border>
    <border>
      <left style="hair"/>
      <right style="medium"/>
      <top style="hair"/>
      <bottom style="medium"/>
    </border>
    <border>
      <left>
        <color indexed="63"/>
      </left>
      <right>
        <color indexed="63"/>
      </right>
      <top>
        <color indexed="63"/>
      </top>
      <bottom style="hair"/>
    </border>
    <border>
      <left style="hair"/>
      <right>
        <color indexed="63"/>
      </right>
      <top style="hair"/>
      <bottom style="thin">
        <color indexed="10"/>
      </bottom>
    </border>
    <border>
      <left style="medium"/>
      <right>
        <color indexed="63"/>
      </right>
      <top style="hair"/>
      <bottom>
        <color indexed="63"/>
      </bottom>
    </border>
    <border>
      <left>
        <color indexed="63"/>
      </left>
      <right>
        <color indexed="63"/>
      </right>
      <top>
        <color indexed="63"/>
      </top>
      <bottom style="thin">
        <color indexed="10"/>
      </bottom>
    </border>
    <border>
      <left style="medium"/>
      <right style="hair"/>
      <top style="hair"/>
      <bottom style="hair"/>
    </border>
    <border>
      <left style="hair"/>
      <right style="medium"/>
      <top style="hair"/>
      <bottom style="hair"/>
    </border>
    <border>
      <left style="medium"/>
      <right style="hair"/>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thin">
        <color indexed="10"/>
      </bottom>
    </border>
    <border>
      <left style="hair"/>
      <right style="hair"/>
      <top style="hair"/>
      <bottom style="thin">
        <color indexed="10"/>
      </bottom>
    </border>
    <border>
      <left style="hair"/>
      <right style="medium"/>
      <top style="hair"/>
      <bottom style="thin">
        <color indexed="10"/>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style="hair"/>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1" applyNumberFormat="0" applyFill="0" applyAlignment="0" applyProtection="0"/>
    <xf numFmtId="0" fontId="95" fillId="0" borderId="2" applyNumberFormat="0" applyFill="0" applyAlignment="0" applyProtection="0"/>
    <xf numFmtId="0" fontId="96" fillId="0" borderId="3" applyNumberFormat="0" applyFill="0" applyAlignment="0" applyProtection="0"/>
    <xf numFmtId="0" fontId="97" fillId="0" borderId="4" applyNumberFormat="0" applyFill="0" applyAlignment="0" applyProtection="0"/>
    <xf numFmtId="0" fontId="9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8" fillId="20" borderId="5" applyNumberFormat="0" applyAlignment="0" applyProtection="0"/>
    <xf numFmtId="0" fontId="99" fillId="21" borderId="6" applyNumberFormat="0" applyAlignment="0" applyProtection="0"/>
    <xf numFmtId="0" fontId="100" fillId="20" borderId="6" applyNumberFormat="0" applyAlignment="0" applyProtection="0"/>
    <xf numFmtId="0" fontId="101" fillId="22" borderId="7" applyNumberFormat="0" applyAlignment="0" applyProtection="0"/>
    <xf numFmtId="0" fontId="102"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0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74">
    <xf numFmtId="0" fontId="0" fillId="0" borderId="0" xfId="0" applyAlignment="1">
      <alignment/>
    </xf>
    <xf numFmtId="3" fontId="12" fillId="33" borderId="10" xfId="0" applyNumberFormat="1"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0"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1" fillId="0" borderId="11" xfId="0" applyFont="1" applyFill="1" applyBorder="1" applyAlignment="1" applyProtection="1">
      <alignment horizontal="center" vertical="center"/>
      <protection/>
    </xf>
    <xf numFmtId="0" fontId="9" fillId="0" borderId="11" xfId="0" applyFont="1" applyFill="1" applyBorder="1" applyAlignment="1" applyProtection="1">
      <alignment horizontal="left" vertical="center"/>
      <protection/>
    </xf>
    <xf numFmtId="190"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vertical="center"/>
      <protection/>
    </xf>
    <xf numFmtId="0" fontId="9" fillId="0" borderId="11" xfId="0" applyFont="1" applyFill="1" applyBorder="1" applyAlignment="1" applyProtection="1">
      <alignment horizontal="center" vertical="center"/>
      <protection/>
    </xf>
    <xf numFmtId="3" fontId="8" fillId="0" borderId="11" xfId="0" applyNumberFormat="1"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191" fontId="8"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191" fontId="6" fillId="0" borderId="11" xfId="0" applyNumberFormat="1" applyFont="1" applyFill="1" applyBorder="1" applyAlignment="1" applyProtection="1">
      <alignment horizontal="right" vertical="center"/>
      <protection locked="0"/>
    </xf>
    <xf numFmtId="191" fontId="12" fillId="33" borderId="10" xfId="0" applyNumberFormat="1" applyFont="1" applyFill="1" applyBorder="1" applyAlignment="1" applyProtection="1">
      <alignment horizontal="right" vertical="center"/>
      <protection/>
    </xf>
    <xf numFmtId="191" fontId="11"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2" fillId="33" borderId="10" xfId="0" applyNumberFormat="1" applyFont="1" applyFill="1" applyBorder="1" applyAlignment="1" applyProtection="1">
      <alignment horizontal="right" vertical="center"/>
      <protection/>
    </xf>
    <xf numFmtId="196" fontId="8"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43" fontId="13" fillId="0" borderId="11" xfId="40" applyFont="1" applyFill="1" applyBorder="1" applyAlignment="1" applyProtection="1">
      <alignment horizontal="left" vertical="center"/>
      <protection/>
    </xf>
    <xf numFmtId="19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xf>
    <xf numFmtId="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locked="0"/>
    </xf>
    <xf numFmtId="196" fontId="17" fillId="0" borderId="11" xfId="0" applyNumberFormat="1" applyFont="1" applyFill="1" applyBorder="1" applyAlignment="1" applyProtection="1">
      <alignment horizontal="right" vertical="center"/>
      <protection locked="0"/>
    </xf>
    <xf numFmtId="193" fontId="17" fillId="0" borderId="11" xfId="0" applyNumberFormat="1" applyFont="1" applyFill="1" applyBorder="1" applyAlignment="1" applyProtection="1">
      <alignment vertical="center"/>
      <protection locked="0"/>
    </xf>
    <xf numFmtId="191" fontId="17" fillId="0" borderId="11" xfId="0" applyNumberFormat="1" applyFont="1" applyFill="1" applyBorder="1" applyAlignment="1" applyProtection="1">
      <alignment horizontal="right" vertical="center"/>
      <protection locked="0"/>
    </xf>
    <xf numFmtId="192" fontId="17" fillId="0" borderId="11" xfId="0" applyNumberFormat="1" applyFont="1" applyFill="1" applyBorder="1" applyAlignment="1" applyProtection="1">
      <alignment vertical="center"/>
      <protection locked="0"/>
    </xf>
    <xf numFmtId="0" fontId="18" fillId="0" borderId="11" xfId="0" applyFont="1" applyFill="1" applyBorder="1" applyAlignment="1" applyProtection="1">
      <alignment vertical="center"/>
      <protection locked="0"/>
    </xf>
    <xf numFmtId="196" fontId="18" fillId="33" borderId="10" xfId="0" applyNumberFormat="1" applyFont="1" applyFill="1" applyBorder="1" applyAlignment="1" applyProtection="1">
      <alignment horizontal="right" vertical="center"/>
      <protection/>
    </xf>
    <xf numFmtId="193" fontId="18" fillId="33" borderId="10" xfId="0" applyNumberFormat="1" applyFont="1" applyFill="1" applyBorder="1" applyAlignment="1" applyProtection="1">
      <alignment horizontal="center" vertical="center"/>
      <protection/>
    </xf>
    <xf numFmtId="191" fontId="18" fillId="33" borderId="10" xfId="0" applyNumberFormat="1" applyFont="1" applyFill="1" applyBorder="1" applyAlignment="1" applyProtection="1">
      <alignment horizontal="right" vertical="center"/>
      <protection/>
    </xf>
    <xf numFmtId="192" fontId="18" fillId="33" borderId="10" xfId="67" applyNumberFormat="1"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196" fontId="19" fillId="0" borderId="11" xfId="0" applyNumberFormat="1" applyFont="1" applyFill="1" applyBorder="1" applyAlignment="1" applyProtection="1">
      <alignment horizontal="right" vertical="center"/>
      <protection/>
    </xf>
    <xf numFmtId="193" fontId="19" fillId="0" borderId="11" xfId="0" applyNumberFormat="1" applyFont="1" applyFill="1" applyBorder="1" applyAlignment="1" applyProtection="1">
      <alignment vertical="center"/>
      <protection/>
    </xf>
    <xf numFmtId="191" fontId="19" fillId="0" borderId="11" xfId="0" applyNumberFormat="1" applyFont="1" applyFill="1" applyBorder="1" applyAlignment="1" applyProtection="1">
      <alignment horizontal="right" vertical="center"/>
      <protection/>
    </xf>
    <xf numFmtId="192" fontId="19" fillId="0" borderId="11" xfId="67" applyNumberFormat="1" applyFont="1" applyFill="1" applyBorder="1" applyAlignment="1" applyProtection="1">
      <alignment vertical="center"/>
      <protection/>
    </xf>
    <xf numFmtId="0" fontId="18" fillId="0" borderId="11" xfId="0" applyFont="1" applyFill="1" applyBorder="1" applyAlignment="1" applyProtection="1">
      <alignment vertical="center"/>
      <protection/>
    </xf>
    <xf numFmtId="196" fontId="19" fillId="33" borderId="10" xfId="0" applyNumberFormat="1" applyFont="1" applyFill="1" applyBorder="1" applyAlignment="1" applyProtection="1">
      <alignment horizontal="right" vertical="center"/>
      <protection/>
    </xf>
    <xf numFmtId="0" fontId="21" fillId="0" borderId="11" xfId="0" applyFont="1" applyFill="1" applyBorder="1" applyAlignment="1" applyProtection="1">
      <alignment horizontal="center" vertical="center"/>
      <protection/>
    </xf>
    <xf numFmtId="0" fontId="20" fillId="0" borderId="11" xfId="0" applyFont="1" applyFill="1" applyBorder="1" applyAlignment="1" applyProtection="1">
      <alignment vertical="center"/>
      <protection/>
    </xf>
    <xf numFmtId="0" fontId="20" fillId="0" borderId="11" xfId="0" applyFont="1" applyFill="1" applyBorder="1" applyAlignment="1" applyProtection="1">
      <alignment vertical="center"/>
      <protection locked="0"/>
    </xf>
    <xf numFmtId="0" fontId="22" fillId="0" borderId="12" xfId="0" applyFont="1" applyFill="1" applyBorder="1" applyAlignment="1" applyProtection="1">
      <alignment horizontal="right" vertical="center"/>
      <protection/>
    </xf>
    <xf numFmtId="0" fontId="22" fillId="0" borderId="13" xfId="0" applyFont="1" applyFill="1" applyBorder="1" applyAlignment="1" applyProtection="1">
      <alignment horizontal="right" vertical="center"/>
      <protection/>
    </xf>
    <xf numFmtId="0" fontId="23" fillId="33" borderId="10" xfId="0" applyFont="1" applyFill="1" applyBorder="1" applyAlignment="1" applyProtection="1">
      <alignment horizontal="center" vertical="center"/>
      <protection/>
    </xf>
    <xf numFmtId="0" fontId="23" fillId="0" borderId="11" xfId="0" applyFont="1" applyFill="1" applyBorder="1" applyAlignment="1" applyProtection="1">
      <alignment horizontal="right" vertical="center"/>
      <protection/>
    </xf>
    <xf numFmtId="0" fontId="22" fillId="0" borderId="11" xfId="0" applyFont="1" applyFill="1" applyBorder="1" applyAlignment="1" applyProtection="1">
      <alignment horizontal="right" vertical="center"/>
      <protection locked="0"/>
    </xf>
    <xf numFmtId="4" fontId="14" fillId="0" borderId="11" xfId="0" applyNumberFormat="1" applyFont="1" applyFill="1" applyBorder="1" applyAlignment="1" applyProtection="1">
      <alignment horizontal="right" vertical="center"/>
      <protection/>
    </xf>
    <xf numFmtId="4" fontId="12" fillId="33" borderId="10" xfId="0" applyNumberFormat="1" applyFont="1" applyFill="1" applyBorder="1" applyAlignment="1" applyProtection="1">
      <alignment horizontal="right" vertical="center"/>
      <protection/>
    </xf>
    <xf numFmtId="4" fontId="6" fillId="0" borderId="11" xfId="0" applyNumberFormat="1" applyFont="1" applyFill="1" applyBorder="1" applyAlignment="1" applyProtection="1">
      <alignment horizontal="right" vertical="center"/>
      <protection locked="0"/>
    </xf>
    <xf numFmtId="4" fontId="13" fillId="0" borderId="11" xfId="0" applyNumberFormat="1" applyFont="1" applyFill="1" applyBorder="1" applyAlignment="1" applyProtection="1">
      <alignment horizontal="right" vertical="center"/>
      <protection/>
    </xf>
    <xf numFmtId="4" fontId="16" fillId="0" borderId="11" xfId="0" applyNumberFormat="1" applyFont="1" applyFill="1" applyBorder="1" applyAlignment="1" applyProtection="1">
      <alignment horizontal="right" vertical="center"/>
      <protection/>
    </xf>
    <xf numFmtId="4" fontId="15" fillId="0" borderId="11" xfId="0" applyNumberFormat="1" applyFont="1" applyFill="1" applyBorder="1" applyAlignment="1" applyProtection="1">
      <alignment horizontal="right" vertical="center"/>
      <protection/>
    </xf>
    <xf numFmtId="4" fontId="11" fillId="33" borderId="10" xfId="0" applyNumberFormat="1" applyFont="1" applyFill="1" applyBorder="1" applyAlignment="1" applyProtection="1">
      <alignment horizontal="right" vertical="center"/>
      <protection/>
    </xf>
    <xf numFmtId="4" fontId="7" fillId="0" borderId="11" xfId="0" applyNumberFormat="1" applyFont="1" applyFill="1" applyBorder="1" applyAlignment="1" applyProtection="1">
      <alignment horizontal="right" vertical="center"/>
      <protection locked="0"/>
    </xf>
    <xf numFmtId="4" fontId="17" fillId="0" borderId="11" xfId="0" applyNumberFormat="1" applyFont="1" applyFill="1" applyBorder="1" applyAlignment="1" applyProtection="1">
      <alignment horizontal="right" vertical="center"/>
      <protection locked="0"/>
    </xf>
    <xf numFmtId="4" fontId="18" fillId="33" borderId="10"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xf>
    <xf numFmtId="3" fontId="12" fillId="33" borderId="10"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locked="0"/>
    </xf>
    <xf numFmtId="3" fontId="13" fillId="0" borderId="11" xfId="0" applyNumberFormat="1" applyFont="1" applyFill="1" applyBorder="1" applyAlignment="1" applyProtection="1">
      <alignment horizontal="right" vertical="center"/>
      <protection/>
    </xf>
    <xf numFmtId="3" fontId="16" fillId="0" borderId="11"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locked="0"/>
    </xf>
    <xf numFmtId="3" fontId="19" fillId="33" borderId="10" xfId="0" applyNumberFormat="1" applyFont="1" applyFill="1" applyBorder="1" applyAlignment="1" applyProtection="1">
      <alignment horizontal="right" vertical="center"/>
      <protection/>
    </xf>
    <xf numFmtId="3" fontId="7" fillId="0" borderId="11" xfId="0" applyNumberFormat="1" applyFont="1" applyFill="1" applyBorder="1" applyAlignment="1" applyProtection="1">
      <alignment horizontal="right" vertical="center"/>
      <protection locked="0"/>
    </xf>
    <xf numFmtId="3" fontId="17" fillId="0" borderId="11" xfId="0" applyNumberFormat="1" applyFont="1" applyFill="1" applyBorder="1" applyAlignment="1" applyProtection="1">
      <alignment horizontal="right" vertical="center"/>
      <protection locked="0"/>
    </xf>
    <xf numFmtId="3" fontId="18" fillId="33" borderId="10" xfId="0" applyNumberFormat="1" applyFont="1" applyFill="1" applyBorder="1" applyAlignment="1" applyProtection="1">
      <alignment horizontal="right" vertical="center"/>
      <protection/>
    </xf>
    <xf numFmtId="2" fontId="17" fillId="0" borderId="11" xfId="0" applyNumberFormat="1" applyFont="1" applyFill="1" applyBorder="1" applyAlignment="1" applyProtection="1">
      <alignment vertical="center"/>
      <protection locked="0"/>
    </xf>
    <xf numFmtId="2" fontId="18" fillId="33" borderId="10" xfId="0" applyNumberFormat="1" applyFont="1" applyFill="1" applyBorder="1" applyAlignment="1" applyProtection="1">
      <alignment horizontal="center" vertical="center"/>
      <protection/>
    </xf>
    <xf numFmtId="0" fontId="24" fillId="0" borderId="11" xfId="0" applyFont="1" applyFill="1" applyBorder="1" applyAlignment="1" applyProtection="1">
      <alignment horizontal="center"/>
      <protection/>
    </xf>
    <xf numFmtId="192" fontId="24" fillId="0" borderId="14" xfId="0" applyNumberFormat="1" applyFont="1" applyFill="1" applyBorder="1" applyAlignment="1" applyProtection="1">
      <alignment horizontal="center" wrapText="1"/>
      <protection/>
    </xf>
    <xf numFmtId="0" fontId="26" fillId="0" borderId="15" xfId="0" applyFont="1" applyFill="1" applyBorder="1" applyAlignment="1" applyProtection="1">
      <alignment horizontal="center"/>
      <protection/>
    </xf>
    <xf numFmtId="0" fontId="27" fillId="0" borderId="12" xfId="0" applyFont="1" applyFill="1" applyBorder="1" applyAlignment="1" applyProtection="1">
      <alignment horizontal="center"/>
      <protection/>
    </xf>
    <xf numFmtId="1" fontId="26" fillId="0" borderId="11" xfId="0" applyNumberFormat="1" applyFont="1" applyFill="1" applyBorder="1" applyAlignment="1" applyProtection="1">
      <alignment horizontal="right" vertical="center"/>
      <protection/>
    </xf>
    <xf numFmtId="0" fontId="26" fillId="0" borderId="12" xfId="0" applyFont="1" applyFill="1" applyBorder="1" applyAlignment="1" applyProtection="1">
      <alignment horizontal="right" vertical="center"/>
      <protection/>
    </xf>
    <xf numFmtId="0" fontId="26" fillId="0" borderId="13" xfId="0" applyFont="1" applyFill="1" applyBorder="1" applyAlignment="1" applyProtection="1">
      <alignment horizontal="right" vertical="center"/>
      <protection/>
    </xf>
    <xf numFmtId="0" fontId="27" fillId="33" borderId="10" xfId="0" applyFont="1" applyFill="1" applyBorder="1" applyAlignment="1" applyProtection="1">
      <alignment horizontal="center" vertical="center"/>
      <protection/>
    </xf>
    <xf numFmtId="0" fontId="26" fillId="0" borderId="11" xfId="0" applyFont="1" applyFill="1" applyBorder="1" applyAlignment="1" applyProtection="1">
      <alignment horizontal="right" vertical="center"/>
      <protection locked="0"/>
    </xf>
    <xf numFmtId="0" fontId="27" fillId="0" borderId="10" xfId="0" applyFont="1" applyFill="1" applyBorder="1" applyAlignment="1" applyProtection="1">
      <alignment horizontal="center" vertical="center"/>
      <protection/>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4"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xf>
    <xf numFmtId="4" fontId="11" fillId="0" borderId="10" xfId="0" applyNumberFormat="1" applyFont="1" applyFill="1" applyBorder="1" applyAlignment="1" applyProtection="1">
      <alignment horizontal="right" vertical="center"/>
      <protection/>
    </xf>
    <xf numFmtId="3" fontId="19" fillId="0" borderId="10" xfId="0" applyNumberFormat="1" applyFont="1" applyFill="1" applyBorder="1" applyAlignment="1" applyProtection="1">
      <alignment horizontal="right" vertical="center"/>
      <protection/>
    </xf>
    <xf numFmtId="3" fontId="18" fillId="0" borderId="10" xfId="0" applyNumberFormat="1" applyFont="1" applyFill="1" applyBorder="1" applyAlignment="1" applyProtection="1">
      <alignment horizontal="right" vertical="center"/>
      <protection/>
    </xf>
    <xf numFmtId="2" fontId="18" fillId="0" borderId="10" xfId="0" applyNumberFormat="1" applyFont="1" applyFill="1" applyBorder="1" applyAlignment="1" applyProtection="1">
      <alignment horizontal="center" vertical="center"/>
      <protection/>
    </xf>
    <xf numFmtId="4" fontId="18" fillId="0" borderId="10" xfId="0" applyNumberFormat="1" applyFont="1" applyFill="1" applyBorder="1" applyAlignment="1" applyProtection="1">
      <alignment horizontal="right" vertical="center"/>
      <protection/>
    </xf>
    <xf numFmtId="192" fontId="18" fillId="0" borderId="10" xfId="67" applyNumberFormat="1" applyFont="1" applyFill="1" applyBorder="1" applyAlignment="1" applyProtection="1">
      <alignment horizontal="center" vertical="center"/>
      <protection/>
    </xf>
    <xf numFmtId="2" fontId="17" fillId="0" borderId="18" xfId="0" applyNumberFormat="1" applyFont="1" applyFill="1" applyBorder="1" applyAlignment="1" applyProtection="1">
      <alignment vertical="center"/>
      <protection locked="0"/>
    </xf>
    <xf numFmtId="2" fontId="18" fillId="33" borderId="16" xfId="0" applyNumberFormat="1" applyFont="1" applyFill="1" applyBorder="1" applyAlignment="1" applyProtection="1">
      <alignment horizontal="center" vertical="center"/>
      <protection/>
    </xf>
    <xf numFmtId="2" fontId="18" fillId="0" borderId="16" xfId="0" applyNumberFormat="1" applyFont="1" applyFill="1" applyBorder="1" applyAlignment="1" applyProtection="1">
      <alignment horizontal="center" vertical="center"/>
      <protection/>
    </xf>
    <xf numFmtId="0" fontId="29" fillId="0" borderId="11" xfId="0" applyFont="1" applyFill="1" applyBorder="1" applyAlignment="1" applyProtection="1">
      <alignment horizontal="left" vertical="center"/>
      <protection/>
    </xf>
    <xf numFmtId="0" fontId="30" fillId="0" borderId="11" xfId="0" applyFont="1" applyBorder="1" applyAlignment="1">
      <alignment horizontal="left" vertical="center"/>
    </xf>
    <xf numFmtId="1" fontId="26" fillId="0" borderId="19" xfId="0" applyNumberFormat="1" applyFont="1" applyFill="1" applyBorder="1" applyAlignment="1" applyProtection="1">
      <alignment horizontal="right" vertical="center"/>
      <protection/>
    </xf>
    <xf numFmtId="43" fontId="13" fillId="0" borderId="19" xfId="40" applyFont="1" applyFill="1" applyBorder="1" applyAlignment="1" applyProtection="1">
      <alignment horizontal="left" vertical="center"/>
      <protection/>
    </xf>
    <xf numFmtId="190" fontId="13" fillId="0" borderId="19" xfId="0" applyNumberFormat="1" applyFont="1" applyFill="1" applyBorder="1" applyAlignment="1" applyProtection="1">
      <alignment horizontal="center" vertical="center"/>
      <protection/>
    </xf>
    <xf numFmtId="0" fontId="13" fillId="0" borderId="19" xfId="0" applyFont="1" applyFill="1" applyBorder="1" applyAlignment="1" applyProtection="1">
      <alignment vertical="center"/>
      <protection/>
    </xf>
    <xf numFmtId="0" fontId="13" fillId="0" borderId="19" xfId="0" applyNumberFormat="1" applyFont="1" applyFill="1" applyBorder="1" applyAlignment="1" applyProtection="1">
      <alignment horizontal="center" vertical="center"/>
      <protection/>
    </xf>
    <xf numFmtId="4" fontId="14" fillId="0" borderId="19" xfId="0" applyNumberFormat="1" applyFont="1" applyFill="1" applyBorder="1" applyAlignment="1" applyProtection="1">
      <alignment horizontal="right" vertical="center"/>
      <protection/>
    </xf>
    <xf numFmtId="3" fontId="15" fillId="0" borderId="19" xfId="0" applyNumberFormat="1" applyFont="1" applyFill="1" applyBorder="1" applyAlignment="1" applyProtection="1">
      <alignment horizontal="right" vertical="center"/>
      <protection/>
    </xf>
    <xf numFmtId="4" fontId="13" fillId="0" borderId="19" xfId="0" applyNumberFormat="1" applyFont="1" applyFill="1" applyBorder="1" applyAlignment="1" applyProtection="1">
      <alignment horizontal="right" vertical="center"/>
      <protection/>
    </xf>
    <xf numFmtId="3" fontId="13" fillId="0" borderId="19" xfId="0" applyNumberFormat="1" applyFont="1" applyFill="1" applyBorder="1" applyAlignment="1" applyProtection="1">
      <alignment horizontal="right" vertical="center"/>
      <protection/>
    </xf>
    <xf numFmtId="4" fontId="16" fillId="0" borderId="19" xfId="0" applyNumberFormat="1" applyFont="1" applyFill="1" applyBorder="1" applyAlignment="1" applyProtection="1">
      <alignment horizontal="right" vertical="center"/>
      <protection/>
    </xf>
    <xf numFmtId="3" fontId="16" fillId="0" borderId="19" xfId="0" applyNumberFormat="1" applyFont="1" applyFill="1" applyBorder="1" applyAlignment="1" applyProtection="1">
      <alignment horizontal="right" vertical="center"/>
      <protection/>
    </xf>
    <xf numFmtId="4" fontId="15" fillId="0" borderId="19" xfId="0" applyNumberFormat="1" applyFont="1" applyFill="1" applyBorder="1" applyAlignment="1" applyProtection="1">
      <alignment horizontal="right" vertical="center"/>
      <protection/>
    </xf>
    <xf numFmtId="3" fontId="15" fillId="0" borderId="19" xfId="0" applyNumberFormat="1" applyFont="1" applyFill="1" applyBorder="1" applyAlignment="1" applyProtection="1">
      <alignment horizontal="right" vertical="center"/>
      <protection locked="0"/>
    </xf>
    <xf numFmtId="3" fontId="17" fillId="0" borderId="19" xfId="0" applyNumberFormat="1" applyFont="1" applyFill="1" applyBorder="1" applyAlignment="1" applyProtection="1">
      <alignment horizontal="right" vertical="center"/>
      <protection locked="0"/>
    </xf>
    <xf numFmtId="2" fontId="17" fillId="0" borderId="19" xfId="0" applyNumberFormat="1" applyFont="1" applyFill="1" applyBorder="1" applyAlignment="1" applyProtection="1">
      <alignment vertical="center"/>
      <protection locked="0"/>
    </xf>
    <xf numFmtId="4" fontId="17" fillId="0" borderId="19" xfId="0" applyNumberFormat="1" applyFont="1" applyFill="1" applyBorder="1" applyAlignment="1" applyProtection="1">
      <alignment horizontal="right" vertical="center"/>
      <protection locked="0"/>
    </xf>
    <xf numFmtId="192" fontId="17" fillId="0" borderId="19" xfId="0" applyNumberFormat="1" applyFont="1" applyFill="1" applyBorder="1" applyAlignment="1" applyProtection="1">
      <alignment vertical="center"/>
      <protection locked="0"/>
    </xf>
    <xf numFmtId="2" fontId="17" fillId="0" borderId="20" xfId="0" applyNumberFormat="1" applyFont="1" applyFill="1" applyBorder="1" applyAlignment="1" applyProtection="1">
      <alignment vertical="center"/>
      <protection locked="0"/>
    </xf>
    <xf numFmtId="0" fontId="25" fillId="0" borderId="21" xfId="0" applyFont="1" applyFill="1" applyBorder="1" applyAlignment="1" applyProtection="1">
      <alignment horizontal="center"/>
      <protection/>
    </xf>
    <xf numFmtId="191" fontId="24" fillId="0" borderId="14" xfId="0" applyNumberFormat="1" applyFont="1" applyFill="1" applyBorder="1" applyAlignment="1" applyProtection="1">
      <alignment horizontal="center" wrapText="1"/>
      <protection/>
    </xf>
    <xf numFmtId="196" fontId="24" fillId="0" borderId="14" xfId="0" applyNumberFormat="1" applyFont="1" applyFill="1" applyBorder="1" applyAlignment="1" applyProtection="1">
      <alignment horizontal="center" wrapText="1"/>
      <protection/>
    </xf>
    <xf numFmtId="193" fontId="24" fillId="0" borderId="14" xfId="0" applyNumberFormat="1" applyFont="1" applyFill="1" applyBorder="1" applyAlignment="1" applyProtection="1">
      <alignment horizontal="center" wrapText="1"/>
      <protection/>
    </xf>
    <xf numFmtId="193" fontId="24" fillId="0" borderId="22" xfId="0" applyNumberFormat="1" applyFont="1" applyFill="1" applyBorder="1" applyAlignment="1" applyProtection="1">
      <alignment horizontal="center" wrapText="1"/>
      <protection/>
    </xf>
    <xf numFmtId="0" fontId="24" fillId="0" borderId="15" xfId="0" applyFont="1" applyFill="1" applyBorder="1" applyAlignment="1" applyProtection="1">
      <alignment horizontal="center"/>
      <protection/>
    </xf>
    <xf numFmtId="0" fontId="25" fillId="0" borderId="12" xfId="0" applyFont="1" applyFill="1" applyBorder="1" applyAlignment="1" applyProtection="1">
      <alignment horizontal="center"/>
      <protection/>
    </xf>
    <xf numFmtId="190" fontId="12" fillId="0" borderId="23" xfId="0" applyNumberFormat="1" applyFont="1" applyFill="1" applyBorder="1" applyAlignment="1">
      <alignment horizontal="center" vertical="center"/>
    </xf>
    <xf numFmtId="0" fontId="12" fillId="0" borderId="21" xfId="0" applyFont="1" applyFill="1" applyBorder="1" applyAlignment="1" applyProtection="1">
      <alignment horizontal="right" vertical="center"/>
      <protection locked="0"/>
    </xf>
    <xf numFmtId="0" fontId="12" fillId="0" borderId="21" xfId="0" applyFont="1" applyFill="1" applyBorder="1" applyAlignment="1" applyProtection="1">
      <alignment horizontal="right" vertical="center"/>
      <protection/>
    </xf>
    <xf numFmtId="0" fontId="22" fillId="0" borderId="24" xfId="0" applyFont="1" applyFill="1" applyBorder="1" applyAlignment="1" applyProtection="1">
      <alignment horizontal="right" vertical="center"/>
      <protection/>
    </xf>
    <xf numFmtId="4" fontId="24" fillId="0" borderId="14" xfId="0" applyNumberFormat="1" applyFont="1" applyFill="1" applyBorder="1" applyAlignment="1" applyProtection="1">
      <alignment horizontal="center" wrapText="1"/>
      <protection/>
    </xf>
    <xf numFmtId="3" fontId="24" fillId="0" borderId="14" xfId="0" applyNumberFormat="1" applyFont="1" applyFill="1" applyBorder="1" applyAlignment="1" applyProtection="1">
      <alignment horizontal="center" wrapText="1"/>
      <protection/>
    </xf>
    <xf numFmtId="2" fontId="24" fillId="0" borderId="14" xfId="0" applyNumberFormat="1" applyFont="1" applyFill="1" applyBorder="1" applyAlignment="1" applyProtection="1">
      <alignment horizontal="center" wrapText="1"/>
      <protection/>
    </xf>
    <xf numFmtId="2" fontId="24" fillId="0" borderId="22" xfId="0" applyNumberFormat="1" applyFont="1" applyFill="1" applyBorder="1" applyAlignment="1" applyProtection="1">
      <alignment horizontal="center" wrapText="1"/>
      <protection/>
    </xf>
    <xf numFmtId="0" fontId="0" fillId="0" borderId="11" xfId="0" applyFont="1" applyFill="1" applyBorder="1" applyAlignment="1" applyProtection="1">
      <alignment vertical="center"/>
      <protection locked="0"/>
    </xf>
    <xf numFmtId="0" fontId="24" fillId="0" borderId="21" xfId="0" applyFont="1" applyFill="1" applyBorder="1" applyAlignment="1" applyProtection="1">
      <alignment horizontal="center"/>
      <protection/>
    </xf>
    <xf numFmtId="0" fontId="37" fillId="0" borderId="21" xfId="0" applyFont="1" applyFill="1" applyBorder="1" applyAlignment="1" applyProtection="1">
      <alignment horizontal="right" vertical="center"/>
      <protection locked="0"/>
    </xf>
    <xf numFmtId="0" fontId="37" fillId="0" borderId="21" xfId="0" applyFont="1" applyFill="1" applyBorder="1" applyAlignment="1" applyProtection="1">
      <alignment horizontal="right" vertical="center"/>
      <protection/>
    </xf>
    <xf numFmtId="0" fontId="38" fillId="0" borderId="11" xfId="0" applyFont="1" applyFill="1" applyBorder="1" applyAlignment="1" applyProtection="1">
      <alignment horizontal="center" vertical="center"/>
      <protection/>
    </xf>
    <xf numFmtId="0" fontId="26" fillId="0" borderId="11"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1" xfId="0" applyFont="1" applyFill="1" applyBorder="1" applyAlignment="1" applyProtection="1">
      <alignment vertical="center"/>
      <protection locked="0"/>
    </xf>
    <xf numFmtId="0" fontId="26" fillId="0" borderId="25" xfId="0" applyFont="1" applyFill="1" applyBorder="1" applyAlignment="1" applyProtection="1">
      <alignment horizontal="right" vertical="center"/>
      <protection/>
    </xf>
    <xf numFmtId="0" fontId="26" fillId="0" borderId="26" xfId="0" applyFont="1" applyFill="1" applyBorder="1" applyAlignment="1" applyProtection="1">
      <alignment horizontal="right" vertical="center"/>
      <protection/>
    </xf>
    <xf numFmtId="4" fontId="39" fillId="0" borderId="11" xfId="43" applyNumberFormat="1" applyFont="1" applyFill="1" applyBorder="1" applyAlignment="1" applyProtection="1">
      <alignment horizontal="right" vertical="center"/>
      <protection/>
    </xf>
    <xf numFmtId="190" fontId="37" fillId="0" borderId="11" xfId="0" applyNumberFormat="1" applyFont="1" applyFill="1" applyBorder="1" applyAlignment="1">
      <alignment horizontal="center" vertical="center"/>
    </xf>
    <xf numFmtId="0" fontId="37" fillId="0" borderId="11" xfId="0" applyFont="1" applyFill="1" applyBorder="1" applyAlignment="1">
      <alignment horizontal="left" vertical="center"/>
    </xf>
    <xf numFmtId="0" fontId="37" fillId="0" borderId="11" xfId="0" applyFont="1" applyFill="1" applyBorder="1" applyAlignment="1">
      <alignment horizontal="right" vertical="center"/>
    </xf>
    <xf numFmtId="4" fontId="37" fillId="0" borderId="11" xfId="43" applyNumberFormat="1" applyFont="1" applyFill="1" applyBorder="1" applyAlignment="1">
      <alignment horizontal="right" vertical="center"/>
    </xf>
    <xf numFmtId="3" fontId="37" fillId="0" borderId="11" xfId="43" applyNumberFormat="1" applyFont="1" applyFill="1" applyBorder="1" applyAlignment="1">
      <alignment horizontal="right" vertical="center"/>
    </xf>
    <xf numFmtId="4" fontId="37" fillId="0" borderId="11" xfId="43" applyNumberFormat="1" applyFont="1" applyFill="1" applyBorder="1" applyAlignment="1" applyProtection="1">
      <alignment horizontal="right" vertical="center"/>
      <protection/>
    </xf>
    <xf numFmtId="2" fontId="37" fillId="0" borderId="11" xfId="43" applyNumberFormat="1" applyFont="1" applyFill="1" applyBorder="1" applyAlignment="1">
      <alignment horizontal="right" vertical="center"/>
    </xf>
    <xf numFmtId="4" fontId="37" fillId="0" borderId="11" xfId="0" applyNumberFormat="1" applyFont="1" applyFill="1" applyBorder="1" applyAlignment="1">
      <alignment horizontal="right" vertical="center"/>
    </xf>
    <xf numFmtId="3" fontId="37" fillId="0" borderId="11" xfId="43" applyNumberFormat="1" applyFont="1" applyFill="1" applyBorder="1" applyAlignment="1" applyProtection="1">
      <alignment horizontal="right" vertical="center"/>
      <protection locked="0"/>
    </xf>
    <xf numFmtId="0" fontId="37" fillId="0" borderId="11" xfId="0" applyFont="1" applyFill="1" applyBorder="1" applyAlignment="1" applyProtection="1">
      <alignment horizontal="left" vertical="center"/>
      <protection locked="0"/>
    </xf>
    <xf numFmtId="190" fontId="37" fillId="0" borderId="11" xfId="0" applyNumberFormat="1" applyFont="1" applyFill="1" applyBorder="1" applyAlignment="1" applyProtection="1">
      <alignment horizontal="center" vertical="center"/>
      <protection locked="0"/>
    </xf>
    <xf numFmtId="0" fontId="37" fillId="0" borderId="11" xfId="0" applyFont="1" applyFill="1" applyBorder="1" applyAlignment="1" applyProtection="1">
      <alignment horizontal="right" vertical="center"/>
      <protection locked="0"/>
    </xf>
    <xf numFmtId="4" fontId="37" fillId="0" borderId="11" xfId="40" applyNumberFormat="1" applyFont="1" applyFill="1" applyBorder="1" applyAlignment="1" applyProtection="1">
      <alignment horizontal="right" vertical="center"/>
      <protection locked="0"/>
    </xf>
    <xf numFmtId="3" fontId="37" fillId="0" borderId="11" xfId="40" applyNumberFormat="1" applyFont="1" applyFill="1" applyBorder="1" applyAlignment="1" applyProtection="1">
      <alignment horizontal="right" vertical="center"/>
      <protection locked="0"/>
    </xf>
    <xf numFmtId="4" fontId="37" fillId="0" borderId="11" xfId="40" applyNumberFormat="1" applyFont="1" applyFill="1" applyBorder="1" applyAlignment="1" applyProtection="1">
      <alignment horizontal="right" vertical="center"/>
      <protection/>
    </xf>
    <xf numFmtId="3" fontId="37" fillId="0" borderId="11" xfId="67" applyNumberFormat="1" applyFont="1" applyFill="1" applyBorder="1" applyAlignment="1" applyProtection="1">
      <alignment horizontal="right" vertical="center"/>
      <protection/>
    </xf>
    <xf numFmtId="2" fontId="37" fillId="0" borderId="11" xfId="67" applyNumberFormat="1" applyFont="1" applyFill="1" applyBorder="1" applyAlignment="1" applyProtection="1">
      <alignment horizontal="right" vertical="center"/>
      <protection/>
    </xf>
    <xf numFmtId="3" fontId="37" fillId="0" borderId="11" xfId="68" applyNumberFormat="1" applyFont="1" applyFill="1" applyBorder="1" applyAlignment="1" applyProtection="1">
      <alignment horizontal="right" vertical="center"/>
      <protection/>
    </xf>
    <xf numFmtId="3" fontId="37" fillId="0" borderId="11" xfId="0" applyNumberFormat="1" applyFont="1" applyFill="1" applyBorder="1" applyAlignment="1">
      <alignment horizontal="right" vertical="center"/>
    </xf>
    <xf numFmtId="4" fontId="37" fillId="0" borderId="11" xfId="40" applyNumberFormat="1" applyFont="1" applyFill="1" applyBorder="1" applyAlignment="1">
      <alignment horizontal="right" vertical="center"/>
    </xf>
    <xf numFmtId="3" fontId="37" fillId="0" borderId="11" xfId="40" applyNumberFormat="1" applyFont="1" applyFill="1" applyBorder="1" applyAlignment="1">
      <alignment horizontal="right" vertical="center"/>
    </xf>
    <xf numFmtId="190" fontId="39" fillId="0" borderId="11" xfId="0" applyNumberFormat="1" applyFont="1" applyFill="1" applyBorder="1" applyAlignment="1">
      <alignment horizontal="center" vertical="center"/>
    </xf>
    <xf numFmtId="0" fontId="39" fillId="0" borderId="11" xfId="0" applyFont="1" applyFill="1" applyBorder="1" applyAlignment="1">
      <alignment horizontal="left" vertical="center"/>
    </xf>
    <xf numFmtId="0" fontId="39" fillId="0" borderId="11" xfId="0" applyFont="1" applyFill="1" applyBorder="1" applyAlignment="1">
      <alignment horizontal="right" vertical="center"/>
    </xf>
    <xf numFmtId="4" fontId="39" fillId="0" borderId="11" xfId="43" applyNumberFormat="1" applyFont="1" applyFill="1" applyBorder="1" applyAlignment="1">
      <alignment horizontal="right" vertical="center"/>
    </xf>
    <xf numFmtId="3" fontId="39" fillId="0" borderId="11" xfId="43" applyNumberFormat="1" applyFont="1" applyFill="1" applyBorder="1" applyAlignment="1">
      <alignment horizontal="right" vertical="center"/>
    </xf>
    <xf numFmtId="2" fontId="39" fillId="0" borderId="11" xfId="43" applyNumberFormat="1" applyFont="1" applyFill="1" applyBorder="1" applyAlignment="1">
      <alignment horizontal="right" vertical="center"/>
    </xf>
    <xf numFmtId="4" fontId="39" fillId="0" borderId="11" xfId="0" applyNumberFormat="1" applyFont="1" applyFill="1" applyBorder="1" applyAlignment="1">
      <alignment horizontal="right" vertical="center"/>
    </xf>
    <xf numFmtId="3" fontId="39" fillId="0" borderId="11" xfId="43" applyNumberFormat="1" applyFont="1" applyFill="1" applyBorder="1" applyAlignment="1" applyProtection="1">
      <alignment horizontal="right" vertical="center"/>
      <protection locked="0"/>
    </xf>
    <xf numFmtId="2" fontId="37" fillId="0" borderId="11" xfId="40" applyNumberFormat="1" applyFont="1" applyFill="1" applyBorder="1" applyAlignment="1">
      <alignment horizontal="right" vertical="center"/>
    </xf>
    <xf numFmtId="49" fontId="37" fillId="0" borderId="11" xfId="0" applyNumberFormat="1" applyFont="1" applyFill="1" applyBorder="1" applyAlignment="1" applyProtection="1">
      <alignment horizontal="left" vertical="center"/>
      <protection locked="0"/>
    </xf>
    <xf numFmtId="0" fontId="37" fillId="0" borderId="11" xfId="0" applyNumberFormat="1" applyFont="1" applyFill="1" applyBorder="1" applyAlignment="1" applyProtection="1">
      <alignment horizontal="right" vertical="center"/>
      <protection locked="0"/>
    </xf>
    <xf numFmtId="190" fontId="37" fillId="0" borderId="11" xfId="0" applyNumberFormat="1" applyFont="1" applyFill="1" applyBorder="1" applyAlignment="1" applyProtection="1">
      <alignment horizontal="left" vertical="center"/>
      <protection locked="0"/>
    </xf>
    <xf numFmtId="4" fontId="37" fillId="0" borderId="11" xfId="0" applyNumberFormat="1" applyFont="1" applyFill="1" applyBorder="1" applyAlignment="1" applyProtection="1">
      <alignment horizontal="right" vertical="center"/>
      <protection locked="0"/>
    </xf>
    <xf numFmtId="3" fontId="37" fillId="0" borderId="11" xfId="0" applyNumberFormat="1" applyFont="1" applyFill="1" applyBorder="1" applyAlignment="1" applyProtection="1">
      <alignment horizontal="right" vertical="center"/>
      <protection locked="0"/>
    </xf>
    <xf numFmtId="2" fontId="37" fillId="0" borderId="11" xfId="0" applyNumberFormat="1" applyFont="1" applyFill="1" applyBorder="1" applyAlignment="1" applyProtection="1">
      <alignment horizontal="right" vertical="center"/>
      <protection locked="0"/>
    </xf>
    <xf numFmtId="0" fontId="37" fillId="0" borderId="11" xfId="0" applyFont="1" applyFill="1" applyBorder="1" applyAlignment="1">
      <alignment horizontal="left" vertical="center"/>
    </xf>
    <xf numFmtId="4" fontId="37" fillId="0" borderId="11" xfId="52" applyNumberFormat="1" applyFont="1" applyFill="1" applyBorder="1" applyAlignment="1" applyProtection="1">
      <alignment horizontal="right" vertical="center"/>
      <protection/>
    </xf>
    <xf numFmtId="3" fontId="37" fillId="0" borderId="11" xfId="52" applyNumberFormat="1" applyFont="1" applyFill="1" applyBorder="1" applyAlignment="1" applyProtection="1">
      <alignment horizontal="right" vertical="center"/>
      <protection/>
    </xf>
    <xf numFmtId="3" fontId="37" fillId="0" borderId="11" xfId="0" applyNumberFormat="1" applyFont="1" applyFill="1" applyBorder="1" applyAlignment="1" applyProtection="1">
      <alignment horizontal="right" vertical="center"/>
      <protection/>
    </xf>
    <xf numFmtId="2" fontId="37" fillId="0" borderId="11" xfId="0" applyNumberFormat="1" applyFont="1" applyFill="1" applyBorder="1" applyAlignment="1" applyProtection="1">
      <alignment horizontal="right" vertical="center"/>
      <protection/>
    </xf>
    <xf numFmtId="4" fontId="37" fillId="0" borderId="11" xfId="52" applyNumberFormat="1" applyFont="1" applyFill="1" applyBorder="1" applyAlignment="1" applyProtection="1">
      <alignment horizontal="right" vertical="center"/>
      <protection locked="0"/>
    </xf>
    <xf numFmtId="3" fontId="37" fillId="0" borderId="11" xfId="52" applyNumberFormat="1" applyFont="1" applyFill="1" applyBorder="1" applyAlignment="1" applyProtection="1">
      <alignment horizontal="right" vertical="center"/>
      <protection locked="0"/>
    </xf>
    <xf numFmtId="190" fontId="37" fillId="0" borderId="11" xfId="0" applyNumberFormat="1" applyFont="1" applyFill="1" applyBorder="1" applyAlignment="1">
      <alignment horizontal="center" vertical="center"/>
    </xf>
    <xf numFmtId="0" fontId="37" fillId="0" borderId="11" xfId="0" applyFont="1" applyFill="1" applyBorder="1" applyAlignment="1">
      <alignment horizontal="right" vertical="center"/>
    </xf>
    <xf numFmtId="4" fontId="37" fillId="0" borderId="11" xfId="0" applyNumberFormat="1" applyFont="1" applyFill="1" applyBorder="1" applyAlignment="1">
      <alignment horizontal="right" vertical="center"/>
    </xf>
    <xf numFmtId="3" fontId="37" fillId="0" borderId="11" xfId="0" applyNumberFormat="1" applyFont="1" applyFill="1" applyBorder="1" applyAlignment="1">
      <alignment horizontal="right" vertical="center"/>
    </xf>
    <xf numFmtId="2" fontId="37" fillId="0" borderId="11" xfId="0" applyNumberFormat="1" applyFont="1" applyFill="1" applyBorder="1" applyAlignment="1">
      <alignment horizontal="right" vertical="center"/>
    </xf>
    <xf numFmtId="204" fontId="37" fillId="0" borderId="27" xfId="0" applyNumberFormat="1" applyFont="1" applyFill="1" applyBorder="1" applyAlignment="1">
      <alignment horizontal="left" vertical="center"/>
    </xf>
    <xf numFmtId="2" fontId="37" fillId="0" borderId="28" xfId="0" applyNumberFormat="1" applyFont="1" applyFill="1" applyBorder="1" applyAlignment="1">
      <alignment horizontal="right" vertical="center"/>
    </xf>
    <xf numFmtId="2" fontId="39" fillId="0" borderId="28" xfId="0" applyNumberFormat="1" applyFont="1" applyFill="1" applyBorder="1" applyAlignment="1">
      <alignment horizontal="right" vertical="center"/>
    </xf>
    <xf numFmtId="0" fontId="37" fillId="0" borderId="27" xfId="0" applyFont="1" applyFill="1" applyBorder="1" applyAlignment="1" applyProtection="1">
      <alignment horizontal="left" vertical="center"/>
      <protection locked="0"/>
    </xf>
    <xf numFmtId="2" fontId="37" fillId="0" borderId="28" xfId="40" applyNumberFormat="1" applyFont="1" applyFill="1" applyBorder="1" applyAlignment="1" applyProtection="1">
      <alignment horizontal="right" vertical="center"/>
      <protection locked="0"/>
    </xf>
    <xf numFmtId="2" fontId="37" fillId="0" borderId="28" xfId="67" applyNumberFormat="1" applyFont="1" applyFill="1" applyBorder="1" applyAlignment="1" applyProtection="1">
      <alignment horizontal="right" vertical="center"/>
      <protection/>
    </xf>
    <xf numFmtId="0" fontId="37" fillId="0" borderId="27" xfId="0" applyFont="1" applyFill="1" applyBorder="1" applyAlignment="1">
      <alignment horizontal="left" vertical="center"/>
    </xf>
    <xf numFmtId="204" fontId="39" fillId="0" borderId="27" xfId="0" applyNumberFormat="1" applyFont="1" applyFill="1" applyBorder="1" applyAlignment="1">
      <alignment horizontal="left" vertical="center"/>
    </xf>
    <xf numFmtId="0" fontId="37" fillId="0" borderId="27" xfId="54" applyFont="1" applyFill="1" applyBorder="1" applyAlignment="1">
      <alignment horizontal="left" vertical="center"/>
      <protection/>
    </xf>
    <xf numFmtId="2" fontId="37" fillId="0" borderId="28" xfId="40" applyNumberFormat="1" applyFont="1" applyFill="1" applyBorder="1" applyAlignment="1">
      <alignment horizontal="right" vertical="center"/>
    </xf>
    <xf numFmtId="0" fontId="37" fillId="0" borderId="27" xfId="54" applyFont="1" applyFill="1" applyBorder="1" applyAlignment="1">
      <alignment horizontal="left" vertical="center"/>
      <protection/>
    </xf>
    <xf numFmtId="0" fontId="37" fillId="0" borderId="27" xfId="0" applyNumberFormat="1" applyFont="1" applyFill="1" applyBorder="1" applyAlignment="1" applyProtection="1">
      <alignment horizontal="left" vertical="center"/>
      <protection locked="0"/>
    </xf>
    <xf numFmtId="2" fontId="37" fillId="0" borderId="28" xfId="68" applyNumberFormat="1" applyFont="1" applyFill="1" applyBorder="1" applyAlignment="1" applyProtection="1">
      <alignment horizontal="right" vertical="center"/>
      <protection/>
    </xf>
    <xf numFmtId="2" fontId="37" fillId="0" borderId="28" xfId="0" applyNumberFormat="1" applyFont="1" applyFill="1" applyBorder="1" applyAlignment="1" applyProtection="1">
      <alignment horizontal="right" vertical="center"/>
      <protection locked="0"/>
    </xf>
    <xf numFmtId="0" fontId="37" fillId="0" borderId="27" xfId="0" applyFont="1" applyFill="1" applyBorder="1" applyAlignment="1">
      <alignment horizontal="left" vertical="center"/>
    </xf>
    <xf numFmtId="2" fontId="37" fillId="0" borderId="28" xfId="52" applyNumberFormat="1" applyFont="1" applyFill="1" applyBorder="1" applyAlignment="1" applyProtection="1">
      <alignment horizontal="right" vertical="center"/>
      <protection/>
    </xf>
    <xf numFmtId="2" fontId="37" fillId="0" borderId="28" xfId="0" applyNumberFormat="1" applyFont="1" applyFill="1" applyBorder="1" applyAlignment="1">
      <alignment horizontal="right" vertical="center"/>
    </xf>
    <xf numFmtId="0" fontId="37" fillId="0" borderId="29" xfId="0" applyFont="1" applyFill="1" applyBorder="1" applyAlignment="1" applyProtection="1">
      <alignment horizontal="left" vertical="center"/>
      <protection locked="0"/>
    </xf>
    <xf numFmtId="190" fontId="37" fillId="0" borderId="14" xfId="0" applyNumberFormat="1" applyFont="1" applyFill="1" applyBorder="1" applyAlignment="1" applyProtection="1">
      <alignment horizontal="center" vertical="center"/>
      <protection locked="0"/>
    </xf>
    <xf numFmtId="0" fontId="37" fillId="0" borderId="14" xfId="0" applyFont="1" applyFill="1" applyBorder="1" applyAlignment="1" applyProtection="1">
      <alignment horizontal="left" vertical="center"/>
      <protection locked="0"/>
    </xf>
    <xf numFmtId="0" fontId="37" fillId="0" borderId="14" xfId="0" applyFont="1" applyFill="1" applyBorder="1" applyAlignment="1" applyProtection="1">
      <alignment horizontal="right" vertical="center"/>
      <protection locked="0"/>
    </xf>
    <xf numFmtId="4" fontId="37" fillId="0" borderId="14" xfId="40" applyNumberFormat="1" applyFont="1" applyFill="1" applyBorder="1" applyAlignment="1" applyProtection="1">
      <alignment horizontal="right" vertical="center"/>
      <protection locked="0"/>
    </xf>
    <xf numFmtId="3" fontId="37" fillId="0" borderId="14" xfId="40" applyNumberFormat="1" applyFont="1" applyFill="1" applyBorder="1" applyAlignment="1" applyProtection="1">
      <alignment horizontal="right" vertical="center"/>
      <protection locked="0"/>
    </xf>
    <xf numFmtId="2" fontId="37" fillId="0" borderId="14" xfId="67" applyNumberFormat="1" applyFont="1" applyFill="1" applyBorder="1" applyAlignment="1" applyProtection="1">
      <alignment horizontal="right" vertical="center"/>
      <protection/>
    </xf>
    <xf numFmtId="3" fontId="37" fillId="0" borderId="14" xfId="68" applyNumberFormat="1" applyFont="1" applyFill="1" applyBorder="1" applyAlignment="1" applyProtection="1">
      <alignment horizontal="right" vertical="center"/>
      <protection/>
    </xf>
    <xf numFmtId="3" fontId="37" fillId="0" borderId="14" xfId="0" applyNumberFormat="1" applyFont="1" applyFill="1" applyBorder="1" applyAlignment="1">
      <alignment horizontal="right" vertical="center"/>
    </xf>
    <xf numFmtId="2" fontId="37" fillId="0" borderId="22" xfId="68" applyNumberFormat="1" applyFont="1" applyFill="1" applyBorder="1" applyAlignment="1" applyProtection="1">
      <alignment horizontal="right" vertical="center"/>
      <protection/>
    </xf>
    <xf numFmtId="4" fontId="40" fillId="0" borderId="11" xfId="43" applyNumberFormat="1" applyFont="1" applyFill="1" applyBorder="1" applyAlignment="1" applyProtection="1">
      <alignment horizontal="right" vertical="center"/>
      <protection/>
    </xf>
    <xf numFmtId="3" fontId="40" fillId="0" borderId="11" xfId="43" applyNumberFormat="1" applyFont="1" applyFill="1" applyBorder="1" applyAlignment="1" applyProtection="1">
      <alignment horizontal="right" vertical="center"/>
      <protection/>
    </xf>
    <xf numFmtId="192" fontId="37" fillId="0" borderId="11" xfId="67" applyNumberFormat="1" applyFont="1" applyFill="1" applyBorder="1" applyAlignment="1" applyProtection="1">
      <alignment horizontal="right" vertical="center"/>
      <protection/>
    </xf>
    <xf numFmtId="4" fontId="40" fillId="0" borderId="11" xfId="40" applyNumberFormat="1" applyFont="1" applyFill="1" applyBorder="1" applyAlignment="1">
      <alignment horizontal="right" vertical="center"/>
    </xf>
    <xf numFmtId="3" fontId="40" fillId="0" borderId="11" xfId="40" applyNumberFormat="1" applyFont="1" applyFill="1" applyBorder="1" applyAlignment="1">
      <alignment horizontal="right" vertical="center"/>
    </xf>
    <xf numFmtId="4" fontId="40" fillId="0" borderId="11" xfId="40" applyNumberFormat="1" applyFont="1" applyFill="1" applyBorder="1" applyAlignment="1" applyProtection="1">
      <alignment horizontal="right" vertical="center"/>
      <protection/>
    </xf>
    <xf numFmtId="3" fontId="40" fillId="0" borderId="11" xfId="40" applyNumberFormat="1" applyFont="1" applyFill="1" applyBorder="1" applyAlignment="1" applyProtection="1">
      <alignment horizontal="right" vertical="center"/>
      <protection/>
    </xf>
    <xf numFmtId="0" fontId="37" fillId="0" borderId="11" xfId="0" applyNumberFormat="1" applyFont="1" applyFill="1" applyBorder="1" applyAlignment="1">
      <alignment horizontal="left" vertical="center"/>
    </xf>
    <xf numFmtId="0" fontId="37" fillId="0" borderId="11" xfId="0" applyNumberFormat="1" applyFont="1" applyFill="1" applyBorder="1" applyAlignment="1">
      <alignment horizontal="right" vertical="center"/>
    </xf>
    <xf numFmtId="4" fontId="40" fillId="0" borderId="11" xfId="0" applyNumberFormat="1" applyFont="1" applyFill="1" applyBorder="1" applyAlignment="1">
      <alignment horizontal="right" vertical="center"/>
    </xf>
    <xf numFmtId="3" fontId="40" fillId="0" borderId="11" xfId="0" applyNumberFormat="1" applyFont="1" applyFill="1" applyBorder="1" applyAlignment="1">
      <alignment horizontal="right" vertical="center"/>
    </xf>
    <xf numFmtId="4" fontId="40" fillId="0" borderId="11" xfId="0" applyNumberFormat="1" applyFont="1" applyFill="1" applyBorder="1" applyAlignment="1" applyProtection="1">
      <alignment horizontal="right" vertical="center"/>
      <protection locked="0"/>
    </xf>
    <xf numFmtId="3" fontId="40" fillId="0" borderId="11" xfId="0" applyNumberFormat="1" applyFont="1" applyFill="1" applyBorder="1" applyAlignment="1" applyProtection="1">
      <alignment horizontal="right" vertical="center"/>
      <protection locked="0"/>
    </xf>
    <xf numFmtId="4" fontId="40" fillId="0" borderId="11" xfId="52" applyNumberFormat="1" applyFont="1" applyFill="1" applyBorder="1" applyAlignment="1" applyProtection="1">
      <alignment horizontal="right" vertical="center"/>
      <protection/>
    </xf>
    <xf numFmtId="3" fontId="40" fillId="0" borderId="11" xfId="52" applyNumberFormat="1" applyFont="1" applyFill="1" applyBorder="1" applyAlignment="1" applyProtection="1">
      <alignment horizontal="right" vertical="center"/>
      <protection/>
    </xf>
    <xf numFmtId="204" fontId="37" fillId="0" borderId="30" xfId="0" applyNumberFormat="1" applyFont="1" applyFill="1" applyBorder="1" applyAlignment="1">
      <alignment horizontal="left" vertical="center"/>
    </xf>
    <xf numFmtId="190" fontId="37" fillId="0" borderId="31" xfId="0" applyNumberFormat="1" applyFont="1" applyFill="1" applyBorder="1" applyAlignment="1">
      <alignment horizontal="center" vertical="center"/>
    </xf>
    <xf numFmtId="0" fontId="37" fillId="0" borderId="31" xfId="0" applyFont="1" applyFill="1" applyBorder="1" applyAlignment="1">
      <alignment horizontal="left" vertical="center"/>
    </xf>
    <xf numFmtId="0" fontId="37" fillId="0" borderId="31" xfId="0" applyFont="1" applyFill="1" applyBorder="1" applyAlignment="1">
      <alignment horizontal="right" vertical="center"/>
    </xf>
    <xf numFmtId="4" fontId="37" fillId="0" borderId="31" xfId="43" applyNumberFormat="1" applyFont="1" applyFill="1" applyBorder="1" applyAlignment="1">
      <alignment horizontal="right" vertical="center"/>
    </xf>
    <xf numFmtId="3" fontId="37" fillId="0" borderId="31" xfId="43" applyNumberFormat="1" applyFont="1" applyFill="1" applyBorder="1" applyAlignment="1">
      <alignment horizontal="right" vertical="center"/>
    </xf>
    <xf numFmtId="4" fontId="40" fillId="0" borderId="31" xfId="43" applyNumberFormat="1" applyFont="1" applyFill="1" applyBorder="1" applyAlignment="1" applyProtection="1">
      <alignment horizontal="right" vertical="center"/>
      <protection/>
    </xf>
    <xf numFmtId="3" fontId="40" fillId="0" borderId="31" xfId="43" applyNumberFormat="1" applyFont="1" applyFill="1" applyBorder="1" applyAlignment="1" applyProtection="1">
      <alignment horizontal="right" vertical="center"/>
      <protection/>
    </xf>
    <xf numFmtId="2" fontId="37" fillId="0" borderId="31" xfId="43" applyNumberFormat="1" applyFont="1" applyFill="1" applyBorder="1" applyAlignment="1">
      <alignment horizontal="right" vertical="center"/>
    </xf>
    <xf numFmtId="4" fontId="37" fillId="0" borderId="31" xfId="43" applyNumberFormat="1" applyFont="1" applyFill="1" applyBorder="1" applyAlignment="1" applyProtection="1">
      <alignment horizontal="right" vertical="center"/>
      <protection/>
    </xf>
    <xf numFmtId="192" fontId="37" fillId="0" borderId="31" xfId="67" applyNumberFormat="1" applyFont="1" applyFill="1" applyBorder="1" applyAlignment="1" applyProtection="1">
      <alignment horizontal="right" vertical="center"/>
      <protection/>
    </xf>
    <xf numFmtId="4" fontId="37" fillId="0" borderId="31" xfId="0" applyNumberFormat="1" applyFont="1" applyFill="1" applyBorder="1" applyAlignment="1">
      <alignment horizontal="right" vertical="center"/>
    </xf>
    <xf numFmtId="3" fontId="37" fillId="0" borderId="31" xfId="43" applyNumberFormat="1" applyFont="1" applyFill="1" applyBorder="1" applyAlignment="1" applyProtection="1">
      <alignment horizontal="right" vertical="center"/>
      <protection locked="0"/>
    </xf>
    <xf numFmtId="2" fontId="37" fillId="0" borderId="32" xfId="0" applyNumberFormat="1" applyFont="1" applyFill="1" applyBorder="1" applyAlignment="1">
      <alignment horizontal="right" vertical="center"/>
    </xf>
    <xf numFmtId="0" fontId="37" fillId="0" borderId="27" xfId="0" applyNumberFormat="1" applyFont="1" applyFill="1" applyBorder="1" applyAlignment="1">
      <alignment horizontal="left" vertical="center"/>
    </xf>
    <xf numFmtId="4" fontId="40" fillId="0" borderId="14" xfId="40" applyNumberFormat="1" applyFont="1" applyFill="1" applyBorder="1" applyAlignment="1" applyProtection="1">
      <alignment horizontal="right" vertical="center"/>
      <protection/>
    </xf>
    <xf numFmtId="3" fontId="40" fillId="0" borderId="14" xfId="40" applyNumberFormat="1" applyFont="1" applyFill="1" applyBorder="1" applyAlignment="1" applyProtection="1">
      <alignment horizontal="right" vertical="center"/>
      <protection/>
    </xf>
    <xf numFmtId="4" fontId="37" fillId="0" borderId="14" xfId="42" applyNumberFormat="1" applyFont="1" applyFill="1" applyBorder="1" applyAlignment="1" applyProtection="1">
      <alignment horizontal="right" vertical="center"/>
      <protection locked="0"/>
    </xf>
    <xf numFmtId="192" fontId="37" fillId="0" borderId="14" xfId="67" applyNumberFormat="1" applyFont="1" applyFill="1" applyBorder="1" applyAlignment="1" applyProtection="1">
      <alignment horizontal="right" vertical="center"/>
      <protection/>
    </xf>
    <xf numFmtId="4" fontId="37" fillId="0" borderId="14" xfId="42" applyNumberFormat="1" applyFont="1" applyFill="1" applyBorder="1" applyAlignment="1" applyProtection="1">
      <alignment horizontal="right" vertical="center"/>
      <protection/>
    </xf>
    <xf numFmtId="204" fontId="37" fillId="0" borderId="33" xfId="0" applyNumberFormat="1" applyFont="1" applyFill="1" applyBorder="1" applyAlignment="1">
      <alignment horizontal="left" vertical="center"/>
    </xf>
    <xf numFmtId="190" fontId="37" fillId="0" borderId="10" xfId="0" applyNumberFormat="1" applyFont="1" applyFill="1" applyBorder="1" applyAlignment="1">
      <alignment horizontal="center" vertical="center"/>
    </xf>
    <xf numFmtId="0" fontId="37" fillId="0" borderId="10" xfId="0" applyFont="1" applyFill="1" applyBorder="1" applyAlignment="1">
      <alignment horizontal="left" vertical="center"/>
    </xf>
    <xf numFmtId="0" fontId="37" fillId="0" borderId="10" xfId="0" applyFont="1" applyFill="1" applyBorder="1" applyAlignment="1">
      <alignment horizontal="right" vertical="center"/>
    </xf>
    <xf numFmtId="4" fontId="37" fillId="0" borderId="10" xfId="43" applyNumberFormat="1" applyFont="1" applyFill="1" applyBorder="1" applyAlignment="1">
      <alignment horizontal="right" vertical="center"/>
    </xf>
    <xf numFmtId="3" fontId="37" fillId="0" borderId="10" xfId="43" applyNumberFormat="1" applyFont="1" applyFill="1" applyBorder="1" applyAlignment="1">
      <alignment horizontal="right" vertical="center"/>
    </xf>
    <xf numFmtId="4" fontId="40" fillId="0" borderId="10" xfId="43" applyNumberFormat="1" applyFont="1" applyFill="1" applyBorder="1" applyAlignment="1" applyProtection="1">
      <alignment horizontal="right" vertical="center"/>
      <protection/>
    </xf>
    <xf numFmtId="3" fontId="40" fillId="0" borderId="10" xfId="43" applyNumberFormat="1" applyFont="1" applyFill="1" applyBorder="1" applyAlignment="1" applyProtection="1">
      <alignment horizontal="right" vertical="center"/>
      <protection/>
    </xf>
    <xf numFmtId="2" fontId="37" fillId="0" borderId="10" xfId="43" applyNumberFormat="1" applyFont="1" applyFill="1" applyBorder="1" applyAlignment="1">
      <alignment horizontal="right" vertical="center"/>
    </xf>
    <xf numFmtId="4" fontId="37" fillId="0" borderId="10" xfId="43" applyNumberFormat="1" applyFont="1" applyFill="1" applyBorder="1" applyAlignment="1" applyProtection="1">
      <alignment horizontal="right" vertical="center"/>
      <protection/>
    </xf>
    <xf numFmtId="192" fontId="37" fillId="0" borderId="10" xfId="67" applyNumberFormat="1" applyFont="1" applyFill="1" applyBorder="1" applyAlignment="1" applyProtection="1">
      <alignment horizontal="right" vertical="center"/>
      <protection/>
    </xf>
    <xf numFmtId="4" fontId="37" fillId="0" borderId="10" xfId="0" applyNumberFormat="1" applyFont="1" applyFill="1" applyBorder="1" applyAlignment="1">
      <alignment horizontal="right" vertical="center"/>
    </xf>
    <xf numFmtId="3" fontId="37" fillId="0" borderId="10" xfId="43" applyNumberFormat="1" applyFont="1" applyFill="1" applyBorder="1" applyAlignment="1" applyProtection="1">
      <alignment horizontal="right" vertical="center"/>
      <protection locked="0"/>
    </xf>
    <xf numFmtId="2" fontId="37" fillId="0" borderId="34" xfId="0" applyNumberFormat="1" applyFont="1" applyFill="1" applyBorder="1" applyAlignment="1">
      <alignment horizontal="right" vertical="center"/>
    </xf>
    <xf numFmtId="204" fontId="37" fillId="0" borderId="35" xfId="0" applyNumberFormat="1" applyFont="1" applyFill="1" applyBorder="1" applyAlignment="1">
      <alignment horizontal="left" vertical="center"/>
    </xf>
    <xf numFmtId="190" fontId="37" fillId="0" borderId="36" xfId="0" applyNumberFormat="1" applyFont="1" applyFill="1" applyBorder="1" applyAlignment="1">
      <alignment horizontal="center" vertical="center"/>
    </xf>
    <xf numFmtId="0" fontId="37" fillId="0" borderId="36" xfId="0" applyFont="1" applyFill="1" applyBorder="1" applyAlignment="1">
      <alignment horizontal="left" vertical="center"/>
    </xf>
    <xf numFmtId="0" fontId="37" fillId="0" borderId="36" xfId="0" applyFont="1" applyFill="1" applyBorder="1" applyAlignment="1">
      <alignment horizontal="right" vertical="center"/>
    </xf>
    <xf numFmtId="4" fontId="37" fillId="0" borderId="36" xfId="43" applyNumberFormat="1" applyFont="1" applyFill="1" applyBorder="1" applyAlignment="1">
      <alignment horizontal="right" vertical="center"/>
    </xf>
    <xf numFmtId="3" fontId="37" fillId="0" borderId="36" xfId="43" applyNumberFormat="1" applyFont="1" applyFill="1" applyBorder="1" applyAlignment="1">
      <alignment horizontal="right" vertical="center"/>
    </xf>
    <xf numFmtId="4" fontId="40" fillId="0" borderId="36" xfId="43" applyNumberFormat="1" applyFont="1" applyFill="1" applyBorder="1" applyAlignment="1" applyProtection="1">
      <alignment horizontal="right" vertical="center"/>
      <protection/>
    </xf>
    <xf numFmtId="3" fontId="40" fillId="0" borderId="36" xfId="43" applyNumberFormat="1" applyFont="1" applyFill="1" applyBorder="1" applyAlignment="1" applyProtection="1">
      <alignment horizontal="right" vertical="center"/>
      <protection/>
    </xf>
    <xf numFmtId="2" fontId="37" fillId="0" borderId="36" xfId="43" applyNumberFormat="1" applyFont="1" applyFill="1" applyBorder="1" applyAlignment="1">
      <alignment horizontal="right" vertical="center"/>
    </xf>
    <xf numFmtId="4" fontId="37" fillId="0" borderId="36" xfId="43" applyNumberFormat="1" applyFont="1" applyFill="1" applyBorder="1" applyAlignment="1" applyProtection="1">
      <alignment horizontal="right" vertical="center"/>
      <protection/>
    </xf>
    <xf numFmtId="192" fontId="37" fillId="0" borderId="36" xfId="67" applyNumberFormat="1" applyFont="1" applyFill="1" applyBorder="1" applyAlignment="1" applyProtection="1">
      <alignment horizontal="right" vertical="center"/>
      <protection/>
    </xf>
    <xf numFmtId="4" fontId="37" fillId="0" borderId="36" xfId="0" applyNumberFormat="1" applyFont="1" applyFill="1" applyBorder="1" applyAlignment="1">
      <alignment horizontal="right" vertical="center"/>
    </xf>
    <xf numFmtId="3" fontId="37" fillId="0" borderId="36" xfId="43" applyNumberFormat="1" applyFont="1" applyFill="1" applyBorder="1" applyAlignment="1" applyProtection="1">
      <alignment horizontal="right" vertical="center"/>
      <protection locked="0"/>
    </xf>
    <xf numFmtId="2" fontId="37" fillId="0" borderId="37" xfId="0" applyNumberFormat="1" applyFont="1" applyFill="1" applyBorder="1" applyAlignment="1">
      <alignment horizontal="right" vertical="center"/>
    </xf>
    <xf numFmtId="0" fontId="39" fillId="0" borderId="27" xfId="54" applyFont="1" applyFill="1" applyBorder="1" applyAlignment="1">
      <alignment horizontal="left" vertical="center"/>
      <protection/>
    </xf>
    <xf numFmtId="4" fontId="39" fillId="0" borderId="11" xfId="40" applyNumberFormat="1" applyFont="1" applyFill="1" applyBorder="1" applyAlignment="1">
      <alignment horizontal="right" vertical="center"/>
    </xf>
    <xf numFmtId="3" fontId="39" fillId="0" borderId="11" xfId="40" applyNumberFormat="1" applyFont="1" applyFill="1" applyBorder="1" applyAlignment="1">
      <alignment horizontal="right" vertical="center"/>
    </xf>
    <xf numFmtId="4" fontId="41" fillId="0" borderId="11" xfId="40" applyNumberFormat="1" applyFont="1" applyFill="1" applyBorder="1" applyAlignment="1">
      <alignment horizontal="right" vertical="center"/>
    </xf>
    <xf numFmtId="3" fontId="41" fillId="0" borderId="11" xfId="40" applyNumberFormat="1" applyFont="1" applyFill="1" applyBorder="1" applyAlignment="1">
      <alignment horizontal="right" vertical="center"/>
    </xf>
    <xf numFmtId="2" fontId="39" fillId="0" borderId="11" xfId="40" applyNumberFormat="1" applyFont="1" applyFill="1" applyBorder="1" applyAlignment="1">
      <alignment horizontal="right" vertical="center"/>
    </xf>
    <xf numFmtId="192" fontId="39" fillId="0" borderId="11" xfId="67" applyNumberFormat="1" applyFont="1" applyFill="1" applyBorder="1" applyAlignment="1" applyProtection="1">
      <alignment horizontal="right" vertical="center"/>
      <protection/>
    </xf>
    <xf numFmtId="2" fontId="39" fillId="0" borderId="28" xfId="40" applyNumberFormat="1" applyFont="1" applyFill="1" applyBorder="1" applyAlignment="1">
      <alignment horizontal="right" vertical="center"/>
    </xf>
    <xf numFmtId="4" fontId="41" fillId="0" borderId="11" xfId="43" applyNumberFormat="1" applyFont="1" applyFill="1" applyBorder="1" applyAlignment="1" applyProtection="1">
      <alignment horizontal="right" vertical="center"/>
      <protection/>
    </xf>
    <xf numFmtId="3" fontId="41" fillId="0" borderId="11" xfId="43" applyNumberFormat="1" applyFont="1" applyFill="1" applyBorder="1" applyAlignment="1" applyProtection="1">
      <alignment horizontal="right" vertical="center"/>
      <protection/>
    </xf>
    <xf numFmtId="0" fontId="39" fillId="0" borderId="27" xfId="0" applyFont="1" applyFill="1" applyBorder="1" applyAlignment="1" applyProtection="1">
      <alignment horizontal="left" vertical="center"/>
      <protection locked="0"/>
    </xf>
    <xf numFmtId="190" fontId="39" fillId="0" borderId="11" xfId="0" applyNumberFormat="1" applyFont="1" applyFill="1" applyBorder="1" applyAlignment="1" applyProtection="1">
      <alignment horizontal="center" vertical="center"/>
      <protection locked="0"/>
    </xf>
    <xf numFmtId="0" fontId="39" fillId="0" borderId="11" xfId="0" applyFont="1" applyFill="1" applyBorder="1" applyAlignment="1" applyProtection="1">
      <alignment horizontal="left" vertical="center"/>
      <protection locked="0"/>
    </xf>
    <xf numFmtId="0" fontId="39" fillId="0" borderId="11" xfId="0" applyFont="1" applyFill="1" applyBorder="1" applyAlignment="1" applyProtection="1">
      <alignment horizontal="right" vertical="center"/>
      <protection locked="0"/>
    </xf>
    <xf numFmtId="4" fontId="39" fillId="0" borderId="11" xfId="40" applyNumberFormat="1" applyFont="1" applyFill="1" applyBorder="1" applyAlignment="1" applyProtection="1">
      <alignment horizontal="right" vertical="center"/>
      <protection locked="0"/>
    </xf>
    <xf numFmtId="3" fontId="39" fillId="0" borderId="11" xfId="40" applyNumberFormat="1" applyFont="1" applyFill="1" applyBorder="1" applyAlignment="1" applyProtection="1">
      <alignment horizontal="right" vertical="center"/>
      <protection locked="0"/>
    </xf>
    <xf numFmtId="4" fontId="41" fillId="0" borderId="11" xfId="40" applyNumberFormat="1" applyFont="1" applyFill="1" applyBorder="1" applyAlignment="1" applyProtection="1">
      <alignment horizontal="right" vertical="center"/>
      <protection/>
    </xf>
    <xf numFmtId="3" fontId="41" fillId="0" borderId="11" xfId="40" applyNumberFormat="1" applyFont="1" applyFill="1" applyBorder="1" applyAlignment="1" applyProtection="1">
      <alignment horizontal="right" vertical="center"/>
      <protection/>
    </xf>
    <xf numFmtId="3" fontId="39" fillId="0" borderId="11" xfId="67" applyNumberFormat="1" applyFont="1" applyFill="1" applyBorder="1" applyAlignment="1" applyProtection="1">
      <alignment horizontal="right" vertical="center"/>
      <protection/>
    </xf>
    <xf numFmtId="2" fontId="39" fillId="0" borderId="11" xfId="67" applyNumberFormat="1" applyFont="1" applyFill="1" applyBorder="1" applyAlignment="1" applyProtection="1">
      <alignment horizontal="right" vertical="center"/>
      <protection/>
    </xf>
    <xf numFmtId="2" fontId="39" fillId="0" borderId="28" xfId="40" applyNumberFormat="1" applyFont="1" applyFill="1" applyBorder="1" applyAlignment="1" applyProtection="1">
      <alignment horizontal="right" vertical="center"/>
      <protection locked="0"/>
    </xf>
    <xf numFmtId="0" fontId="39" fillId="0" borderId="27" xfId="0" applyNumberFormat="1" applyFont="1" applyFill="1" applyBorder="1" applyAlignment="1" applyProtection="1">
      <alignment horizontal="left" vertical="center"/>
      <protection locked="0"/>
    </xf>
    <xf numFmtId="49" fontId="39" fillId="0" borderId="11" xfId="0" applyNumberFormat="1" applyFont="1" applyFill="1" applyBorder="1" applyAlignment="1" applyProtection="1">
      <alignment horizontal="left" vertical="center"/>
      <protection locked="0"/>
    </xf>
    <xf numFmtId="0" fontId="39" fillId="0" borderId="11" xfId="0" applyNumberFormat="1" applyFont="1" applyFill="1" applyBorder="1" applyAlignment="1" applyProtection="1">
      <alignment horizontal="right" vertical="center"/>
      <protection locked="0"/>
    </xf>
    <xf numFmtId="2" fontId="39" fillId="0" borderId="28" xfId="67" applyNumberFormat="1" applyFont="1" applyFill="1" applyBorder="1" applyAlignment="1" applyProtection="1">
      <alignment horizontal="right" vertical="center"/>
      <protection/>
    </xf>
    <xf numFmtId="204" fontId="37" fillId="0" borderId="29" xfId="0" applyNumberFormat="1" applyFont="1" applyFill="1" applyBorder="1" applyAlignment="1">
      <alignment horizontal="left" vertical="center"/>
    </xf>
    <xf numFmtId="190" fontId="37" fillId="0" borderId="14" xfId="0" applyNumberFormat="1" applyFont="1" applyFill="1" applyBorder="1" applyAlignment="1">
      <alignment horizontal="center" vertical="center"/>
    </xf>
    <xf numFmtId="0" fontId="37" fillId="0" borderId="14" xfId="0" applyFont="1" applyFill="1" applyBorder="1" applyAlignment="1">
      <alignment horizontal="left" vertical="center"/>
    </xf>
    <xf numFmtId="0" fontId="37" fillId="0" borderId="14" xfId="0" applyFont="1" applyFill="1" applyBorder="1" applyAlignment="1">
      <alignment horizontal="right" vertical="center"/>
    </xf>
    <xf numFmtId="4" fontId="37" fillId="0" borderId="14" xfId="43" applyNumberFormat="1" applyFont="1" applyFill="1" applyBorder="1" applyAlignment="1">
      <alignment horizontal="right" vertical="center"/>
    </xf>
    <xf numFmtId="3" fontId="37" fillId="0" borderId="14" xfId="43" applyNumberFormat="1" applyFont="1" applyFill="1" applyBorder="1" applyAlignment="1">
      <alignment horizontal="right" vertical="center"/>
    </xf>
    <xf numFmtId="4" fontId="40" fillId="0" borderId="14" xfId="43" applyNumberFormat="1" applyFont="1" applyFill="1" applyBorder="1" applyAlignment="1" applyProtection="1">
      <alignment horizontal="right" vertical="center"/>
      <protection/>
    </xf>
    <xf numFmtId="3" fontId="40" fillId="0" borderId="14" xfId="43" applyNumberFormat="1" applyFont="1" applyFill="1" applyBorder="1" applyAlignment="1" applyProtection="1">
      <alignment horizontal="right" vertical="center"/>
      <protection/>
    </xf>
    <xf numFmtId="2" fontId="37" fillId="0" borderId="14" xfId="43" applyNumberFormat="1" applyFont="1" applyFill="1" applyBorder="1" applyAlignment="1">
      <alignment horizontal="right" vertical="center"/>
    </xf>
    <xf numFmtId="4" fontId="37" fillId="0" borderId="14" xfId="43" applyNumberFormat="1" applyFont="1" applyFill="1" applyBorder="1" applyAlignment="1" applyProtection="1">
      <alignment horizontal="right" vertical="center"/>
      <protection/>
    </xf>
    <xf numFmtId="4" fontId="37" fillId="0" borderId="14" xfId="0" applyNumberFormat="1" applyFont="1" applyFill="1" applyBorder="1" applyAlignment="1">
      <alignment horizontal="right" vertical="center"/>
    </xf>
    <xf numFmtId="3" fontId="37" fillId="0" borderId="14" xfId="43" applyNumberFormat="1" applyFont="1" applyFill="1" applyBorder="1" applyAlignment="1" applyProtection="1">
      <alignment horizontal="right" vertical="center"/>
      <protection locked="0"/>
    </xf>
    <xf numFmtId="2" fontId="37" fillId="0" borderId="22" xfId="0" applyNumberFormat="1" applyFont="1" applyFill="1" applyBorder="1" applyAlignment="1">
      <alignment horizontal="right" vertical="center"/>
    </xf>
    <xf numFmtId="190" fontId="35" fillId="33" borderId="19" xfId="0" applyNumberFormat="1" applyFont="1" applyFill="1" applyBorder="1" applyAlignment="1" applyProtection="1">
      <alignment horizontal="center" vertical="center"/>
      <protection/>
    </xf>
    <xf numFmtId="190" fontId="28" fillId="33" borderId="19" xfId="0" applyNumberFormat="1" applyFont="1" applyFill="1" applyBorder="1" applyAlignment="1">
      <alignment horizontal="center"/>
    </xf>
    <xf numFmtId="190" fontId="28" fillId="33" borderId="20" xfId="0" applyNumberFormat="1" applyFont="1" applyFill="1" applyBorder="1" applyAlignment="1">
      <alignment horizontal="center"/>
    </xf>
    <xf numFmtId="4" fontId="24" fillId="0" borderId="31" xfId="0" applyNumberFormat="1" applyFont="1" applyFill="1" applyBorder="1" applyAlignment="1" applyProtection="1">
      <alignment horizontal="center" wrapText="1"/>
      <protection/>
    </xf>
    <xf numFmtId="0" fontId="24" fillId="0" borderId="31" xfId="0" applyFont="1" applyFill="1" applyBorder="1" applyAlignment="1" applyProtection="1">
      <alignment horizontal="center" wrapText="1"/>
      <protection/>
    </xf>
    <xf numFmtId="0" fontId="24" fillId="0" borderId="14" xfId="0" applyFont="1" applyFill="1" applyBorder="1" applyAlignment="1" applyProtection="1">
      <alignment horizontal="center" wrapText="1"/>
      <protection/>
    </xf>
    <xf numFmtId="3" fontId="24" fillId="0" borderId="31" xfId="0" applyNumberFormat="1" applyFont="1" applyFill="1" applyBorder="1" applyAlignment="1" applyProtection="1">
      <alignment horizontal="center" wrapText="1"/>
      <protection/>
    </xf>
    <xf numFmtId="2" fontId="24" fillId="0" borderId="31" xfId="0" applyNumberFormat="1" applyFont="1" applyFill="1" applyBorder="1" applyAlignment="1" applyProtection="1">
      <alignment horizontal="center" wrapText="1"/>
      <protection/>
    </xf>
    <xf numFmtId="2" fontId="24" fillId="0" borderId="32" xfId="0" applyNumberFormat="1" applyFont="1" applyFill="1" applyBorder="1" applyAlignment="1" applyProtection="1">
      <alignment horizontal="center" wrapText="1"/>
      <protection/>
    </xf>
    <xf numFmtId="43" fontId="24" fillId="0" borderId="30" xfId="40" applyFont="1" applyFill="1" applyBorder="1" applyAlignment="1" applyProtection="1">
      <alignment horizontal="center"/>
      <protection/>
    </xf>
    <xf numFmtId="43" fontId="24" fillId="0" borderId="29" xfId="40" applyFont="1" applyFill="1" applyBorder="1" applyAlignment="1" applyProtection="1">
      <alignment horizontal="center"/>
      <protection/>
    </xf>
    <xf numFmtId="190" fontId="31" fillId="0" borderId="20" xfId="0" applyNumberFormat="1" applyFont="1" applyFill="1" applyBorder="1" applyAlignment="1" applyProtection="1">
      <alignment horizontal="center" vertical="center" wrapText="1"/>
      <protection/>
    </xf>
    <xf numFmtId="190" fontId="32" fillId="0" borderId="38" xfId="0" applyNumberFormat="1" applyFont="1" applyBorder="1" applyAlignment="1">
      <alignment horizontal="center" vertical="center" wrapText="1"/>
    </xf>
    <xf numFmtId="190" fontId="32" fillId="0" borderId="39" xfId="0" applyNumberFormat="1" applyFont="1" applyBorder="1" applyAlignment="1">
      <alignment horizontal="center" vertical="center" wrapText="1"/>
    </xf>
    <xf numFmtId="190" fontId="32" fillId="0" borderId="0" xfId="0" applyNumberFormat="1" applyFont="1" applyAlignment="1">
      <alignment horizontal="center" vertical="center" wrapText="1"/>
    </xf>
    <xf numFmtId="190" fontId="32" fillId="0" borderId="0" xfId="0" applyNumberFormat="1" applyFont="1" applyBorder="1" applyAlignment="1">
      <alignment horizontal="center" vertical="center" wrapText="1"/>
    </xf>
    <xf numFmtId="190" fontId="32" fillId="0" borderId="16" xfId="0" applyNumberFormat="1" applyFont="1" applyBorder="1" applyAlignment="1">
      <alignment horizontal="center" vertical="center" wrapText="1"/>
    </xf>
    <xf numFmtId="190" fontId="32" fillId="0" borderId="23" xfId="0" applyNumberFormat="1" applyFont="1" applyBorder="1" applyAlignment="1">
      <alignment horizontal="center" vertical="center" wrapText="1"/>
    </xf>
    <xf numFmtId="190" fontId="31" fillId="0" borderId="18" xfId="0" applyNumberFormat="1" applyFont="1" applyFill="1" applyBorder="1" applyAlignment="1" applyProtection="1">
      <alignment horizontal="center" vertical="center" wrapText="1"/>
      <protection/>
    </xf>
    <xf numFmtId="190" fontId="32" fillId="0" borderId="40" xfId="0" applyNumberFormat="1" applyFont="1" applyBorder="1" applyAlignment="1">
      <alignment horizontal="center" vertical="center" wrapText="1"/>
    </xf>
    <xf numFmtId="190" fontId="24" fillId="0" borderId="31" xfId="0" applyNumberFormat="1" applyFont="1" applyFill="1" applyBorder="1" applyAlignment="1" applyProtection="1">
      <alignment horizontal="center" wrapText="1"/>
      <protection/>
    </xf>
    <xf numFmtId="190" fontId="24" fillId="0" borderId="14" xfId="0" applyNumberFormat="1" applyFont="1" applyFill="1" applyBorder="1" applyAlignment="1" applyProtection="1">
      <alignment horizontal="center" wrapText="1"/>
      <protection/>
    </xf>
    <xf numFmtId="0" fontId="24" fillId="0" borderId="14" xfId="0" applyFont="1" applyFill="1" applyBorder="1" applyAlignment="1" applyProtection="1">
      <alignment horizontal="center"/>
      <protection/>
    </xf>
    <xf numFmtId="190" fontId="12" fillId="33" borderId="16" xfId="0" applyNumberFormat="1" applyFont="1" applyFill="1" applyBorder="1" applyAlignment="1">
      <alignment horizontal="center" vertical="center"/>
    </xf>
    <xf numFmtId="190" fontId="12" fillId="33" borderId="23" xfId="0" applyNumberFormat="1" applyFont="1" applyFill="1" applyBorder="1" applyAlignment="1">
      <alignment horizontal="center" vertical="center"/>
    </xf>
    <xf numFmtId="190" fontId="12" fillId="33" borderId="17" xfId="0" applyNumberFormat="1" applyFont="1" applyFill="1" applyBorder="1" applyAlignment="1">
      <alignment horizontal="center" vertical="center"/>
    </xf>
    <xf numFmtId="0" fontId="31" fillId="0" borderId="20" xfId="0" applyFont="1" applyFill="1" applyBorder="1" applyAlignment="1" applyProtection="1">
      <alignment horizontal="left" vertical="center" wrapText="1"/>
      <protection/>
    </xf>
    <xf numFmtId="0" fontId="32" fillId="0" borderId="38" xfId="0" applyFont="1" applyBorder="1" applyAlignment="1">
      <alignment horizontal="left" vertical="center" wrapText="1"/>
    </xf>
    <xf numFmtId="0" fontId="32" fillId="0" borderId="39" xfId="0" applyFont="1" applyBorder="1" applyAlignment="1">
      <alignment horizontal="left" vertical="center" wrapText="1"/>
    </xf>
    <xf numFmtId="0" fontId="32" fillId="0" borderId="0" xfId="0" applyFont="1" applyAlignment="1">
      <alignment horizontal="left" vertical="center" wrapText="1"/>
    </xf>
    <xf numFmtId="0" fontId="32" fillId="0" borderId="0" xfId="0" applyFont="1" applyBorder="1" applyAlignment="1">
      <alignment horizontal="left" vertical="center" wrapText="1"/>
    </xf>
    <xf numFmtId="0" fontId="32" fillId="0" borderId="16" xfId="0" applyFont="1" applyBorder="1" applyAlignment="1">
      <alignment horizontal="left" vertical="center" wrapText="1"/>
    </xf>
    <xf numFmtId="0" fontId="32" fillId="0" borderId="23" xfId="0" applyFont="1" applyBorder="1" applyAlignment="1">
      <alignment horizontal="left" vertical="center" wrapText="1"/>
    </xf>
    <xf numFmtId="0" fontId="32" fillId="0" borderId="38" xfId="0" applyFont="1" applyBorder="1" applyAlignment="1">
      <alignment vertical="center" wrapText="1"/>
    </xf>
    <xf numFmtId="0" fontId="32" fillId="0" borderId="39" xfId="0" applyFont="1" applyBorder="1" applyAlignment="1">
      <alignment vertical="center" wrapText="1"/>
    </xf>
    <xf numFmtId="0" fontId="32" fillId="0" borderId="0" xfId="0" applyFont="1" applyAlignment="1">
      <alignment vertical="center" wrapText="1"/>
    </xf>
    <xf numFmtId="0" fontId="32" fillId="0" borderId="0" xfId="0" applyFont="1" applyBorder="1" applyAlignment="1">
      <alignment vertical="center" wrapText="1"/>
    </xf>
    <xf numFmtId="0" fontId="32" fillId="0" borderId="16" xfId="0" applyFont="1" applyBorder="1" applyAlignment="1">
      <alignment vertical="center" wrapText="1"/>
    </xf>
    <xf numFmtId="0" fontId="32" fillId="0" borderId="23" xfId="0" applyFont="1" applyBorder="1" applyAlignment="1">
      <alignment vertical="center" wrapText="1"/>
    </xf>
    <xf numFmtId="0" fontId="12" fillId="33" borderId="16"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17" xfId="0" applyFont="1" applyFill="1" applyBorder="1" applyAlignment="1">
      <alignment horizontal="center" vertical="center"/>
    </xf>
    <xf numFmtId="2" fontId="36" fillId="33" borderId="19" xfId="0" applyNumberFormat="1" applyFont="1" applyFill="1" applyBorder="1" applyAlignment="1" applyProtection="1">
      <alignment horizontal="center" vertical="center"/>
      <protection/>
    </xf>
    <xf numFmtId="2" fontId="28" fillId="33" borderId="19" xfId="0" applyNumberFormat="1" applyFont="1" applyFill="1" applyBorder="1" applyAlignment="1">
      <alignment/>
    </xf>
    <xf numFmtId="2" fontId="28" fillId="33" borderId="20" xfId="0" applyNumberFormat="1" applyFont="1" applyFill="1" applyBorder="1" applyAlignment="1">
      <alignment/>
    </xf>
    <xf numFmtId="193" fontId="24" fillId="0" borderId="31" xfId="0" applyNumberFormat="1" applyFont="1" applyFill="1" applyBorder="1" applyAlignment="1" applyProtection="1">
      <alignment horizontal="center" wrapText="1"/>
      <protection/>
    </xf>
    <xf numFmtId="185" fontId="24" fillId="0" borderId="31" xfId="0" applyNumberFormat="1" applyFont="1" applyFill="1" applyBorder="1" applyAlignment="1" applyProtection="1">
      <alignment horizontal="center" wrapText="1"/>
      <protection/>
    </xf>
    <xf numFmtId="193" fontId="24" fillId="0" borderId="32" xfId="0" applyNumberFormat="1" applyFont="1" applyFill="1" applyBorder="1" applyAlignment="1" applyProtection="1">
      <alignment horizontal="center" wrapText="1"/>
      <protection/>
    </xf>
    <xf numFmtId="0" fontId="31" fillId="0" borderId="18" xfId="0" applyFont="1" applyFill="1" applyBorder="1" applyAlignment="1" applyProtection="1">
      <alignment horizontal="left" vertical="center" wrapText="1"/>
      <protection/>
    </xf>
    <xf numFmtId="0" fontId="32" fillId="0" borderId="40" xfId="0" applyFont="1" applyBorder="1" applyAlignment="1">
      <alignment horizontal="left" vertic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Çıkış" xfId="44"/>
    <cellStyle name="Giriş" xfId="45"/>
    <cellStyle name="Hesaplama" xfId="46"/>
    <cellStyle name="İşaretli Hücre" xfId="47"/>
    <cellStyle name="İyi" xfId="48"/>
    <cellStyle name="Followed Hyperlink" xfId="49"/>
    <cellStyle name="Hyperlink" xfId="50"/>
    <cellStyle name="Kötü" xfId="51"/>
    <cellStyle name="Normal 2" xfId="52"/>
    <cellStyle name="Normal 2 2" xfId="53"/>
    <cellStyle name="Normal_1-7Şubat,2008"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 name="Yüzde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6249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2" name="Text Box 2"/>
        <xdr:cNvSpPr txBox="1">
          <a:spLocks noChangeArrowheads="1"/>
        </xdr:cNvSpPr>
      </xdr:nvSpPr>
      <xdr:spPr>
        <a:xfrm>
          <a:off x="13696950" y="0"/>
          <a:ext cx="25431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114300</xdr:rowOff>
    </xdr:from>
    <xdr:to>
      <xdr:col>12</xdr:col>
      <xdr:colOff>504825</xdr:colOff>
      <xdr:row>0</xdr:row>
      <xdr:rowOff>533400</xdr:rowOff>
    </xdr:to>
    <xdr:sp>
      <xdr:nvSpPr>
        <xdr:cNvPr id="3" name="Text Box 5"/>
        <xdr:cNvSpPr txBox="1">
          <a:spLocks noChangeArrowheads="1"/>
        </xdr:cNvSpPr>
      </xdr:nvSpPr>
      <xdr:spPr>
        <a:xfrm>
          <a:off x="38100" y="114300"/>
          <a:ext cx="10277475" cy="419100"/>
        </a:xfrm>
        <a:prstGeom prst="rect">
          <a:avLst/>
        </a:prstGeom>
        <a:solidFill>
          <a:srgbClr val="C0C0C0"/>
        </a:solidFill>
        <a:ln w="38100" cmpd="dbl">
          <a:noFill/>
        </a:ln>
      </xdr:spPr>
      <xdr:txBody>
        <a:bodyPr vertOverflow="clip" wrap="square" lIns="54864" tIns="41148" rIns="0" bIns="41148"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WEEKEND MARKET DATA</a:t>
          </a:r>
          <a:r>
            <a:rPr lang="en-US" cap="none" sz="2800" b="1" i="0" u="none" baseline="0">
              <a:solidFill>
                <a:srgbClr val="000000"/>
              </a:solidFill>
              <a:latin typeface="AcidSansRegular"/>
              <a:ea typeface="AcidSansRegular"/>
              <a:cs typeface="AcidSansRegular"/>
            </a:rPr>
            <a:t> </a:t>
          </a:r>
          <a:r>
            <a:rPr lang="en-US" cap="none" sz="1400" b="0" i="0" u="none" baseline="0">
              <a:solidFill>
                <a:srgbClr val="000000"/>
              </a:solidFill>
              <a:latin typeface="AcidSansRegular"/>
              <a:ea typeface="AcidSansRegular"/>
              <a:cs typeface="AcidSansRegular"/>
            </a:rPr>
            <a:t>WEEKEND BOX OFFICE &amp; ADMISSION REPORT</a:t>
          </a:r>
        </a:p>
      </xdr:txBody>
    </xdr:sp>
    <xdr:clientData/>
  </xdr:twoCellAnchor>
  <xdr:twoCellAnchor>
    <xdr:from>
      <xdr:col>13</xdr:col>
      <xdr:colOff>85725</xdr:colOff>
      <xdr:row>0</xdr:row>
      <xdr:rowOff>114300</xdr:rowOff>
    </xdr:from>
    <xdr:to>
      <xdr:col>22</xdr:col>
      <xdr:colOff>0</xdr:colOff>
      <xdr:row>0</xdr:row>
      <xdr:rowOff>542925</xdr:rowOff>
    </xdr:to>
    <xdr:sp fLocksText="0">
      <xdr:nvSpPr>
        <xdr:cNvPr id="4" name="Text Box 6"/>
        <xdr:cNvSpPr txBox="1">
          <a:spLocks noChangeArrowheads="1"/>
        </xdr:cNvSpPr>
      </xdr:nvSpPr>
      <xdr:spPr>
        <a:xfrm>
          <a:off x="10401300" y="114300"/>
          <a:ext cx="5848350" cy="428625"/>
        </a:xfrm>
        <a:prstGeom prst="rect">
          <a:avLst/>
        </a:prstGeom>
        <a:solidFill>
          <a:srgbClr val="C0C0C0"/>
        </a:solidFill>
        <a:ln w="12700" cmpd="sng">
          <a:solidFill>
            <a:srgbClr val="000000">
              <a:alpha val="41175"/>
            </a:srgbClr>
          </a:solidFill>
          <a:headEnd type="none"/>
          <a:tailEnd type="none"/>
        </a:ln>
      </xdr:spPr>
      <xdr:txBody>
        <a:bodyPr vertOverflow="clip" wrap="square" lIns="45720" tIns="36576" rIns="45720" bIns="36576" anchor="ctr"/>
        <a:p>
          <a:pPr algn="ctr">
            <a:defRPr/>
          </a:pPr>
          <a:r>
            <a:rPr lang="en-US" cap="none" sz="1800" b="1" i="0" u="none" baseline="0">
              <a:solidFill>
                <a:srgbClr val="900000"/>
              </a:solidFill>
              <a:latin typeface="Administer"/>
              <a:ea typeface="Administer"/>
              <a:cs typeface="Administer"/>
            </a:rPr>
            <a:t>weekend: 16</a:t>
          </a:r>
          <a:r>
            <a:rPr lang="en-US" cap="none" sz="1800" b="1" i="0" u="none" baseline="0">
              <a:solidFill>
                <a:srgbClr val="000000"/>
              </a:solidFill>
              <a:latin typeface="Administer"/>
              <a:ea typeface="Administer"/>
              <a:cs typeface="Administer"/>
            </a:rPr>
            <a:t>  15 - 17 April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09728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90011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0810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 name="Text Box 4"/>
        <xdr:cNvSpPr txBox="1">
          <a:spLocks noChangeArrowheads="1"/>
        </xdr:cNvSpPr>
      </xdr:nvSpPr>
      <xdr:spPr>
        <a:xfrm>
          <a:off x="88677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080135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6" name="Text Box 6"/>
        <xdr:cNvSpPr txBox="1">
          <a:spLocks noChangeArrowheads="1"/>
        </xdr:cNvSpPr>
      </xdr:nvSpPr>
      <xdr:spPr>
        <a:xfrm>
          <a:off x="9210675" y="0"/>
          <a:ext cx="153352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0810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8" name="Text Box 8"/>
        <xdr:cNvSpPr txBox="1">
          <a:spLocks noChangeArrowheads="1"/>
        </xdr:cNvSpPr>
      </xdr:nvSpPr>
      <xdr:spPr>
        <a:xfrm>
          <a:off x="88677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08013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7686675" y="0"/>
          <a:ext cx="30384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09728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90011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0810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4" name="Text Box 14"/>
        <xdr:cNvSpPr txBox="1">
          <a:spLocks noChangeArrowheads="1"/>
        </xdr:cNvSpPr>
      </xdr:nvSpPr>
      <xdr:spPr>
        <a:xfrm>
          <a:off x="88677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15" name="Text Box 16"/>
        <xdr:cNvSpPr txBox="1">
          <a:spLocks noChangeArrowheads="1"/>
        </xdr:cNvSpPr>
      </xdr:nvSpPr>
      <xdr:spPr>
        <a:xfrm>
          <a:off x="9210675" y="0"/>
          <a:ext cx="153352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0810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7" name="Text Box 18"/>
        <xdr:cNvSpPr txBox="1">
          <a:spLocks noChangeArrowheads="1"/>
        </xdr:cNvSpPr>
      </xdr:nvSpPr>
      <xdr:spPr>
        <a:xfrm>
          <a:off x="88677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428625</xdr:colOff>
      <xdr:row>0</xdr:row>
      <xdr:rowOff>0</xdr:rowOff>
    </xdr:to>
    <xdr:sp>
      <xdr:nvSpPr>
        <xdr:cNvPr id="18" name="Text Box 19"/>
        <xdr:cNvSpPr txBox="1">
          <a:spLocks noChangeArrowheads="1"/>
        </xdr:cNvSpPr>
      </xdr:nvSpPr>
      <xdr:spPr>
        <a:xfrm>
          <a:off x="19050" y="0"/>
          <a:ext cx="1079182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428625</xdr:colOff>
      <xdr:row>0</xdr:row>
      <xdr:rowOff>0</xdr:rowOff>
    </xdr:to>
    <xdr:sp>
      <xdr:nvSpPr>
        <xdr:cNvPr id="19" name="Text Box 21"/>
        <xdr:cNvSpPr txBox="1">
          <a:spLocks noChangeArrowheads="1"/>
        </xdr:cNvSpPr>
      </xdr:nvSpPr>
      <xdr:spPr>
        <a:xfrm>
          <a:off x="19050" y="0"/>
          <a:ext cx="10791825"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428625</xdr:colOff>
      <xdr:row>0</xdr:row>
      <xdr:rowOff>0</xdr:rowOff>
    </xdr:to>
    <xdr:sp fLocksText="0">
      <xdr:nvSpPr>
        <xdr:cNvPr id="20" name="Text Box 22"/>
        <xdr:cNvSpPr txBox="1">
          <a:spLocks noChangeArrowheads="1"/>
        </xdr:cNvSpPr>
      </xdr:nvSpPr>
      <xdr:spPr>
        <a:xfrm>
          <a:off x="10153650" y="0"/>
          <a:ext cx="65722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0810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2" name="Text Box 24"/>
        <xdr:cNvSpPr txBox="1">
          <a:spLocks noChangeArrowheads="1"/>
        </xdr:cNvSpPr>
      </xdr:nvSpPr>
      <xdr:spPr>
        <a:xfrm>
          <a:off x="88677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10810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4" name="Text Box 28"/>
        <xdr:cNvSpPr txBox="1">
          <a:spLocks noChangeArrowheads="1"/>
        </xdr:cNvSpPr>
      </xdr:nvSpPr>
      <xdr:spPr>
        <a:xfrm>
          <a:off x="88677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10810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6" name="Text Box 32"/>
        <xdr:cNvSpPr txBox="1">
          <a:spLocks noChangeArrowheads="1"/>
        </xdr:cNvSpPr>
      </xdr:nvSpPr>
      <xdr:spPr>
        <a:xfrm>
          <a:off x="88677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10810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8" name="Text Box 36"/>
        <xdr:cNvSpPr txBox="1">
          <a:spLocks noChangeArrowheads="1"/>
        </xdr:cNvSpPr>
      </xdr:nvSpPr>
      <xdr:spPr>
        <a:xfrm>
          <a:off x="88677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10810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0" name="Text Box 40"/>
        <xdr:cNvSpPr txBox="1">
          <a:spLocks noChangeArrowheads="1"/>
        </xdr:cNvSpPr>
      </xdr:nvSpPr>
      <xdr:spPr>
        <a:xfrm>
          <a:off x="88677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10810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2" name="Text Box 44"/>
        <xdr:cNvSpPr txBox="1">
          <a:spLocks noChangeArrowheads="1"/>
        </xdr:cNvSpPr>
      </xdr:nvSpPr>
      <xdr:spPr>
        <a:xfrm>
          <a:off x="88677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10810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4" name="Text Box 48"/>
        <xdr:cNvSpPr txBox="1">
          <a:spLocks noChangeArrowheads="1"/>
        </xdr:cNvSpPr>
      </xdr:nvSpPr>
      <xdr:spPr>
        <a:xfrm>
          <a:off x="88677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10810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6" name="Text Box 52"/>
        <xdr:cNvSpPr txBox="1">
          <a:spLocks noChangeArrowheads="1"/>
        </xdr:cNvSpPr>
      </xdr:nvSpPr>
      <xdr:spPr>
        <a:xfrm>
          <a:off x="88677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10810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8" name="Text Box 56"/>
        <xdr:cNvSpPr txBox="1">
          <a:spLocks noChangeArrowheads="1"/>
        </xdr:cNvSpPr>
      </xdr:nvSpPr>
      <xdr:spPr>
        <a:xfrm>
          <a:off x="88677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66</xdr:row>
      <xdr:rowOff>76200</xdr:rowOff>
    </xdr:from>
    <xdr:to>
      <xdr:col>42</xdr:col>
      <xdr:colOff>104775</xdr:colOff>
      <xdr:row>75</xdr:row>
      <xdr:rowOff>38100</xdr:rowOff>
    </xdr:to>
    <xdr:sp>
      <xdr:nvSpPr>
        <xdr:cNvPr id="39" name="Text Box 57"/>
        <xdr:cNvSpPr txBox="1">
          <a:spLocks noChangeArrowheads="1"/>
        </xdr:cNvSpPr>
      </xdr:nvSpPr>
      <xdr:spPr>
        <a:xfrm>
          <a:off x="19050" y="12753975"/>
          <a:ext cx="16516350"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10810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1" name="Text Box 60"/>
        <xdr:cNvSpPr txBox="1">
          <a:spLocks noChangeArrowheads="1"/>
        </xdr:cNvSpPr>
      </xdr:nvSpPr>
      <xdr:spPr>
        <a:xfrm>
          <a:off x="88677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10810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3" name="Text Box 64"/>
        <xdr:cNvSpPr txBox="1">
          <a:spLocks noChangeArrowheads="1"/>
        </xdr:cNvSpPr>
      </xdr:nvSpPr>
      <xdr:spPr>
        <a:xfrm>
          <a:off x="88677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10810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5" name="Text Box 68"/>
        <xdr:cNvSpPr txBox="1">
          <a:spLocks noChangeArrowheads="1"/>
        </xdr:cNvSpPr>
      </xdr:nvSpPr>
      <xdr:spPr>
        <a:xfrm>
          <a:off x="88677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114300</xdr:rowOff>
    </xdr:from>
    <xdr:to>
      <xdr:col>13</xdr:col>
      <xdr:colOff>866775</xdr:colOff>
      <xdr:row>1</xdr:row>
      <xdr:rowOff>238125</xdr:rowOff>
    </xdr:to>
    <xdr:sp>
      <xdr:nvSpPr>
        <xdr:cNvPr id="46" name="Text Box 71"/>
        <xdr:cNvSpPr txBox="1">
          <a:spLocks noChangeArrowheads="1"/>
        </xdr:cNvSpPr>
      </xdr:nvSpPr>
      <xdr:spPr>
        <a:xfrm>
          <a:off x="28575" y="114300"/>
          <a:ext cx="7229475" cy="714375"/>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114300</xdr:rowOff>
    </xdr:from>
    <xdr:to>
      <xdr:col>21</xdr:col>
      <xdr:colOff>400050</xdr:colOff>
      <xdr:row>1</xdr:row>
      <xdr:rowOff>228600</xdr:rowOff>
    </xdr:to>
    <xdr:sp fLocksText="0">
      <xdr:nvSpPr>
        <xdr:cNvPr id="47" name="Text Box 72"/>
        <xdr:cNvSpPr txBox="1">
          <a:spLocks noChangeArrowheads="1"/>
        </xdr:cNvSpPr>
      </xdr:nvSpPr>
      <xdr:spPr>
        <a:xfrm>
          <a:off x="7343775" y="114300"/>
          <a:ext cx="3438525" cy="70485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16</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15 - 17 March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78"/>
  <sheetViews>
    <sheetView tabSelected="1" zoomScale="76" zoomScaleNormal="76" zoomScalePageLayoutView="0" workbookViewId="0" topLeftCell="A1">
      <selection activeCell="B14" sqref="B14"/>
    </sheetView>
  </sheetViews>
  <sheetFormatPr defaultColWidth="4.421875" defaultRowHeight="12.75"/>
  <cols>
    <col min="1" max="1" width="3.8515625" style="85" bestFit="1" customWidth="1"/>
    <col min="2" max="2" width="39.57421875" style="15" bestFit="1" customWidth="1"/>
    <col min="3" max="3" width="9.28125" style="16" bestFit="1" customWidth="1"/>
    <col min="4" max="4" width="22.28125" style="6" bestFit="1" customWidth="1"/>
    <col min="5" max="5" width="7.421875" style="17" bestFit="1" customWidth="1"/>
    <col min="6" max="6" width="7.8515625" style="17" customWidth="1"/>
    <col min="7" max="7" width="8.7109375" style="17" customWidth="1"/>
    <col min="8" max="8" width="11.00390625" style="57" customWidth="1"/>
    <col min="9" max="9" width="7.57421875" style="67" bestFit="1" customWidth="1"/>
    <col min="10" max="10" width="11.00390625" style="57" customWidth="1"/>
    <col min="11" max="11" width="7.57421875" style="67" bestFit="1" customWidth="1"/>
    <col min="12" max="12" width="11.00390625" style="57" customWidth="1"/>
    <col min="13" max="13" width="7.57421875" style="67" bestFit="1" customWidth="1"/>
    <col min="14" max="14" width="12.00390625" style="62" bestFit="1" customWidth="1"/>
    <col min="15" max="15" width="7.7109375" style="72" bestFit="1" customWidth="1"/>
    <col min="16" max="16" width="9.421875" style="73" bestFit="1" customWidth="1"/>
    <col min="17" max="17" width="6.8515625" style="75" customWidth="1"/>
    <col min="18" max="18" width="12.7109375" style="63" customWidth="1"/>
    <col min="19" max="19" width="8.7109375" style="34" customWidth="1"/>
    <col min="20" max="20" width="14.421875" style="63" bestFit="1" customWidth="1"/>
    <col min="21" max="21" width="10.00390625" style="73" customWidth="1"/>
    <col min="22" max="22" width="7.140625" style="99" bestFit="1" customWidth="1"/>
    <col min="23" max="23" width="2.421875" style="144" bestFit="1" customWidth="1"/>
    <col min="24" max="25" width="4.421875" style="6" customWidth="1"/>
    <col min="26" max="26" width="1.8515625" style="6" bestFit="1" customWidth="1"/>
    <col min="27" max="16384" width="4.421875" style="6" customWidth="1"/>
  </cols>
  <sheetData>
    <row r="1" spans="1:23" s="30" customFormat="1" ht="46.5" customHeight="1">
      <c r="A1" s="81"/>
      <c r="B1" s="26"/>
      <c r="C1" s="27"/>
      <c r="D1" s="28"/>
      <c r="E1" s="29"/>
      <c r="F1" s="29"/>
      <c r="G1" s="29"/>
      <c r="H1" s="55"/>
      <c r="I1" s="65"/>
      <c r="J1" s="58"/>
      <c r="K1" s="68"/>
      <c r="L1" s="59"/>
      <c r="M1" s="69"/>
      <c r="N1" s="60"/>
      <c r="O1" s="70"/>
      <c r="P1" s="73"/>
      <c r="Q1" s="75"/>
      <c r="R1" s="63"/>
      <c r="S1" s="34"/>
      <c r="T1" s="63"/>
      <c r="U1" s="73"/>
      <c r="V1" s="99"/>
      <c r="W1" s="137"/>
    </row>
    <row r="2" spans="1:23" s="3" customFormat="1" ht="27.75" thickBot="1">
      <c r="A2" s="324" t="s">
        <v>23</v>
      </c>
      <c r="B2" s="325"/>
      <c r="C2" s="325"/>
      <c r="D2" s="325"/>
      <c r="E2" s="325"/>
      <c r="F2" s="325"/>
      <c r="G2" s="325"/>
      <c r="H2" s="325"/>
      <c r="I2" s="325"/>
      <c r="J2" s="325"/>
      <c r="K2" s="325"/>
      <c r="L2" s="325"/>
      <c r="M2" s="325"/>
      <c r="N2" s="325"/>
      <c r="O2" s="325"/>
      <c r="P2" s="325"/>
      <c r="Q2" s="325"/>
      <c r="R2" s="325"/>
      <c r="S2" s="325"/>
      <c r="T2" s="325"/>
      <c r="U2" s="325"/>
      <c r="V2" s="326"/>
      <c r="W2" s="137"/>
    </row>
    <row r="3" spans="1:23" s="77" customFormat="1" ht="12.75">
      <c r="A3" s="79"/>
      <c r="B3" s="333" t="s">
        <v>12</v>
      </c>
      <c r="C3" s="344" t="s">
        <v>17</v>
      </c>
      <c r="D3" s="328" t="s">
        <v>1</v>
      </c>
      <c r="E3" s="328" t="s">
        <v>19</v>
      </c>
      <c r="F3" s="328" t="s">
        <v>20</v>
      </c>
      <c r="G3" s="328" t="s">
        <v>21</v>
      </c>
      <c r="H3" s="330" t="s">
        <v>2</v>
      </c>
      <c r="I3" s="330"/>
      <c r="J3" s="330" t="s">
        <v>3</v>
      </c>
      <c r="K3" s="330"/>
      <c r="L3" s="330" t="s">
        <v>4</v>
      </c>
      <c r="M3" s="330"/>
      <c r="N3" s="331" t="s">
        <v>22</v>
      </c>
      <c r="O3" s="331"/>
      <c r="P3" s="331"/>
      <c r="Q3" s="331"/>
      <c r="R3" s="327" t="s">
        <v>0</v>
      </c>
      <c r="S3" s="327"/>
      <c r="T3" s="331" t="s">
        <v>13</v>
      </c>
      <c r="U3" s="331"/>
      <c r="V3" s="332"/>
      <c r="W3" s="138"/>
    </row>
    <row r="4" spans="1:23" s="77" customFormat="1" ht="26.25" thickBot="1">
      <c r="A4" s="80"/>
      <c r="B4" s="334"/>
      <c r="C4" s="345"/>
      <c r="D4" s="346"/>
      <c r="E4" s="329"/>
      <c r="F4" s="329"/>
      <c r="G4" s="329"/>
      <c r="H4" s="133" t="s">
        <v>7</v>
      </c>
      <c r="I4" s="134" t="s">
        <v>6</v>
      </c>
      <c r="J4" s="133" t="s">
        <v>7</v>
      </c>
      <c r="K4" s="134" t="s">
        <v>6</v>
      </c>
      <c r="L4" s="133" t="s">
        <v>7</v>
      </c>
      <c r="M4" s="134" t="s">
        <v>6</v>
      </c>
      <c r="N4" s="133" t="s">
        <v>7</v>
      </c>
      <c r="O4" s="134" t="s">
        <v>6</v>
      </c>
      <c r="P4" s="134" t="s">
        <v>14</v>
      </c>
      <c r="Q4" s="135" t="s">
        <v>15</v>
      </c>
      <c r="R4" s="133" t="s">
        <v>7</v>
      </c>
      <c r="S4" s="78" t="s">
        <v>5</v>
      </c>
      <c r="T4" s="133" t="s">
        <v>7</v>
      </c>
      <c r="U4" s="134" t="s">
        <v>6</v>
      </c>
      <c r="V4" s="136" t="s">
        <v>15</v>
      </c>
      <c r="W4" s="138"/>
    </row>
    <row r="5" spans="1:23" s="4" customFormat="1" ht="13.5" customHeight="1">
      <c r="A5" s="82">
        <v>1</v>
      </c>
      <c r="B5" s="238" t="s">
        <v>72</v>
      </c>
      <c r="C5" s="239">
        <v>40641</v>
      </c>
      <c r="D5" s="240" t="s">
        <v>73</v>
      </c>
      <c r="E5" s="241">
        <v>137</v>
      </c>
      <c r="F5" s="241">
        <v>205</v>
      </c>
      <c r="G5" s="241">
        <v>2</v>
      </c>
      <c r="H5" s="242">
        <v>105641</v>
      </c>
      <c r="I5" s="243">
        <v>10676</v>
      </c>
      <c r="J5" s="242">
        <v>279191</v>
      </c>
      <c r="K5" s="243">
        <v>26121</v>
      </c>
      <c r="L5" s="242">
        <v>290108</v>
      </c>
      <c r="M5" s="243">
        <v>26494</v>
      </c>
      <c r="N5" s="244">
        <f>H5+J5+L5</f>
        <v>674940</v>
      </c>
      <c r="O5" s="245">
        <f>I5+K5+M5</f>
        <v>63291</v>
      </c>
      <c r="P5" s="243">
        <f>O5/F5</f>
        <v>308.73658536585367</v>
      </c>
      <c r="Q5" s="246">
        <f>+N5/O5</f>
        <v>10.664075460966014</v>
      </c>
      <c r="R5" s="247">
        <v>835207.5</v>
      </c>
      <c r="S5" s="248">
        <f aca="true" t="shared" si="0" ref="S5:S36">IF(R5&lt;&gt;0,-(R5-N5)/R5,"")</f>
        <v>-0.1918894406479827</v>
      </c>
      <c r="T5" s="249">
        <v>1769474.25</v>
      </c>
      <c r="U5" s="250">
        <v>166935</v>
      </c>
      <c r="V5" s="251">
        <f>T5/U5</f>
        <v>10.599779854434361</v>
      </c>
      <c r="W5" s="139"/>
    </row>
    <row r="6" spans="1:23" s="4" customFormat="1" ht="13.5" customHeight="1">
      <c r="A6" s="145">
        <v>2</v>
      </c>
      <c r="B6" s="286" t="s">
        <v>83</v>
      </c>
      <c r="C6" s="169">
        <v>40651</v>
      </c>
      <c r="D6" s="170" t="s">
        <v>45</v>
      </c>
      <c r="E6" s="171">
        <v>65</v>
      </c>
      <c r="F6" s="171">
        <v>66</v>
      </c>
      <c r="G6" s="171">
        <v>1</v>
      </c>
      <c r="H6" s="287">
        <v>85811</v>
      </c>
      <c r="I6" s="288">
        <v>7735</v>
      </c>
      <c r="J6" s="287">
        <v>151230</v>
      </c>
      <c r="K6" s="288">
        <v>13524</v>
      </c>
      <c r="L6" s="287">
        <v>162152</v>
      </c>
      <c r="M6" s="288">
        <v>14507</v>
      </c>
      <c r="N6" s="289">
        <f>+L6+J6+H6</f>
        <v>399193</v>
      </c>
      <c r="O6" s="290">
        <f>+M6+K6+I6</f>
        <v>35766</v>
      </c>
      <c r="P6" s="288">
        <f>+O6/F6</f>
        <v>541.9090909090909</v>
      </c>
      <c r="Q6" s="291">
        <f>+N6/O6</f>
        <v>11.161242520829838</v>
      </c>
      <c r="R6" s="287"/>
      <c r="S6" s="292">
        <f t="shared" si="0"/>
      </c>
      <c r="T6" s="287">
        <v>555738</v>
      </c>
      <c r="U6" s="288">
        <v>54336</v>
      </c>
      <c r="V6" s="293">
        <f>+T6/U6</f>
        <v>10.227804770318022</v>
      </c>
      <c r="W6" s="139"/>
    </row>
    <row r="7" spans="1:23" s="5" customFormat="1" ht="13.5" customHeight="1">
      <c r="A7" s="146">
        <v>3</v>
      </c>
      <c r="B7" s="272" t="s">
        <v>53</v>
      </c>
      <c r="C7" s="273">
        <v>40627</v>
      </c>
      <c r="D7" s="274" t="s">
        <v>73</v>
      </c>
      <c r="E7" s="275">
        <v>137</v>
      </c>
      <c r="F7" s="275">
        <v>142</v>
      </c>
      <c r="G7" s="275">
        <v>4</v>
      </c>
      <c r="H7" s="276">
        <v>89580.5</v>
      </c>
      <c r="I7" s="277">
        <v>8737</v>
      </c>
      <c r="J7" s="276">
        <v>130470</v>
      </c>
      <c r="K7" s="277">
        <v>12601</v>
      </c>
      <c r="L7" s="276">
        <v>158299.5</v>
      </c>
      <c r="M7" s="277">
        <v>15113</v>
      </c>
      <c r="N7" s="278">
        <f>H7+J7+L7</f>
        <v>378350</v>
      </c>
      <c r="O7" s="279">
        <f>I7+K7+M7</f>
        <v>36451</v>
      </c>
      <c r="P7" s="277">
        <f>O7/F7</f>
        <v>256.69718309859155</v>
      </c>
      <c r="Q7" s="280">
        <f>+N7/O7</f>
        <v>10.379687800060355</v>
      </c>
      <c r="R7" s="281">
        <v>530733</v>
      </c>
      <c r="S7" s="282">
        <f t="shared" si="0"/>
        <v>-0.28711800472177157</v>
      </c>
      <c r="T7" s="283">
        <v>3319498.25</v>
      </c>
      <c r="U7" s="284">
        <v>336380</v>
      </c>
      <c r="V7" s="285">
        <f>T7/U7</f>
        <v>9.868298501694513</v>
      </c>
      <c r="W7" s="139"/>
    </row>
    <row r="8" spans="1:23" s="5" customFormat="1" ht="13.5" customHeight="1">
      <c r="A8" s="83">
        <v>4</v>
      </c>
      <c r="B8" s="258" t="s">
        <v>74</v>
      </c>
      <c r="C8" s="259">
        <v>40641</v>
      </c>
      <c r="D8" s="260" t="s">
        <v>73</v>
      </c>
      <c r="E8" s="261">
        <v>128</v>
      </c>
      <c r="F8" s="261">
        <v>119</v>
      </c>
      <c r="G8" s="261">
        <v>2</v>
      </c>
      <c r="H8" s="262">
        <v>87233</v>
      </c>
      <c r="I8" s="263">
        <v>7984</v>
      </c>
      <c r="J8" s="262">
        <v>138705.5</v>
      </c>
      <c r="K8" s="263">
        <v>12614</v>
      </c>
      <c r="L8" s="262">
        <v>147816</v>
      </c>
      <c r="M8" s="263">
        <v>13228</v>
      </c>
      <c r="N8" s="264">
        <f>H8+J8+L8</f>
        <v>373754.5</v>
      </c>
      <c r="O8" s="265">
        <f>I8+K8+M8</f>
        <v>33826</v>
      </c>
      <c r="P8" s="263">
        <f>O8/F8</f>
        <v>284.25210084033614</v>
      </c>
      <c r="Q8" s="266">
        <f>+N8/O8</f>
        <v>11.049325962277537</v>
      </c>
      <c r="R8" s="267">
        <v>518720.5</v>
      </c>
      <c r="S8" s="268">
        <f t="shared" si="0"/>
        <v>-0.2794684227825968</v>
      </c>
      <c r="T8" s="269">
        <v>1113422.25</v>
      </c>
      <c r="U8" s="270">
        <v>103371</v>
      </c>
      <c r="V8" s="271">
        <f>T8/U8</f>
        <v>10.771127782453492</v>
      </c>
      <c r="W8" s="139"/>
    </row>
    <row r="9" spans="1:23" s="5" customFormat="1" ht="13.5" customHeight="1">
      <c r="A9" s="83">
        <v>5</v>
      </c>
      <c r="B9" s="199" t="s">
        <v>52</v>
      </c>
      <c r="C9" s="158">
        <v>40613</v>
      </c>
      <c r="D9" s="157" t="s">
        <v>18</v>
      </c>
      <c r="E9" s="159">
        <v>280</v>
      </c>
      <c r="F9" s="159">
        <v>214</v>
      </c>
      <c r="G9" s="159">
        <v>6</v>
      </c>
      <c r="H9" s="160">
        <v>33457</v>
      </c>
      <c r="I9" s="161">
        <v>4001</v>
      </c>
      <c r="J9" s="160">
        <v>73624</v>
      </c>
      <c r="K9" s="161">
        <v>8491</v>
      </c>
      <c r="L9" s="160">
        <v>99104</v>
      </c>
      <c r="M9" s="161">
        <v>11180</v>
      </c>
      <c r="N9" s="228">
        <f>+H9+J9+L9</f>
        <v>206185</v>
      </c>
      <c r="O9" s="229">
        <f>+I9+K9+M9</f>
        <v>23672</v>
      </c>
      <c r="P9" s="163">
        <f>IF(N9&lt;&gt;0,O9/F9,"")</f>
        <v>110.61682242990655</v>
      </c>
      <c r="Q9" s="164">
        <f>IF(N9&lt;&gt;0,N9/O9,"")</f>
        <v>8.710079418722541</v>
      </c>
      <c r="R9" s="160">
        <v>339992</v>
      </c>
      <c r="S9" s="225">
        <f t="shared" si="0"/>
        <v>-0.39355926021788745</v>
      </c>
      <c r="T9" s="160">
        <v>6201487</v>
      </c>
      <c r="U9" s="161">
        <v>688032</v>
      </c>
      <c r="V9" s="200">
        <f>T9/U9</f>
        <v>9.013370017673596</v>
      </c>
      <c r="W9" s="140"/>
    </row>
    <row r="10" spans="1:23" s="5" customFormat="1" ht="13.5" customHeight="1">
      <c r="A10" s="83">
        <v>6</v>
      </c>
      <c r="B10" s="203" t="s">
        <v>84</v>
      </c>
      <c r="C10" s="169">
        <v>40648</v>
      </c>
      <c r="D10" s="170" t="s">
        <v>73</v>
      </c>
      <c r="E10" s="171">
        <v>72</v>
      </c>
      <c r="F10" s="171">
        <v>80</v>
      </c>
      <c r="G10" s="171">
        <v>1</v>
      </c>
      <c r="H10" s="172">
        <v>43658.5</v>
      </c>
      <c r="I10" s="173">
        <v>3949</v>
      </c>
      <c r="J10" s="172">
        <v>76184</v>
      </c>
      <c r="K10" s="173">
        <v>6647</v>
      </c>
      <c r="L10" s="172">
        <v>81636.5</v>
      </c>
      <c r="M10" s="173">
        <v>7128</v>
      </c>
      <c r="N10" s="294">
        <f>H10+J10+L10</f>
        <v>201479</v>
      </c>
      <c r="O10" s="295">
        <f>I10+K10+M10</f>
        <v>17724</v>
      </c>
      <c r="P10" s="173">
        <f>O10/F10</f>
        <v>221.55</v>
      </c>
      <c r="Q10" s="174">
        <f>+N10/O10</f>
        <v>11.367580681561725</v>
      </c>
      <c r="R10" s="147"/>
      <c r="S10" s="292">
        <f t="shared" si="0"/>
      </c>
      <c r="T10" s="175">
        <v>201479</v>
      </c>
      <c r="U10" s="176">
        <v>17724</v>
      </c>
      <c r="V10" s="198">
        <f>T10/U10</f>
        <v>11.367580681561725</v>
      </c>
      <c r="W10" s="139"/>
    </row>
    <row r="11" spans="1:23" s="5" customFormat="1" ht="13.5" customHeight="1">
      <c r="A11" s="83">
        <v>7</v>
      </c>
      <c r="B11" s="296" t="s">
        <v>85</v>
      </c>
      <c r="C11" s="297">
        <v>40648</v>
      </c>
      <c r="D11" s="298" t="s">
        <v>18</v>
      </c>
      <c r="E11" s="299">
        <v>76</v>
      </c>
      <c r="F11" s="299">
        <v>76</v>
      </c>
      <c r="G11" s="299">
        <v>1</v>
      </c>
      <c r="H11" s="300">
        <v>48298</v>
      </c>
      <c r="I11" s="301">
        <v>4514</v>
      </c>
      <c r="J11" s="300">
        <v>69108</v>
      </c>
      <c r="K11" s="301">
        <v>6377</v>
      </c>
      <c r="L11" s="300">
        <v>77198</v>
      </c>
      <c r="M11" s="301">
        <v>7205</v>
      </c>
      <c r="N11" s="302">
        <f>+H11+J11+L11</f>
        <v>194604</v>
      </c>
      <c r="O11" s="303">
        <f>+I11+K11+M11</f>
        <v>18096</v>
      </c>
      <c r="P11" s="304">
        <f>IF(N11&lt;&gt;0,O11/F11,"")</f>
        <v>238.10526315789474</v>
      </c>
      <c r="Q11" s="305">
        <f>IF(N11&lt;&gt;0,N11/O11,"")</f>
        <v>10.753978779840848</v>
      </c>
      <c r="R11" s="300"/>
      <c r="S11" s="292">
        <f t="shared" si="0"/>
      </c>
      <c r="T11" s="300">
        <v>194604</v>
      </c>
      <c r="U11" s="301">
        <v>18096</v>
      </c>
      <c r="V11" s="306">
        <f>T11/U11</f>
        <v>10.753978779840848</v>
      </c>
      <c r="W11" s="139"/>
    </row>
    <row r="12" spans="1:23" s="5" customFormat="1" ht="13.5" customHeight="1">
      <c r="A12" s="83">
        <v>8</v>
      </c>
      <c r="B12" s="286" t="s">
        <v>86</v>
      </c>
      <c r="C12" s="169">
        <v>40648</v>
      </c>
      <c r="D12" s="170" t="s">
        <v>45</v>
      </c>
      <c r="E12" s="171">
        <v>75</v>
      </c>
      <c r="F12" s="171">
        <v>76</v>
      </c>
      <c r="G12" s="171">
        <v>1</v>
      </c>
      <c r="H12" s="287">
        <v>27205</v>
      </c>
      <c r="I12" s="288">
        <v>2580</v>
      </c>
      <c r="J12" s="287">
        <v>80164</v>
      </c>
      <c r="K12" s="288">
        <v>7344</v>
      </c>
      <c r="L12" s="287">
        <v>81550</v>
      </c>
      <c r="M12" s="288">
        <v>7447</v>
      </c>
      <c r="N12" s="289">
        <f>+L12+J12+H12</f>
        <v>188919</v>
      </c>
      <c r="O12" s="290">
        <f>+M12+K12+I12</f>
        <v>17371</v>
      </c>
      <c r="P12" s="288">
        <f>+O12/F12</f>
        <v>228.56578947368422</v>
      </c>
      <c r="Q12" s="291">
        <f>+N12/O12</f>
        <v>10.8755396925911</v>
      </c>
      <c r="R12" s="287"/>
      <c r="S12" s="292">
        <f t="shared" si="0"/>
      </c>
      <c r="T12" s="287">
        <v>188919</v>
      </c>
      <c r="U12" s="288">
        <v>17371</v>
      </c>
      <c r="V12" s="293">
        <f>+T12/U12</f>
        <v>10.8755396925911</v>
      </c>
      <c r="W12" s="139"/>
    </row>
    <row r="13" spans="1:23" s="5" customFormat="1" ht="13.5" customHeight="1">
      <c r="A13" s="83">
        <v>9</v>
      </c>
      <c r="B13" s="199" t="s">
        <v>54</v>
      </c>
      <c r="C13" s="158">
        <v>40627</v>
      </c>
      <c r="D13" s="157" t="s">
        <v>18</v>
      </c>
      <c r="E13" s="159">
        <v>73</v>
      </c>
      <c r="F13" s="159">
        <v>72</v>
      </c>
      <c r="G13" s="159">
        <v>4</v>
      </c>
      <c r="H13" s="160">
        <v>28009</v>
      </c>
      <c r="I13" s="161">
        <v>2381</v>
      </c>
      <c r="J13" s="160">
        <v>46386</v>
      </c>
      <c r="K13" s="161">
        <v>4031</v>
      </c>
      <c r="L13" s="160">
        <v>48423</v>
      </c>
      <c r="M13" s="161">
        <v>4257</v>
      </c>
      <c r="N13" s="228">
        <f>+H13+J13+L13</f>
        <v>122818</v>
      </c>
      <c r="O13" s="229">
        <f>+I13+K13+M13</f>
        <v>10669</v>
      </c>
      <c r="P13" s="163">
        <f>IF(N13&lt;&gt;0,O13/F13,"")</f>
        <v>148.18055555555554</v>
      </c>
      <c r="Q13" s="164">
        <f>IF(N13&lt;&gt;0,N13/O13,"")</f>
        <v>11.51166932233574</v>
      </c>
      <c r="R13" s="160">
        <v>213632</v>
      </c>
      <c r="S13" s="225">
        <f t="shared" si="0"/>
        <v>-0.42509549131216295</v>
      </c>
      <c r="T13" s="160">
        <v>1414057</v>
      </c>
      <c r="U13" s="161">
        <v>122269</v>
      </c>
      <c r="V13" s="200">
        <f>T13/U13</f>
        <v>11.565130981687918</v>
      </c>
      <c r="W13" s="140"/>
    </row>
    <row r="14" spans="1:23" s="5" customFormat="1" ht="13.5" customHeight="1">
      <c r="A14" s="83">
        <v>10</v>
      </c>
      <c r="B14" s="199" t="s">
        <v>42</v>
      </c>
      <c r="C14" s="158">
        <v>40620</v>
      </c>
      <c r="D14" s="157" t="s">
        <v>43</v>
      </c>
      <c r="E14" s="159">
        <v>218</v>
      </c>
      <c r="F14" s="159">
        <v>168</v>
      </c>
      <c r="G14" s="159">
        <v>5</v>
      </c>
      <c r="H14" s="160">
        <v>20791</v>
      </c>
      <c r="I14" s="161">
        <v>2908</v>
      </c>
      <c r="J14" s="160">
        <v>36673.5</v>
      </c>
      <c r="K14" s="161">
        <v>4827</v>
      </c>
      <c r="L14" s="160">
        <v>43237.5</v>
      </c>
      <c r="M14" s="161">
        <v>5604</v>
      </c>
      <c r="N14" s="228">
        <v>100702</v>
      </c>
      <c r="O14" s="229">
        <v>13339</v>
      </c>
      <c r="P14" s="165">
        <f>IF(N14&lt;&gt;0,O14/F14,"")</f>
        <v>79.39880952380952</v>
      </c>
      <c r="Q14" s="164">
        <f>IF(N14&lt;&gt;0,N14/O14,"")</f>
        <v>7.549441487367869</v>
      </c>
      <c r="R14" s="160">
        <v>173924</v>
      </c>
      <c r="S14" s="225">
        <f t="shared" si="0"/>
        <v>-0.4209999770014489</v>
      </c>
      <c r="T14" s="162">
        <v>2343488.25</v>
      </c>
      <c r="U14" s="194">
        <v>265723</v>
      </c>
      <c r="V14" s="201">
        <f>IF(T14&lt;&gt;0,T14/U14,"")</f>
        <v>8.819290200697719</v>
      </c>
      <c r="W14" s="139"/>
    </row>
    <row r="15" spans="1:23" s="5" customFormat="1" ht="13.5" customHeight="1">
      <c r="A15" s="83">
        <v>11</v>
      </c>
      <c r="B15" s="210" t="s">
        <v>61</v>
      </c>
      <c r="C15" s="148">
        <v>40634</v>
      </c>
      <c r="D15" s="149" t="s">
        <v>87</v>
      </c>
      <c r="E15" s="150">
        <v>149</v>
      </c>
      <c r="F15" s="150">
        <v>112</v>
      </c>
      <c r="G15" s="150">
        <v>3</v>
      </c>
      <c r="H15" s="167">
        <v>12681.5</v>
      </c>
      <c r="I15" s="168">
        <v>1704</v>
      </c>
      <c r="J15" s="167">
        <v>22050.5</v>
      </c>
      <c r="K15" s="168">
        <v>2978</v>
      </c>
      <c r="L15" s="167">
        <v>27097.5</v>
      </c>
      <c r="M15" s="168">
        <v>3624</v>
      </c>
      <c r="N15" s="226">
        <f>H15+J15+L15</f>
        <v>61829.5</v>
      </c>
      <c r="O15" s="227">
        <f>I15+K15+M15</f>
        <v>8306</v>
      </c>
      <c r="P15" s="163">
        <f>O15/F15</f>
        <v>74.16071428571429</v>
      </c>
      <c r="Q15" s="164">
        <f>N15/O15</f>
        <v>7.443956176258126</v>
      </c>
      <c r="R15" s="167">
        <v>122811</v>
      </c>
      <c r="S15" s="225">
        <f t="shared" si="0"/>
        <v>-0.4965475405297571</v>
      </c>
      <c r="T15" s="167">
        <v>556761.5</v>
      </c>
      <c r="U15" s="168">
        <v>76195</v>
      </c>
      <c r="V15" s="197">
        <f>T15/U15</f>
        <v>7.307060830763174</v>
      </c>
      <c r="W15" s="139"/>
    </row>
    <row r="16" spans="1:23" s="5" customFormat="1" ht="13.5" customHeight="1">
      <c r="A16" s="83">
        <v>12</v>
      </c>
      <c r="B16" s="199" t="s">
        <v>60</v>
      </c>
      <c r="C16" s="158">
        <v>40634</v>
      </c>
      <c r="D16" s="157" t="s">
        <v>18</v>
      </c>
      <c r="E16" s="159">
        <v>76</v>
      </c>
      <c r="F16" s="159">
        <v>76</v>
      </c>
      <c r="G16" s="159">
        <v>3</v>
      </c>
      <c r="H16" s="160">
        <v>8961</v>
      </c>
      <c r="I16" s="161">
        <v>941</v>
      </c>
      <c r="J16" s="160">
        <v>17786</v>
      </c>
      <c r="K16" s="161">
        <v>1940</v>
      </c>
      <c r="L16" s="160">
        <v>18342</v>
      </c>
      <c r="M16" s="161">
        <v>1947</v>
      </c>
      <c r="N16" s="228">
        <f>+H16+J16+L16</f>
        <v>45089</v>
      </c>
      <c r="O16" s="229">
        <f>+I16+K16+M16</f>
        <v>4828</v>
      </c>
      <c r="P16" s="163">
        <f>IF(N16&lt;&gt;0,O16/F16,"")</f>
        <v>63.526315789473685</v>
      </c>
      <c r="Q16" s="164">
        <f>IF(N16&lt;&gt;0,N16/O16,"")</f>
        <v>9.339063794531897</v>
      </c>
      <c r="R16" s="160">
        <v>139357</v>
      </c>
      <c r="S16" s="225">
        <f t="shared" si="0"/>
        <v>-0.6764496939515059</v>
      </c>
      <c r="T16" s="160">
        <v>565435</v>
      </c>
      <c r="U16" s="161">
        <v>53843</v>
      </c>
      <c r="V16" s="200">
        <f>T16/U16</f>
        <v>10.501550805118585</v>
      </c>
      <c r="W16" s="140"/>
    </row>
    <row r="17" spans="1:23" s="5" customFormat="1" ht="13.5" customHeight="1">
      <c r="A17" s="83">
        <v>13</v>
      </c>
      <c r="B17" s="204" t="s">
        <v>44</v>
      </c>
      <c r="C17" s="148">
        <v>40578</v>
      </c>
      <c r="D17" s="149" t="s">
        <v>45</v>
      </c>
      <c r="E17" s="150">
        <v>224</v>
      </c>
      <c r="F17" s="150">
        <v>55</v>
      </c>
      <c r="G17" s="150">
        <v>11</v>
      </c>
      <c r="H17" s="167">
        <v>8257</v>
      </c>
      <c r="I17" s="168">
        <v>1075</v>
      </c>
      <c r="J17" s="167">
        <v>16962</v>
      </c>
      <c r="K17" s="168">
        <v>2120</v>
      </c>
      <c r="L17" s="167">
        <v>16695</v>
      </c>
      <c r="M17" s="168">
        <v>2111</v>
      </c>
      <c r="N17" s="226">
        <f>+L17+J17+H17</f>
        <v>41914</v>
      </c>
      <c r="O17" s="227">
        <f>+M17+K17+I17</f>
        <v>5306</v>
      </c>
      <c r="P17" s="168">
        <f>+O17/F17</f>
        <v>96.47272727272727</v>
      </c>
      <c r="Q17" s="177">
        <f>+N17/O17</f>
        <v>7.8993592159819075</v>
      </c>
      <c r="R17" s="167">
        <v>68581</v>
      </c>
      <c r="S17" s="225">
        <f t="shared" si="0"/>
        <v>-0.3888394744900191</v>
      </c>
      <c r="T17" s="167">
        <v>21694674</v>
      </c>
      <c r="U17" s="168">
        <v>2373735</v>
      </c>
      <c r="V17" s="205">
        <f>+T17/U17</f>
        <v>9.139467547978187</v>
      </c>
      <c r="W17" s="139"/>
    </row>
    <row r="18" spans="1:23" s="5" customFormat="1" ht="13.5" customHeight="1">
      <c r="A18" s="83">
        <v>14</v>
      </c>
      <c r="B18" s="307" t="s">
        <v>88</v>
      </c>
      <c r="C18" s="297">
        <v>40648</v>
      </c>
      <c r="D18" s="308" t="s">
        <v>11</v>
      </c>
      <c r="E18" s="309">
        <v>10</v>
      </c>
      <c r="F18" s="309">
        <v>10</v>
      </c>
      <c r="G18" s="309">
        <v>1</v>
      </c>
      <c r="H18" s="300">
        <v>10238</v>
      </c>
      <c r="I18" s="301">
        <v>660</v>
      </c>
      <c r="J18" s="300">
        <v>13879</v>
      </c>
      <c r="K18" s="301">
        <v>905</v>
      </c>
      <c r="L18" s="300">
        <v>16664</v>
      </c>
      <c r="M18" s="301">
        <v>1097</v>
      </c>
      <c r="N18" s="302">
        <f>+H18+J18+L18</f>
        <v>40781</v>
      </c>
      <c r="O18" s="303">
        <f>+I18+K18+M18</f>
        <v>2662</v>
      </c>
      <c r="P18" s="304">
        <f>IF(N18&lt;&gt;0,O18/F18,"")</f>
        <v>266.2</v>
      </c>
      <c r="Q18" s="305">
        <f>+N18/O18</f>
        <v>15.31968444778362</v>
      </c>
      <c r="R18" s="300"/>
      <c r="S18" s="292">
        <f t="shared" si="0"/>
      </c>
      <c r="T18" s="300">
        <v>40780</v>
      </c>
      <c r="U18" s="301">
        <v>2662</v>
      </c>
      <c r="V18" s="310">
        <f>+T18/U18</f>
        <v>15.31930879038317</v>
      </c>
      <c r="W18" s="139"/>
    </row>
    <row r="19" spans="1:23" s="5" customFormat="1" ht="13.5" customHeight="1">
      <c r="A19" s="83">
        <v>15</v>
      </c>
      <c r="B19" s="204" t="s">
        <v>55</v>
      </c>
      <c r="C19" s="148">
        <v>40627</v>
      </c>
      <c r="D19" s="149" t="s">
        <v>45</v>
      </c>
      <c r="E19" s="150">
        <v>80</v>
      </c>
      <c r="F19" s="150">
        <v>54</v>
      </c>
      <c r="G19" s="150">
        <v>4</v>
      </c>
      <c r="H19" s="167">
        <v>8035</v>
      </c>
      <c r="I19" s="168">
        <v>996</v>
      </c>
      <c r="J19" s="167">
        <v>15154</v>
      </c>
      <c r="K19" s="168">
        <v>1878</v>
      </c>
      <c r="L19" s="167">
        <v>15770</v>
      </c>
      <c r="M19" s="168">
        <v>1973</v>
      </c>
      <c r="N19" s="226">
        <f>+L19+J19+H19</f>
        <v>38959</v>
      </c>
      <c r="O19" s="227">
        <f>+M19+K19+I19</f>
        <v>4847</v>
      </c>
      <c r="P19" s="168">
        <f>+O19/F19</f>
        <v>89.75925925925925</v>
      </c>
      <c r="Q19" s="177">
        <f>+N19/O19</f>
        <v>8.037755312564473</v>
      </c>
      <c r="R19" s="167"/>
      <c r="S19" s="225">
        <f t="shared" si="0"/>
      </c>
      <c r="T19" s="167">
        <v>630080</v>
      </c>
      <c r="U19" s="168">
        <v>63469</v>
      </c>
      <c r="V19" s="205">
        <f>+T19/U19</f>
        <v>9.927366115741544</v>
      </c>
      <c r="W19" s="140"/>
    </row>
    <row r="20" spans="1:23" s="5" customFormat="1" ht="13.5" customHeight="1">
      <c r="A20" s="83">
        <v>16</v>
      </c>
      <c r="B20" s="196" t="s">
        <v>75</v>
      </c>
      <c r="C20" s="148">
        <v>40641</v>
      </c>
      <c r="D20" s="149" t="s">
        <v>73</v>
      </c>
      <c r="E20" s="150">
        <v>22</v>
      </c>
      <c r="F20" s="150">
        <v>22</v>
      </c>
      <c r="G20" s="150">
        <v>2</v>
      </c>
      <c r="H20" s="151">
        <v>9887</v>
      </c>
      <c r="I20" s="152">
        <v>699</v>
      </c>
      <c r="J20" s="151">
        <v>13326.5</v>
      </c>
      <c r="K20" s="152">
        <v>967</v>
      </c>
      <c r="L20" s="151">
        <v>15643</v>
      </c>
      <c r="M20" s="152">
        <v>1127</v>
      </c>
      <c r="N20" s="223">
        <f>H20+J20+L20</f>
        <v>38856.5</v>
      </c>
      <c r="O20" s="224">
        <f>I20+K20+M20</f>
        <v>2793</v>
      </c>
      <c r="P20" s="152">
        <f>O20/F20</f>
        <v>126.95454545454545</v>
      </c>
      <c r="Q20" s="154">
        <f>+N20/O20</f>
        <v>13.912101682778374</v>
      </c>
      <c r="R20" s="153">
        <v>79553</v>
      </c>
      <c r="S20" s="225">
        <f t="shared" si="0"/>
        <v>-0.511564617299159</v>
      </c>
      <c r="T20" s="193">
        <v>155993.75</v>
      </c>
      <c r="U20" s="156">
        <v>11694</v>
      </c>
      <c r="V20" s="197">
        <f>T20/U20</f>
        <v>13.33963998631777</v>
      </c>
      <c r="W20" s="140"/>
    </row>
    <row r="21" spans="1:23" s="5" customFormat="1" ht="13.5" customHeight="1">
      <c r="A21" s="83">
        <v>17</v>
      </c>
      <c r="B21" s="203" t="s">
        <v>89</v>
      </c>
      <c r="C21" s="169">
        <v>40648</v>
      </c>
      <c r="D21" s="170" t="s">
        <v>73</v>
      </c>
      <c r="E21" s="171">
        <v>28</v>
      </c>
      <c r="F21" s="171">
        <v>28</v>
      </c>
      <c r="G21" s="171">
        <v>1</v>
      </c>
      <c r="H21" s="172">
        <v>8500</v>
      </c>
      <c r="I21" s="173">
        <v>798</v>
      </c>
      <c r="J21" s="172">
        <v>12772</v>
      </c>
      <c r="K21" s="173">
        <v>1208</v>
      </c>
      <c r="L21" s="172">
        <v>17278.5</v>
      </c>
      <c r="M21" s="173">
        <v>1549</v>
      </c>
      <c r="N21" s="294">
        <f>H21+J21+L21</f>
        <v>38550.5</v>
      </c>
      <c r="O21" s="295">
        <f>I21+K21+M21</f>
        <v>3555</v>
      </c>
      <c r="P21" s="173">
        <f>O21/F21</f>
        <v>126.96428571428571</v>
      </c>
      <c r="Q21" s="174">
        <f>+N21/O21</f>
        <v>10.844022503516175</v>
      </c>
      <c r="R21" s="147"/>
      <c r="S21" s="292">
        <f t="shared" si="0"/>
      </c>
      <c r="T21" s="175">
        <v>38550.5</v>
      </c>
      <c r="U21" s="176">
        <v>3555</v>
      </c>
      <c r="V21" s="198">
        <f>T21/U21</f>
        <v>10.844022503516175</v>
      </c>
      <c r="W21" s="140"/>
    </row>
    <row r="22" spans="1:23" s="5" customFormat="1" ht="13.5" customHeight="1">
      <c r="A22" s="83">
        <v>18</v>
      </c>
      <c r="B22" s="199" t="s">
        <v>90</v>
      </c>
      <c r="C22" s="158">
        <v>40627</v>
      </c>
      <c r="D22" s="157" t="s">
        <v>18</v>
      </c>
      <c r="E22" s="159">
        <v>126</v>
      </c>
      <c r="F22" s="159">
        <v>37</v>
      </c>
      <c r="G22" s="159">
        <v>4</v>
      </c>
      <c r="H22" s="160">
        <v>7573</v>
      </c>
      <c r="I22" s="161">
        <v>705</v>
      </c>
      <c r="J22" s="160">
        <v>11717</v>
      </c>
      <c r="K22" s="161">
        <v>1079</v>
      </c>
      <c r="L22" s="160">
        <v>13704</v>
      </c>
      <c r="M22" s="161">
        <v>1255</v>
      </c>
      <c r="N22" s="228">
        <f>+H22+J22+L22</f>
        <v>32994</v>
      </c>
      <c r="O22" s="229">
        <f>+I22+K22+M22</f>
        <v>3039</v>
      </c>
      <c r="P22" s="163">
        <f>IF(N22&lt;&gt;0,O22/F22,"")</f>
        <v>82.13513513513513</v>
      </c>
      <c r="Q22" s="164">
        <f>IF(N22&lt;&gt;0,N22/O22,"")</f>
        <v>10.856860809476801</v>
      </c>
      <c r="R22" s="160">
        <v>132961</v>
      </c>
      <c r="S22" s="225">
        <f t="shared" si="0"/>
        <v>-0.751852046840803</v>
      </c>
      <c r="T22" s="160">
        <v>1375055</v>
      </c>
      <c r="U22" s="161">
        <v>122777</v>
      </c>
      <c r="V22" s="200">
        <f>T22/U22</f>
        <v>11.199613934205917</v>
      </c>
      <c r="W22" s="139"/>
    </row>
    <row r="23" spans="1:23" s="5" customFormat="1" ht="13.5" customHeight="1">
      <c r="A23" s="83">
        <v>19</v>
      </c>
      <c r="B23" s="207" t="s">
        <v>40</v>
      </c>
      <c r="C23" s="158">
        <v>40620</v>
      </c>
      <c r="D23" s="178" t="s">
        <v>11</v>
      </c>
      <c r="E23" s="179">
        <v>37</v>
      </c>
      <c r="F23" s="179">
        <v>36</v>
      </c>
      <c r="G23" s="179">
        <v>5</v>
      </c>
      <c r="H23" s="160">
        <v>6408</v>
      </c>
      <c r="I23" s="161">
        <v>693</v>
      </c>
      <c r="J23" s="160">
        <v>11781</v>
      </c>
      <c r="K23" s="161">
        <v>1302</v>
      </c>
      <c r="L23" s="160">
        <v>13068</v>
      </c>
      <c r="M23" s="161">
        <v>1339</v>
      </c>
      <c r="N23" s="228">
        <f>+H23+J23+L23</f>
        <v>31257</v>
      </c>
      <c r="O23" s="229">
        <f>+I23+K23+M23</f>
        <v>3334</v>
      </c>
      <c r="P23" s="187">
        <v>1131</v>
      </c>
      <c r="Q23" s="188">
        <v>4.1213171577123</v>
      </c>
      <c r="R23" s="160">
        <v>42766</v>
      </c>
      <c r="S23" s="225">
        <f t="shared" si="0"/>
        <v>-0.26911565262124115</v>
      </c>
      <c r="T23" s="160">
        <v>757143</v>
      </c>
      <c r="U23" s="161">
        <v>64299</v>
      </c>
      <c r="V23" s="201">
        <f>+T23/U23</f>
        <v>11.775346428404797</v>
      </c>
      <c r="W23" s="139"/>
    </row>
    <row r="24" spans="1:23" s="5" customFormat="1" ht="13.5" customHeight="1">
      <c r="A24" s="83">
        <v>20</v>
      </c>
      <c r="B24" s="196" t="s">
        <v>71</v>
      </c>
      <c r="C24" s="148">
        <v>40634</v>
      </c>
      <c r="D24" s="149" t="s">
        <v>73</v>
      </c>
      <c r="E24" s="150">
        <v>36</v>
      </c>
      <c r="F24" s="150">
        <v>25</v>
      </c>
      <c r="G24" s="150">
        <v>3</v>
      </c>
      <c r="H24" s="151">
        <v>5635.5</v>
      </c>
      <c r="I24" s="152">
        <v>394</v>
      </c>
      <c r="J24" s="151">
        <v>8429</v>
      </c>
      <c r="K24" s="152">
        <v>628</v>
      </c>
      <c r="L24" s="151">
        <v>9750</v>
      </c>
      <c r="M24" s="152">
        <v>732</v>
      </c>
      <c r="N24" s="223">
        <f>H24+J24+L24</f>
        <v>23814.5</v>
      </c>
      <c r="O24" s="224">
        <f>I24+K24+M24</f>
        <v>1754</v>
      </c>
      <c r="P24" s="152">
        <f>O24/F24</f>
        <v>70.16</v>
      </c>
      <c r="Q24" s="154">
        <f>+N24/O24</f>
        <v>13.577251995438997</v>
      </c>
      <c r="R24" s="153">
        <v>81177</v>
      </c>
      <c r="S24" s="225">
        <f t="shared" si="0"/>
        <v>-0.7066348842652476</v>
      </c>
      <c r="T24" s="155">
        <v>379940</v>
      </c>
      <c r="U24" s="156">
        <v>28857</v>
      </c>
      <c r="V24" s="197">
        <f aca="true" t="shared" si="1" ref="V24:V29">T24/U24</f>
        <v>13.166302803479224</v>
      </c>
      <c r="W24" s="139"/>
    </row>
    <row r="25" spans="1:23" s="5" customFormat="1" ht="13.5" customHeight="1">
      <c r="A25" s="83">
        <v>21</v>
      </c>
      <c r="B25" s="252" t="s">
        <v>91</v>
      </c>
      <c r="C25" s="148">
        <v>40648</v>
      </c>
      <c r="D25" s="230" t="s">
        <v>92</v>
      </c>
      <c r="E25" s="231">
        <v>20</v>
      </c>
      <c r="F25" s="231">
        <v>20</v>
      </c>
      <c r="G25" s="231">
        <v>2</v>
      </c>
      <c r="H25" s="167">
        <v>3921</v>
      </c>
      <c r="I25" s="168">
        <v>506</v>
      </c>
      <c r="J25" s="167">
        <v>7857</v>
      </c>
      <c r="K25" s="168">
        <v>974</v>
      </c>
      <c r="L25" s="167">
        <v>11073</v>
      </c>
      <c r="M25" s="168">
        <v>1418</v>
      </c>
      <c r="N25" s="226">
        <f>SUM(H25+J25+L25)</f>
        <v>22851</v>
      </c>
      <c r="O25" s="227">
        <f>SUM(I25+K25+M25)</f>
        <v>2898</v>
      </c>
      <c r="P25" s="168">
        <v>145</v>
      </c>
      <c r="Q25" s="154">
        <f>+N25/O25</f>
        <v>7.885093167701863</v>
      </c>
      <c r="R25" s="167"/>
      <c r="S25" s="225">
        <f t="shared" si="0"/>
      </c>
      <c r="T25" s="167">
        <v>96675</v>
      </c>
      <c r="U25" s="168">
        <v>10883</v>
      </c>
      <c r="V25" s="197">
        <f t="shared" si="1"/>
        <v>8.883120463107598</v>
      </c>
      <c r="W25" s="139"/>
    </row>
    <row r="26" spans="1:23" s="5" customFormat="1" ht="13.5" customHeight="1">
      <c r="A26" s="83">
        <v>22</v>
      </c>
      <c r="B26" s="199" t="s">
        <v>39</v>
      </c>
      <c r="C26" s="158">
        <v>40620</v>
      </c>
      <c r="D26" s="157" t="s">
        <v>18</v>
      </c>
      <c r="E26" s="159">
        <v>89</v>
      </c>
      <c r="F26" s="159">
        <v>44</v>
      </c>
      <c r="G26" s="159">
        <v>5</v>
      </c>
      <c r="H26" s="160">
        <v>3478</v>
      </c>
      <c r="I26" s="161">
        <v>508</v>
      </c>
      <c r="J26" s="160">
        <v>7194</v>
      </c>
      <c r="K26" s="161">
        <v>1035</v>
      </c>
      <c r="L26" s="160">
        <v>9110</v>
      </c>
      <c r="M26" s="161">
        <v>1303</v>
      </c>
      <c r="N26" s="228">
        <f>+H26+J26+L26</f>
        <v>19782</v>
      </c>
      <c r="O26" s="229">
        <f>+I26+K26+M26</f>
        <v>2846</v>
      </c>
      <c r="P26" s="163">
        <f>IF(N26&lt;&gt;0,O26/F26,"")</f>
        <v>64.68181818181819</v>
      </c>
      <c r="Q26" s="164">
        <f>IF(N26&lt;&gt;0,N26/O26,"")</f>
        <v>6.950808151791989</v>
      </c>
      <c r="R26" s="160">
        <v>29528</v>
      </c>
      <c r="S26" s="225">
        <f t="shared" si="0"/>
        <v>-0.33005960444324034</v>
      </c>
      <c r="T26" s="160">
        <v>1104741</v>
      </c>
      <c r="U26" s="161">
        <v>107526</v>
      </c>
      <c r="V26" s="200">
        <f t="shared" si="1"/>
        <v>10.274175548239496</v>
      </c>
      <c r="W26" s="139"/>
    </row>
    <row r="27" spans="1:23" s="5" customFormat="1" ht="13.5" customHeight="1">
      <c r="A27" s="83">
        <v>23</v>
      </c>
      <c r="B27" s="199" t="s">
        <v>30</v>
      </c>
      <c r="C27" s="158">
        <v>40599</v>
      </c>
      <c r="D27" s="157" t="s">
        <v>18</v>
      </c>
      <c r="E27" s="159">
        <v>246</v>
      </c>
      <c r="F27" s="159">
        <v>39</v>
      </c>
      <c r="G27" s="159">
        <v>8</v>
      </c>
      <c r="H27" s="160">
        <v>3907</v>
      </c>
      <c r="I27" s="161">
        <v>538</v>
      </c>
      <c r="J27" s="160">
        <v>7233</v>
      </c>
      <c r="K27" s="161">
        <v>935</v>
      </c>
      <c r="L27" s="160">
        <v>8597</v>
      </c>
      <c r="M27" s="161">
        <v>1059</v>
      </c>
      <c r="N27" s="228">
        <f>+H27+J27+L27</f>
        <v>19737</v>
      </c>
      <c r="O27" s="229">
        <f>+I27+K27+M27</f>
        <v>2532</v>
      </c>
      <c r="P27" s="163">
        <f>IF(N27&lt;&gt;0,O27/F27,"")</f>
        <v>64.92307692307692</v>
      </c>
      <c r="Q27" s="164">
        <f>IF(N27&lt;&gt;0,N27/O27,"")</f>
        <v>7.795023696682464</v>
      </c>
      <c r="R27" s="160">
        <v>42576</v>
      </c>
      <c r="S27" s="225">
        <f t="shared" si="0"/>
        <v>-0.5364289740698985</v>
      </c>
      <c r="T27" s="160">
        <v>7480270</v>
      </c>
      <c r="U27" s="161">
        <v>835006</v>
      </c>
      <c r="V27" s="200">
        <f t="shared" si="1"/>
        <v>8.958342814303132</v>
      </c>
      <c r="W27" s="139"/>
    </row>
    <row r="28" spans="1:23" s="5" customFormat="1" ht="13.5" customHeight="1">
      <c r="A28" s="83">
        <v>24</v>
      </c>
      <c r="B28" s="196" t="s">
        <v>31</v>
      </c>
      <c r="C28" s="148">
        <v>40599</v>
      </c>
      <c r="D28" s="149" t="s">
        <v>73</v>
      </c>
      <c r="E28" s="150">
        <v>58</v>
      </c>
      <c r="F28" s="150">
        <v>23</v>
      </c>
      <c r="G28" s="150">
        <v>8</v>
      </c>
      <c r="H28" s="151">
        <v>2987.5</v>
      </c>
      <c r="I28" s="152">
        <v>443</v>
      </c>
      <c r="J28" s="151">
        <v>6301</v>
      </c>
      <c r="K28" s="152">
        <v>864</v>
      </c>
      <c r="L28" s="151">
        <v>6248.5</v>
      </c>
      <c r="M28" s="152">
        <v>847</v>
      </c>
      <c r="N28" s="223">
        <f>H28+J28+L28</f>
        <v>15537</v>
      </c>
      <c r="O28" s="224">
        <f>I28+K28+M28</f>
        <v>2154</v>
      </c>
      <c r="P28" s="152">
        <f>O28/F28</f>
        <v>93.65217391304348</v>
      </c>
      <c r="Q28" s="154">
        <f>+N28/O28</f>
        <v>7.213091922005571</v>
      </c>
      <c r="R28" s="153">
        <v>23367.5</v>
      </c>
      <c r="S28" s="225">
        <f t="shared" si="0"/>
        <v>-0.33510217181983526</v>
      </c>
      <c r="T28" s="155">
        <v>2195650.5</v>
      </c>
      <c r="U28" s="156">
        <v>187846</v>
      </c>
      <c r="V28" s="197">
        <f t="shared" si="1"/>
        <v>11.688566698252824</v>
      </c>
      <c r="W28" s="139"/>
    </row>
    <row r="29" spans="1:23" s="5" customFormat="1" ht="13.5" customHeight="1">
      <c r="A29" s="83">
        <v>25</v>
      </c>
      <c r="B29" s="202" t="s">
        <v>93</v>
      </c>
      <c r="C29" s="148">
        <v>40550</v>
      </c>
      <c r="D29" s="149" t="s">
        <v>68</v>
      </c>
      <c r="E29" s="150">
        <v>243</v>
      </c>
      <c r="F29" s="150">
        <v>4</v>
      </c>
      <c r="G29" s="150">
        <v>14</v>
      </c>
      <c r="H29" s="167">
        <v>4211</v>
      </c>
      <c r="I29" s="168">
        <v>768</v>
      </c>
      <c r="J29" s="167">
        <v>3370</v>
      </c>
      <c r="K29" s="168">
        <v>639</v>
      </c>
      <c r="L29" s="167">
        <v>5088</v>
      </c>
      <c r="M29" s="168">
        <v>943</v>
      </c>
      <c r="N29" s="226">
        <f>SUM(H29+J29+L29)</f>
        <v>12669</v>
      </c>
      <c r="O29" s="227">
        <f>SUM(I29+K29+M29)</f>
        <v>2350</v>
      </c>
      <c r="P29" s="187">
        <v>661.666666666666</v>
      </c>
      <c r="Q29" s="188">
        <v>4.70710571923744</v>
      </c>
      <c r="R29" s="167">
        <v>934</v>
      </c>
      <c r="S29" s="225">
        <f t="shared" si="0"/>
        <v>12.56423982869379</v>
      </c>
      <c r="T29" s="167">
        <v>7292041.5</v>
      </c>
      <c r="U29" s="168">
        <v>950167</v>
      </c>
      <c r="V29" s="197">
        <f t="shared" si="1"/>
        <v>7.674484064380262</v>
      </c>
      <c r="W29" s="139"/>
    </row>
    <row r="30" spans="1:23" s="5" customFormat="1" ht="13.5" customHeight="1">
      <c r="A30" s="83">
        <v>26</v>
      </c>
      <c r="B30" s="210" t="s">
        <v>48</v>
      </c>
      <c r="C30" s="148">
        <v>40592</v>
      </c>
      <c r="D30" s="149" t="s">
        <v>45</v>
      </c>
      <c r="E30" s="150">
        <v>27</v>
      </c>
      <c r="F30" s="150">
        <v>20</v>
      </c>
      <c r="G30" s="150">
        <v>9</v>
      </c>
      <c r="H30" s="167">
        <v>2813</v>
      </c>
      <c r="I30" s="168">
        <v>530</v>
      </c>
      <c r="J30" s="167">
        <v>4398</v>
      </c>
      <c r="K30" s="168">
        <v>818</v>
      </c>
      <c r="L30" s="167">
        <v>4674</v>
      </c>
      <c r="M30" s="168">
        <v>1416</v>
      </c>
      <c r="N30" s="226">
        <f>+L30+J30+H30</f>
        <v>11885</v>
      </c>
      <c r="O30" s="227">
        <f>+M30+K30+I30</f>
        <v>2764</v>
      </c>
      <c r="P30" s="168">
        <f>+O30/F30</f>
        <v>138.2</v>
      </c>
      <c r="Q30" s="177">
        <f>+N30/O30</f>
        <v>4.299927641099855</v>
      </c>
      <c r="R30" s="167">
        <v>11338</v>
      </c>
      <c r="S30" s="225">
        <f t="shared" si="0"/>
        <v>0.048244840359851826</v>
      </c>
      <c r="T30" s="167">
        <v>1875885</v>
      </c>
      <c r="U30" s="168">
        <v>147839</v>
      </c>
      <c r="V30" s="205">
        <f>+T30/U30</f>
        <v>12.688701898687086</v>
      </c>
      <c r="W30" s="139"/>
    </row>
    <row r="31" spans="1:23" s="5" customFormat="1" ht="13.5" customHeight="1">
      <c r="A31" s="83">
        <v>27</v>
      </c>
      <c r="B31" s="196" t="s">
        <v>36</v>
      </c>
      <c r="C31" s="148">
        <v>40613</v>
      </c>
      <c r="D31" s="149" t="s">
        <v>73</v>
      </c>
      <c r="E31" s="150">
        <v>25</v>
      </c>
      <c r="F31" s="150">
        <v>23</v>
      </c>
      <c r="G31" s="150">
        <v>6</v>
      </c>
      <c r="H31" s="151">
        <v>2349</v>
      </c>
      <c r="I31" s="152">
        <v>378</v>
      </c>
      <c r="J31" s="151">
        <v>4227.5</v>
      </c>
      <c r="K31" s="152">
        <v>642</v>
      </c>
      <c r="L31" s="151">
        <v>5120.5</v>
      </c>
      <c r="M31" s="152">
        <v>777</v>
      </c>
      <c r="N31" s="223">
        <f>H31+J31+L31</f>
        <v>11697</v>
      </c>
      <c r="O31" s="224">
        <f>I31+K31+M31</f>
        <v>1797</v>
      </c>
      <c r="P31" s="152">
        <f>O31/F31</f>
        <v>78.1304347826087</v>
      </c>
      <c r="Q31" s="154">
        <f>+N31/O31</f>
        <v>6.509181969949917</v>
      </c>
      <c r="R31" s="153">
        <v>16446</v>
      </c>
      <c r="S31" s="225">
        <f t="shared" si="0"/>
        <v>-0.28876322510032837</v>
      </c>
      <c r="T31" s="155">
        <v>214397.5</v>
      </c>
      <c r="U31" s="156">
        <v>29052</v>
      </c>
      <c r="V31" s="197">
        <f>T31/U31</f>
        <v>7.379784524301253</v>
      </c>
      <c r="W31" s="139"/>
    </row>
    <row r="32" spans="1:23" s="5" customFormat="1" ht="13.5" customHeight="1">
      <c r="A32" s="83">
        <v>28</v>
      </c>
      <c r="B32" s="199" t="s">
        <v>56</v>
      </c>
      <c r="C32" s="158">
        <v>40606</v>
      </c>
      <c r="D32" s="157" t="s">
        <v>43</v>
      </c>
      <c r="E32" s="159">
        <v>152</v>
      </c>
      <c r="F32" s="159">
        <v>22</v>
      </c>
      <c r="G32" s="159">
        <v>7</v>
      </c>
      <c r="H32" s="160">
        <v>2010</v>
      </c>
      <c r="I32" s="161">
        <v>350</v>
      </c>
      <c r="J32" s="160">
        <v>4201.5</v>
      </c>
      <c r="K32" s="161">
        <v>721</v>
      </c>
      <c r="L32" s="160">
        <v>4582</v>
      </c>
      <c r="M32" s="161">
        <v>781</v>
      </c>
      <c r="N32" s="228">
        <v>10793.5</v>
      </c>
      <c r="O32" s="229">
        <v>1852</v>
      </c>
      <c r="P32" s="165">
        <f>IF(N32&lt;&gt;0,O32/F32,"")</f>
        <v>84.18181818181819</v>
      </c>
      <c r="Q32" s="164">
        <f>IF(N32&lt;&gt;0,N32/O32,"")</f>
        <v>5.828023758099352</v>
      </c>
      <c r="R32" s="160">
        <v>20522.5</v>
      </c>
      <c r="S32" s="225">
        <f t="shared" si="0"/>
        <v>-0.47406505055426973</v>
      </c>
      <c r="T32" s="162">
        <v>2144802</v>
      </c>
      <c r="U32" s="166">
        <v>253163</v>
      </c>
      <c r="V32" s="208">
        <f>IF(T32&lt;&gt;0,T32/U32,"")</f>
        <v>8.472020002923019</v>
      </c>
      <c r="W32" s="139"/>
    </row>
    <row r="33" spans="1:23" s="5" customFormat="1" ht="13.5" customHeight="1">
      <c r="A33" s="83">
        <v>29</v>
      </c>
      <c r="B33" s="199" t="s">
        <v>63</v>
      </c>
      <c r="C33" s="158">
        <v>40634</v>
      </c>
      <c r="D33" s="180" t="s">
        <v>34</v>
      </c>
      <c r="E33" s="159">
        <v>44</v>
      </c>
      <c r="F33" s="159">
        <v>15</v>
      </c>
      <c r="G33" s="159">
        <v>3</v>
      </c>
      <c r="H33" s="160">
        <v>2605</v>
      </c>
      <c r="I33" s="161">
        <v>300</v>
      </c>
      <c r="J33" s="160">
        <v>3566</v>
      </c>
      <c r="K33" s="161">
        <v>399</v>
      </c>
      <c r="L33" s="160">
        <v>3692</v>
      </c>
      <c r="M33" s="161">
        <v>425</v>
      </c>
      <c r="N33" s="228">
        <f>SUM(H33+J33+L33)</f>
        <v>9863</v>
      </c>
      <c r="O33" s="229">
        <f>SUM(I33+K33+M33)</f>
        <v>1124</v>
      </c>
      <c r="P33" s="163">
        <f>IF(N33&lt;&gt;0,O33/F33,"")</f>
        <v>74.93333333333334</v>
      </c>
      <c r="Q33" s="164">
        <f>+N33/O33</f>
        <v>8.77491103202847</v>
      </c>
      <c r="R33" s="162">
        <v>32318</v>
      </c>
      <c r="S33" s="225">
        <f t="shared" si="0"/>
        <v>-0.6948140355220002</v>
      </c>
      <c r="T33" s="160">
        <v>164935</v>
      </c>
      <c r="U33" s="161">
        <v>17858</v>
      </c>
      <c r="V33" s="200">
        <f>T33/U33</f>
        <v>9.235916675999553</v>
      </c>
      <c r="W33" s="139"/>
    </row>
    <row r="34" spans="1:23" s="5" customFormat="1" ht="13.5" customHeight="1">
      <c r="A34" s="83">
        <v>30</v>
      </c>
      <c r="B34" s="199" t="s">
        <v>35</v>
      </c>
      <c r="C34" s="158">
        <v>40613</v>
      </c>
      <c r="D34" s="180" t="s">
        <v>34</v>
      </c>
      <c r="E34" s="159">
        <v>105</v>
      </c>
      <c r="F34" s="159">
        <v>17</v>
      </c>
      <c r="G34" s="159">
        <v>6</v>
      </c>
      <c r="H34" s="160">
        <v>2194</v>
      </c>
      <c r="I34" s="161">
        <v>330</v>
      </c>
      <c r="J34" s="160">
        <v>3709.5</v>
      </c>
      <c r="K34" s="161">
        <v>513</v>
      </c>
      <c r="L34" s="160">
        <v>3920.5</v>
      </c>
      <c r="M34" s="161">
        <v>538</v>
      </c>
      <c r="N34" s="228">
        <f>SUM(H34+J34+L34)</f>
        <v>9824</v>
      </c>
      <c r="O34" s="229">
        <f>SUM(I34+K34+M34)</f>
        <v>1381</v>
      </c>
      <c r="P34" s="163">
        <f>IF(N34&lt;&gt;0,O34/F34,"")</f>
        <v>81.23529411764706</v>
      </c>
      <c r="Q34" s="164">
        <f>+N34/O34</f>
        <v>7.113685734974656</v>
      </c>
      <c r="R34" s="162">
        <v>11100</v>
      </c>
      <c r="S34" s="225">
        <f t="shared" si="0"/>
        <v>-0.11495495495495496</v>
      </c>
      <c r="T34" s="160">
        <v>870361</v>
      </c>
      <c r="U34" s="161">
        <v>97564</v>
      </c>
      <c r="V34" s="200">
        <f>T34/U34</f>
        <v>8.920923701365258</v>
      </c>
      <c r="W34" s="139"/>
    </row>
    <row r="35" spans="1:23" s="5" customFormat="1" ht="13.5" customHeight="1">
      <c r="A35" s="83">
        <v>31</v>
      </c>
      <c r="B35" s="206" t="s">
        <v>62</v>
      </c>
      <c r="C35" s="148">
        <v>40620</v>
      </c>
      <c r="D35" s="149" t="s">
        <v>45</v>
      </c>
      <c r="E35" s="150">
        <v>51</v>
      </c>
      <c r="F35" s="150">
        <v>17</v>
      </c>
      <c r="G35" s="150">
        <v>5</v>
      </c>
      <c r="H35" s="167">
        <v>2111</v>
      </c>
      <c r="I35" s="168">
        <v>270</v>
      </c>
      <c r="J35" s="167">
        <v>3138</v>
      </c>
      <c r="K35" s="168">
        <v>381</v>
      </c>
      <c r="L35" s="167">
        <v>4357</v>
      </c>
      <c r="M35" s="168">
        <v>541</v>
      </c>
      <c r="N35" s="226">
        <f>+L35+J35+H35</f>
        <v>9606</v>
      </c>
      <c r="O35" s="227">
        <f>+M35+K35+I35</f>
        <v>1192</v>
      </c>
      <c r="P35" s="168">
        <f>+O35/F35</f>
        <v>70.11764705882354</v>
      </c>
      <c r="Q35" s="177">
        <f>+N35/O35</f>
        <v>8.058724832214764</v>
      </c>
      <c r="R35" s="167">
        <v>19099</v>
      </c>
      <c r="S35" s="225">
        <f t="shared" si="0"/>
        <v>-0.4970417299335044</v>
      </c>
      <c r="T35" s="167">
        <v>826625</v>
      </c>
      <c r="U35" s="168">
        <v>68937</v>
      </c>
      <c r="V35" s="205">
        <f>+T35/U35</f>
        <v>11.991020787095463</v>
      </c>
      <c r="W35" s="139"/>
    </row>
    <row r="36" spans="1:23" s="5" customFormat="1" ht="13.5" customHeight="1">
      <c r="A36" s="83">
        <v>32</v>
      </c>
      <c r="B36" s="202" t="s">
        <v>33</v>
      </c>
      <c r="C36" s="148">
        <v>40571</v>
      </c>
      <c r="D36" s="149" t="s">
        <v>68</v>
      </c>
      <c r="E36" s="150">
        <v>364</v>
      </c>
      <c r="F36" s="150">
        <v>3</v>
      </c>
      <c r="G36" s="150">
        <v>12</v>
      </c>
      <c r="H36" s="167">
        <v>2039</v>
      </c>
      <c r="I36" s="168">
        <v>340</v>
      </c>
      <c r="J36" s="167">
        <v>2872</v>
      </c>
      <c r="K36" s="168">
        <v>478</v>
      </c>
      <c r="L36" s="167">
        <v>4401</v>
      </c>
      <c r="M36" s="168">
        <v>732</v>
      </c>
      <c r="N36" s="226">
        <f>SUM(H36+J36+L36)</f>
        <v>9312</v>
      </c>
      <c r="O36" s="227">
        <f>SUM(I36+K36+M36)</f>
        <v>1550</v>
      </c>
      <c r="P36" s="187">
        <v>896.333333333333</v>
      </c>
      <c r="Q36" s="188">
        <v>4.41421143847487</v>
      </c>
      <c r="R36" s="167">
        <v>123</v>
      </c>
      <c r="S36" s="225">
        <f t="shared" si="0"/>
        <v>74.70731707317073</v>
      </c>
      <c r="T36" s="167">
        <v>17257490.5</v>
      </c>
      <c r="U36" s="168">
        <v>2021957</v>
      </c>
      <c r="V36" s="197">
        <f>T36/U36</f>
        <v>8.535043277379291</v>
      </c>
      <c r="W36" s="139"/>
    </row>
    <row r="37" spans="1:23" s="5" customFormat="1" ht="13.5" customHeight="1">
      <c r="A37" s="83">
        <v>33</v>
      </c>
      <c r="B37" s="199" t="s">
        <v>64</v>
      </c>
      <c r="C37" s="158">
        <v>40634</v>
      </c>
      <c r="D37" s="157" t="s">
        <v>65</v>
      </c>
      <c r="E37" s="159">
        <v>1</v>
      </c>
      <c r="F37" s="159">
        <v>1</v>
      </c>
      <c r="G37" s="159">
        <v>3</v>
      </c>
      <c r="H37" s="181">
        <v>2280</v>
      </c>
      <c r="I37" s="182">
        <v>228</v>
      </c>
      <c r="J37" s="181">
        <v>2730</v>
      </c>
      <c r="K37" s="182">
        <v>273</v>
      </c>
      <c r="L37" s="181">
        <v>4140</v>
      </c>
      <c r="M37" s="182">
        <v>414</v>
      </c>
      <c r="N37" s="228">
        <f>+H37+J37+L37</f>
        <v>9150</v>
      </c>
      <c r="O37" s="229">
        <f>+I37+K37+M37</f>
        <v>915</v>
      </c>
      <c r="P37" s="182">
        <f>IF(N37&lt;&gt;0,O37/F37,"")</f>
        <v>915</v>
      </c>
      <c r="Q37" s="183">
        <f>IF(N37&lt;&gt;0,N37/O37,"")</f>
        <v>10</v>
      </c>
      <c r="R37" s="181">
        <v>19970</v>
      </c>
      <c r="S37" s="225">
        <f aca="true" t="shared" si="2" ref="S37:S68">IF(R37&lt;&gt;0,-(R37-N37)/R37,"")</f>
        <v>-0.5418127190786179</v>
      </c>
      <c r="T37" s="181">
        <v>74200</v>
      </c>
      <c r="U37" s="182">
        <v>7420</v>
      </c>
      <c r="V37" s="209">
        <f>T37/U37</f>
        <v>10</v>
      </c>
      <c r="W37" s="139"/>
    </row>
    <row r="38" spans="1:23" s="5" customFormat="1" ht="13.5" customHeight="1">
      <c r="A38" s="83">
        <v>34</v>
      </c>
      <c r="B38" s="202" t="s">
        <v>29</v>
      </c>
      <c r="C38" s="148">
        <v>40592</v>
      </c>
      <c r="D38" s="149" t="s">
        <v>73</v>
      </c>
      <c r="E38" s="150">
        <v>26</v>
      </c>
      <c r="F38" s="150">
        <v>9</v>
      </c>
      <c r="G38" s="150">
        <v>9</v>
      </c>
      <c r="H38" s="151">
        <v>1703.5</v>
      </c>
      <c r="I38" s="152">
        <v>247</v>
      </c>
      <c r="J38" s="151">
        <v>3128.5</v>
      </c>
      <c r="K38" s="152">
        <v>428</v>
      </c>
      <c r="L38" s="151">
        <v>3399.5</v>
      </c>
      <c r="M38" s="152">
        <v>471</v>
      </c>
      <c r="N38" s="223">
        <f>H38+J38+L38</f>
        <v>8231.5</v>
      </c>
      <c r="O38" s="224">
        <f>I38+K38+M38</f>
        <v>1146</v>
      </c>
      <c r="P38" s="152">
        <f>O38/F38</f>
        <v>127.33333333333333</v>
      </c>
      <c r="Q38" s="154">
        <f>+N38/O38</f>
        <v>7.18280977312391</v>
      </c>
      <c r="R38" s="153">
        <v>3785</v>
      </c>
      <c r="S38" s="225">
        <f t="shared" si="2"/>
        <v>1.174768824306473</v>
      </c>
      <c r="T38" s="155">
        <v>435863.25</v>
      </c>
      <c r="U38" s="156">
        <v>41221</v>
      </c>
      <c r="V38" s="197">
        <f>T38/U38</f>
        <v>10.573815530918706</v>
      </c>
      <c r="W38" s="139"/>
    </row>
    <row r="39" spans="1:23" s="5" customFormat="1" ht="13.5" customHeight="1">
      <c r="A39" s="83">
        <v>35</v>
      </c>
      <c r="B39" s="206" t="s">
        <v>47</v>
      </c>
      <c r="C39" s="148">
        <v>40606</v>
      </c>
      <c r="D39" s="149" t="s">
        <v>45</v>
      </c>
      <c r="E39" s="150">
        <v>104</v>
      </c>
      <c r="F39" s="150">
        <v>19</v>
      </c>
      <c r="G39" s="150">
        <v>7</v>
      </c>
      <c r="H39" s="167">
        <v>842</v>
      </c>
      <c r="I39" s="168">
        <v>154</v>
      </c>
      <c r="J39" s="167">
        <v>3204</v>
      </c>
      <c r="K39" s="168">
        <v>510</v>
      </c>
      <c r="L39" s="167">
        <v>3727</v>
      </c>
      <c r="M39" s="168">
        <v>590</v>
      </c>
      <c r="N39" s="226">
        <f>+L39+J39+H39</f>
        <v>7773</v>
      </c>
      <c r="O39" s="227">
        <f>+M39+K39+I39</f>
        <v>1254</v>
      </c>
      <c r="P39" s="168">
        <f>+O39/F39</f>
        <v>66</v>
      </c>
      <c r="Q39" s="177">
        <f>+N39/O39</f>
        <v>6.198564593301436</v>
      </c>
      <c r="R39" s="167">
        <v>7248</v>
      </c>
      <c r="S39" s="225">
        <f t="shared" si="2"/>
        <v>0.07243377483443708</v>
      </c>
      <c r="T39" s="167">
        <v>1236161</v>
      </c>
      <c r="U39" s="168">
        <v>123960</v>
      </c>
      <c r="V39" s="205">
        <f>+T39/U39</f>
        <v>9.972257179735399</v>
      </c>
      <c r="W39" s="139"/>
    </row>
    <row r="40" spans="1:23" s="5" customFormat="1" ht="13.5" customHeight="1">
      <c r="A40" s="83">
        <v>36</v>
      </c>
      <c r="B40" s="196" t="s">
        <v>41</v>
      </c>
      <c r="C40" s="148">
        <v>40620</v>
      </c>
      <c r="D40" s="149" t="s">
        <v>73</v>
      </c>
      <c r="E40" s="150">
        <v>18</v>
      </c>
      <c r="F40" s="150">
        <v>18</v>
      </c>
      <c r="G40" s="150">
        <v>5</v>
      </c>
      <c r="H40" s="151">
        <v>1248</v>
      </c>
      <c r="I40" s="152">
        <v>183</v>
      </c>
      <c r="J40" s="151">
        <v>2396</v>
      </c>
      <c r="K40" s="152">
        <v>325</v>
      </c>
      <c r="L40" s="151">
        <v>3561</v>
      </c>
      <c r="M40" s="152">
        <v>507</v>
      </c>
      <c r="N40" s="223">
        <f aca="true" t="shared" si="3" ref="N40:O42">H40+J40+L40</f>
        <v>7205</v>
      </c>
      <c r="O40" s="224">
        <f t="shared" si="3"/>
        <v>1015</v>
      </c>
      <c r="P40" s="152">
        <f>O40/F40</f>
        <v>56.388888888888886</v>
      </c>
      <c r="Q40" s="154">
        <f>+N40/O40</f>
        <v>7.098522167487685</v>
      </c>
      <c r="R40" s="153">
        <v>14253</v>
      </c>
      <c r="S40" s="225">
        <f t="shared" si="2"/>
        <v>-0.49449238756752967</v>
      </c>
      <c r="T40" s="155">
        <v>144805</v>
      </c>
      <c r="U40" s="156">
        <v>20169</v>
      </c>
      <c r="V40" s="197">
        <f>T40/U40</f>
        <v>7.17958252764143</v>
      </c>
      <c r="W40" s="139"/>
    </row>
    <row r="41" spans="1:23" s="5" customFormat="1" ht="13.5" customHeight="1">
      <c r="A41" s="83">
        <v>37</v>
      </c>
      <c r="B41" s="196" t="s">
        <v>32</v>
      </c>
      <c r="C41" s="148">
        <v>40599</v>
      </c>
      <c r="D41" s="149" t="s">
        <v>73</v>
      </c>
      <c r="E41" s="150">
        <v>60</v>
      </c>
      <c r="F41" s="150">
        <v>9</v>
      </c>
      <c r="G41" s="150">
        <v>8</v>
      </c>
      <c r="H41" s="151">
        <v>866</v>
      </c>
      <c r="I41" s="152">
        <v>138</v>
      </c>
      <c r="J41" s="151">
        <v>2619.5</v>
      </c>
      <c r="K41" s="152">
        <v>350</v>
      </c>
      <c r="L41" s="151">
        <v>2582</v>
      </c>
      <c r="M41" s="152">
        <v>358</v>
      </c>
      <c r="N41" s="223">
        <f t="shared" si="3"/>
        <v>6067.5</v>
      </c>
      <c r="O41" s="224">
        <f t="shared" si="3"/>
        <v>846</v>
      </c>
      <c r="P41" s="152">
        <f>O41/F41</f>
        <v>94</v>
      </c>
      <c r="Q41" s="154">
        <f>+N41/O41</f>
        <v>7.171985815602837</v>
      </c>
      <c r="R41" s="153">
        <v>5129</v>
      </c>
      <c r="S41" s="225">
        <f t="shared" si="2"/>
        <v>0.18297913823357378</v>
      </c>
      <c r="T41" s="155">
        <v>600253</v>
      </c>
      <c r="U41" s="156">
        <v>56380</v>
      </c>
      <c r="V41" s="197">
        <f>T41/U41</f>
        <v>10.646559063497694</v>
      </c>
      <c r="W41" s="139"/>
    </row>
    <row r="42" spans="1:23" s="5" customFormat="1" ht="13.5" customHeight="1">
      <c r="A42" s="83">
        <v>38</v>
      </c>
      <c r="B42" s="196" t="s">
        <v>28</v>
      </c>
      <c r="C42" s="148">
        <v>40585</v>
      </c>
      <c r="D42" s="149" t="s">
        <v>73</v>
      </c>
      <c r="E42" s="150">
        <v>58</v>
      </c>
      <c r="F42" s="150">
        <v>10</v>
      </c>
      <c r="G42" s="150">
        <v>10</v>
      </c>
      <c r="H42" s="151">
        <v>740</v>
      </c>
      <c r="I42" s="152">
        <v>107</v>
      </c>
      <c r="J42" s="151">
        <v>2164</v>
      </c>
      <c r="K42" s="152">
        <v>295</v>
      </c>
      <c r="L42" s="151">
        <v>1911</v>
      </c>
      <c r="M42" s="152">
        <v>264</v>
      </c>
      <c r="N42" s="223">
        <f t="shared" si="3"/>
        <v>4815</v>
      </c>
      <c r="O42" s="224">
        <f t="shared" si="3"/>
        <v>666</v>
      </c>
      <c r="P42" s="152">
        <f>O42/F42</f>
        <v>66.6</v>
      </c>
      <c r="Q42" s="154">
        <f>+N42/O42</f>
        <v>7.22972972972973</v>
      </c>
      <c r="R42" s="153">
        <v>9730.5</v>
      </c>
      <c r="S42" s="225">
        <f t="shared" si="2"/>
        <v>-0.5051641745028519</v>
      </c>
      <c r="T42" s="155">
        <v>857899.75</v>
      </c>
      <c r="U42" s="156">
        <v>108324</v>
      </c>
      <c r="V42" s="197">
        <f>T42/U42</f>
        <v>7.919756932904988</v>
      </c>
      <c r="W42" s="139"/>
    </row>
    <row r="43" spans="1:23" s="5" customFormat="1" ht="13.5" customHeight="1">
      <c r="A43" s="83">
        <v>39</v>
      </c>
      <c r="B43" s="210" t="s">
        <v>37</v>
      </c>
      <c r="C43" s="191">
        <v>40613</v>
      </c>
      <c r="D43" s="184" t="s">
        <v>38</v>
      </c>
      <c r="E43" s="192">
        <v>25</v>
      </c>
      <c r="F43" s="192">
        <v>11</v>
      </c>
      <c r="G43" s="192">
        <v>6</v>
      </c>
      <c r="H43" s="193">
        <v>1026.5</v>
      </c>
      <c r="I43" s="194">
        <v>117</v>
      </c>
      <c r="J43" s="193">
        <v>1688</v>
      </c>
      <c r="K43" s="194">
        <v>209</v>
      </c>
      <c r="L43" s="193">
        <v>1825.5</v>
      </c>
      <c r="M43" s="194">
        <v>219</v>
      </c>
      <c r="N43" s="232">
        <f>SUM(H43+J43+L43)</f>
        <v>4540</v>
      </c>
      <c r="O43" s="233">
        <f>SUM(I43+K43+M43)</f>
        <v>545</v>
      </c>
      <c r="P43" s="194">
        <f>O43/F43</f>
        <v>49.54545454545455</v>
      </c>
      <c r="Q43" s="195">
        <f>N43/O43</f>
        <v>8.330275229357799</v>
      </c>
      <c r="R43" s="193">
        <v>535</v>
      </c>
      <c r="S43" s="225">
        <f t="shared" si="2"/>
        <v>7.485981308411215</v>
      </c>
      <c r="T43" s="193">
        <v>172512.5</v>
      </c>
      <c r="U43" s="194">
        <v>21266</v>
      </c>
      <c r="V43" s="212">
        <f>T43/U43</f>
        <v>8.112127339415029</v>
      </c>
      <c r="W43" s="139"/>
    </row>
    <row r="44" spans="1:23" s="5" customFormat="1" ht="13.5" customHeight="1">
      <c r="A44" s="83">
        <v>40</v>
      </c>
      <c r="B44" s="199" t="s">
        <v>66</v>
      </c>
      <c r="C44" s="158">
        <v>40634</v>
      </c>
      <c r="D44" s="157" t="s">
        <v>67</v>
      </c>
      <c r="E44" s="159">
        <v>10</v>
      </c>
      <c r="F44" s="159">
        <v>9</v>
      </c>
      <c r="G44" s="159">
        <v>3</v>
      </c>
      <c r="H44" s="181">
        <v>434</v>
      </c>
      <c r="I44" s="182">
        <v>73</v>
      </c>
      <c r="J44" s="181">
        <v>1460.5</v>
      </c>
      <c r="K44" s="182">
        <v>238</v>
      </c>
      <c r="L44" s="181">
        <v>1484.5</v>
      </c>
      <c r="M44" s="182">
        <v>228</v>
      </c>
      <c r="N44" s="234">
        <f>SUM(H44+J44+L44)</f>
        <v>3379</v>
      </c>
      <c r="O44" s="235">
        <f>SUM(I44+K44+M44)</f>
        <v>539</v>
      </c>
      <c r="P44" s="163">
        <f>IF(N44&lt;&gt;0,O44/F44,"")</f>
        <v>59.888888888888886</v>
      </c>
      <c r="Q44" s="164">
        <f>+N44/O44</f>
        <v>6.2690166975881265</v>
      </c>
      <c r="R44" s="181">
        <v>9663.5</v>
      </c>
      <c r="S44" s="225">
        <f t="shared" si="2"/>
        <v>-0.6503337300150049</v>
      </c>
      <c r="T44" s="181">
        <v>32176</v>
      </c>
      <c r="U44" s="182">
        <v>5264</v>
      </c>
      <c r="V44" s="209">
        <f>T44/U44</f>
        <v>6.112462006079028</v>
      </c>
      <c r="W44" s="139"/>
    </row>
    <row r="45" spans="1:23" s="5" customFormat="1" ht="13.5" customHeight="1">
      <c r="A45" s="83">
        <v>41</v>
      </c>
      <c r="B45" s="202" t="s">
        <v>94</v>
      </c>
      <c r="C45" s="148">
        <v>40571</v>
      </c>
      <c r="D45" s="149" t="s">
        <v>25</v>
      </c>
      <c r="E45" s="150">
        <v>20</v>
      </c>
      <c r="F45" s="150">
        <v>3</v>
      </c>
      <c r="G45" s="150">
        <v>11</v>
      </c>
      <c r="H45" s="185">
        <v>845</v>
      </c>
      <c r="I45" s="186">
        <v>163</v>
      </c>
      <c r="J45" s="185">
        <v>999</v>
      </c>
      <c r="K45" s="186">
        <v>191</v>
      </c>
      <c r="L45" s="185">
        <v>1210</v>
      </c>
      <c r="M45" s="186">
        <v>223</v>
      </c>
      <c r="N45" s="236">
        <v>3054</v>
      </c>
      <c r="O45" s="237">
        <v>577</v>
      </c>
      <c r="P45" s="187">
        <v>192.33333333333334</v>
      </c>
      <c r="Q45" s="188">
        <v>5.292894280762565</v>
      </c>
      <c r="R45" s="189"/>
      <c r="S45" s="225">
        <f t="shared" si="2"/>
      </c>
      <c r="T45" s="189">
        <v>764653</v>
      </c>
      <c r="U45" s="190">
        <v>63067</v>
      </c>
      <c r="V45" s="211">
        <v>12.124454944741307</v>
      </c>
      <c r="W45" s="139"/>
    </row>
    <row r="46" spans="1:23" s="5" customFormat="1" ht="13.5" customHeight="1">
      <c r="A46" s="83">
        <v>42</v>
      </c>
      <c r="B46" s="199" t="s">
        <v>26</v>
      </c>
      <c r="C46" s="158">
        <v>40564</v>
      </c>
      <c r="D46" s="157" t="s">
        <v>18</v>
      </c>
      <c r="E46" s="159">
        <v>109</v>
      </c>
      <c r="F46" s="159">
        <v>15</v>
      </c>
      <c r="G46" s="159">
        <v>13</v>
      </c>
      <c r="H46" s="160">
        <v>819</v>
      </c>
      <c r="I46" s="161">
        <v>177</v>
      </c>
      <c r="J46" s="160">
        <v>1187</v>
      </c>
      <c r="K46" s="161">
        <v>232</v>
      </c>
      <c r="L46" s="160">
        <v>1045</v>
      </c>
      <c r="M46" s="161">
        <v>207</v>
      </c>
      <c r="N46" s="228">
        <f>+H46+J46+L46</f>
        <v>3051</v>
      </c>
      <c r="O46" s="229">
        <f>+I46+K46+M46</f>
        <v>616</v>
      </c>
      <c r="P46" s="163">
        <f>IF(N46&lt;&gt;0,O46/F46,"")</f>
        <v>41.06666666666667</v>
      </c>
      <c r="Q46" s="164">
        <f>IF(N46&lt;&gt;0,N46/O46,"")</f>
        <v>4.952922077922078</v>
      </c>
      <c r="R46" s="160">
        <v>3706</v>
      </c>
      <c r="S46" s="225">
        <f t="shared" si="2"/>
        <v>-0.17674042093901782</v>
      </c>
      <c r="T46" s="160">
        <v>3957135</v>
      </c>
      <c r="U46" s="161">
        <v>399129</v>
      </c>
      <c r="V46" s="200">
        <f>T46/U46</f>
        <v>9.914426162969868</v>
      </c>
      <c r="W46" s="139"/>
    </row>
    <row r="47" spans="1:23" s="5" customFormat="1" ht="13.5" customHeight="1">
      <c r="A47" s="83">
        <v>43</v>
      </c>
      <c r="B47" s="196" t="s">
        <v>78</v>
      </c>
      <c r="C47" s="148">
        <v>40613</v>
      </c>
      <c r="D47" s="149" t="s">
        <v>73</v>
      </c>
      <c r="E47" s="150">
        <v>22</v>
      </c>
      <c r="F47" s="150">
        <v>6</v>
      </c>
      <c r="G47" s="150">
        <v>5</v>
      </c>
      <c r="H47" s="151">
        <v>568.5</v>
      </c>
      <c r="I47" s="152">
        <v>88</v>
      </c>
      <c r="J47" s="151">
        <v>1204.5</v>
      </c>
      <c r="K47" s="152">
        <v>166</v>
      </c>
      <c r="L47" s="151">
        <v>974</v>
      </c>
      <c r="M47" s="152">
        <v>132</v>
      </c>
      <c r="N47" s="223">
        <f>H47+J47+L47</f>
        <v>2747</v>
      </c>
      <c r="O47" s="224">
        <f>I47+K47+M47</f>
        <v>386</v>
      </c>
      <c r="P47" s="152">
        <f>O47/F47</f>
        <v>64.33333333333333</v>
      </c>
      <c r="Q47" s="154">
        <f>+N47/O47</f>
        <v>7.116580310880829</v>
      </c>
      <c r="R47" s="153">
        <v>2193</v>
      </c>
      <c r="S47" s="225">
        <f t="shared" si="2"/>
        <v>0.25262197902416783</v>
      </c>
      <c r="T47" s="155">
        <v>170312.5</v>
      </c>
      <c r="U47" s="156">
        <v>13427</v>
      </c>
      <c r="V47" s="197">
        <f>T47/U47</f>
        <v>12.684330081179713</v>
      </c>
      <c r="W47" s="139"/>
    </row>
    <row r="48" spans="1:23" s="5" customFormat="1" ht="13.5" customHeight="1">
      <c r="A48" s="83">
        <v>44</v>
      </c>
      <c r="B48" s="210" t="s">
        <v>58</v>
      </c>
      <c r="C48" s="191">
        <v>40627</v>
      </c>
      <c r="D48" s="184" t="s">
        <v>38</v>
      </c>
      <c r="E48" s="192">
        <v>2</v>
      </c>
      <c r="F48" s="192">
        <v>2</v>
      </c>
      <c r="G48" s="192">
        <v>4</v>
      </c>
      <c r="H48" s="193">
        <v>487</v>
      </c>
      <c r="I48" s="194">
        <v>43</v>
      </c>
      <c r="J48" s="193">
        <v>1055</v>
      </c>
      <c r="K48" s="194">
        <v>107</v>
      </c>
      <c r="L48" s="193">
        <v>1202</v>
      </c>
      <c r="M48" s="194">
        <v>126</v>
      </c>
      <c r="N48" s="232">
        <f>SUM(H48+J48+L48)</f>
        <v>2744</v>
      </c>
      <c r="O48" s="233">
        <f>SUM(I48+K48+M48)</f>
        <v>276</v>
      </c>
      <c r="P48" s="194">
        <f>O48/F48</f>
        <v>138</v>
      </c>
      <c r="Q48" s="195">
        <f>N48/O48</f>
        <v>9.942028985507246</v>
      </c>
      <c r="R48" s="193">
        <v>1911</v>
      </c>
      <c r="S48" s="225">
        <f t="shared" si="2"/>
        <v>0.4358974358974359</v>
      </c>
      <c r="T48" s="193">
        <v>8689</v>
      </c>
      <c r="U48" s="194">
        <v>997</v>
      </c>
      <c r="V48" s="212">
        <f>T48/U48</f>
        <v>8.715145436308926</v>
      </c>
      <c r="W48" s="139"/>
    </row>
    <row r="49" spans="1:23" s="5" customFormat="1" ht="13.5" customHeight="1">
      <c r="A49" s="83">
        <v>45</v>
      </c>
      <c r="B49" s="210" t="s">
        <v>69</v>
      </c>
      <c r="C49" s="191">
        <v>40557</v>
      </c>
      <c r="D49" s="184" t="s">
        <v>38</v>
      </c>
      <c r="E49" s="192">
        <v>7</v>
      </c>
      <c r="F49" s="192">
        <v>3</v>
      </c>
      <c r="G49" s="192">
        <v>10</v>
      </c>
      <c r="H49" s="193">
        <v>578</v>
      </c>
      <c r="I49" s="194">
        <v>53</v>
      </c>
      <c r="J49" s="193">
        <v>1015</v>
      </c>
      <c r="K49" s="194">
        <v>92</v>
      </c>
      <c r="L49" s="193">
        <v>834</v>
      </c>
      <c r="M49" s="194">
        <v>76</v>
      </c>
      <c r="N49" s="232">
        <f>SUM(H49+J49+L49)</f>
        <v>2427</v>
      </c>
      <c r="O49" s="233">
        <f>SUM(I49+K49+M49)</f>
        <v>221</v>
      </c>
      <c r="P49" s="194">
        <f>O49/F49</f>
        <v>73.66666666666667</v>
      </c>
      <c r="Q49" s="195">
        <f>N49/O49</f>
        <v>10.981900452488688</v>
      </c>
      <c r="R49" s="193">
        <v>1240</v>
      </c>
      <c r="S49" s="225">
        <f t="shared" si="2"/>
        <v>0.957258064516129</v>
      </c>
      <c r="T49" s="193">
        <v>99604</v>
      </c>
      <c r="U49" s="194">
        <v>7487</v>
      </c>
      <c r="V49" s="212">
        <f>T49/U49</f>
        <v>13.303592894350206</v>
      </c>
      <c r="W49" s="139"/>
    </row>
    <row r="50" spans="1:23" s="5" customFormat="1" ht="13.5" customHeight="1">
      <c r="A50" s="83">
        <v>46</v>
      </c>
      <c r="B50" s="202" t="s">
        <v>95</v>
      </c>
      <c r="C50" s="148">
        <v>40571</v>
      </c>
      <c r="D50" s="149" t="s">
        <v>25</v>
      </c>
      <c r="E50" s="150">
        <v>12</v>
      </c>
      <c r="F50" s="150">
        <v>1</v>
      </c>
      <c r="G50" s="150">
        <v>7</v>
      </c>
      <c r="H50" s="185">
        <v>711</v>
      </c>
      <c r="I50" s="186">
        <v>142</v>
      </c>
      <c r="J50" s="185">
        <v>711</v>
      </c>
      <c r="K50" s="186">
        <v>142</v>
      </c>
      <c r="L50" s="185">
        <v>713</v>
      </c>
      <c r="M50" s="186">
        <v>143</v>
      </c>
      <c r="N50" s="236">
        <v>2135</v>
      </c>
      <c r="O50" s="237">
        <v>427</v>
      </c>
      <c r="P50" s="187">
        <v>427</v>
      </c>
      <c r="Q50" s="188">
        <v>5</v>
      </c>
      <c r="R50" s="189"/>
      <c r="S50" s="225">
        <f t="shared" si="2"/>
      </c>
      <c r="T50" s="189">
        <v>24679</v>
      </c>
      <c r="U50" s="190">
        <v>2702</v>
      </c>
      <c r="V50" s="211">
        <v>9.13360473723168</v>
      </c>
      <c r="W50" s="139"/>
    </row>
    <row r="51" spans="1:23" s="5" customFormat="1" ht="13.5" customHeight="1">
      <c r="A51" s="83">
        <v>47</v>
      </c>
      <c r="B51" s="199" t="s">
        <v>27</v>
      </c>
      <c r="C51" s="158">
        <v>40585</v>
      </c>
      <c r="D51" s="157" t="s">
        <v>18</v>
      </c>
      <c r="E51" s="159">
        <v>89</v>
      </c>
      <c r="F51" s="159">
        <v>5</v>
      </c>
      <c r="G51" s="159">
        <v>10</v>
      </c>
      <c r="H51" s="160">
        <v>220</v>
      </c>
      <c r="I51" s="161">
        <v>32</v>
      </c>
      <c r="J51" s="160">
        <v>683</v>
      </c>
      <c r="K51" s="161">
        <v>92</v>
      </c>
      <c r="L51" s="160">
        <v>728</v>
      </c>
      <c r="M51" s="161">
        <v>102</v>
      </c>
      <c r="N51" s="228">
        <f>+H51+J51+L51</f>
        <v>1631</v>
      </c>
      <c r="O51" s="229">
        <f>+I51+K51+M51</f>
        <v>226</v>
      </c>
      <c r="P51" s="163">
        <f>IF(N51&lt;&gt;0,O51/F51,"")</f>
        <v>45.2</v>
      </c>
      <c r="Q51" s="164">
        <f>IF(N51&lt;&gt;0,N51/O51,"")</f>
        <v>7.216814159292035</v>
      </c>
      <c r="R51" s="160">
        <v>3002</v>
      </c>
      <c r="S51" s="225">
        <f t="shared" si="2"/>
        <v>-0.45669553630912724</v>
      </c>
      <c r="T51" s="160">
        <v>1433771</v>
      </c>
      <c r="U51" s="161">
        <v>143787</v>
      </c>
      <c r="V51" s="200">
        <f>T51/U51</f>
        <v>9.971492554959767</v>
      </c>
      <c r="W51" s="139"/>
    </row>
    <row r="52" spans="1:23" s="5" customFormat="1" ht="13.5" customHeight="1">
      <c r="A52" s="83">
        <v>48</v>
      </c>
      <c r="B52" s="207" t="s">
        <v>96</v>
      </c>
      <c r="C52" s="158">
        <v>40480</v>
      </c>
      <c r="D52" s="178" t="s">
        <v>11</v>
      </c>
      <c r="E52" s="179">
        <v>21</v>
      </c>
      <c r="F52" s="179">
        <v>2</v>
      </c>
      <c r="G52" s="179">
        <v>17</v>
      </c>
      <c r="H52" s="160">
        <v>221</v>
      </c>
      <c r="I52" s="161">
        <v>28</v>
      </c>
      <c r="J52" s="160">
        <v>511</v>
      </c>
      <c r="K52" s="161">
        <v>66</v>
      </c>
      <c r="L52" s="160">
        <v>781</v>
      </c>
      <c r="M52" s="161">
        <v>103</v>
      </c>
      <c r="N52" s="228">
        <f>+H52+J52+L52</f>
        <v>1513</v>
      </c>
      <c r="O52" s="229">
        <f>+I52+K52+M52</f>
        <v>197</v>
      </c>
      <c r="P52" s="168">
        <f>+O52/F52</f>
        <v>98.5</v>
      </c>
      <c r="Q52" s="177">
        <f>+N52/O52</f>
        <v>7.680203045685279</v>
      </c>
      <c r="R52" s="160">
        <v>105</v>
      </c>
      <c r="S52" s="225">
        <f t="shared" si="2"/>
        <v>13.40952380952381</v>
      </c>
      <c r="T52" s="160">
        <v>305372</v>
      </c>
      <c r="U52" s="161">
        <v>28119</v>
      </c>
      <c r="V52" s="201">
        <f>+T52/U52</f>
        <v>10.859987908531599</v>
      </c>
      <c r="W52" s="139"/>
    </row>
    <row r="53" spans="1:23" s="5" customFormat="1" ht="13.5" customHeight="1">
      <c r="A53" s="83">
        <v>49</v>
      </c>
      <c r="B53" s="210" t="s">
        <v>49</v>
      </c>
      <c r="C53" s="148">
        <v>40550</v>
      </c>
      <c r="D53" s="149" t="s">
        <v>45</v>
      </c>
      <c r="E53" s="150">
        <v>355</v>
      </c>
      <c r="F53" s="150">
        <v>4</v>
      </c>
      <c r="G53" s="150">
        <v>15</v>
      </c>
      <c r="H53" s="167">
        <v>435</v>
      </c>
      <c r="I53" s="168">
        <v>117</v>
      </c>
      <c r="J53" s="167">
        <v>482</v>
      </c>
      <c r="K53" s="168">
        <v>126</v>
      </c>
      <c r="L53" s="167">
        <v>484</v>
      </c>
      <c r="M53" s="168">
        <v>125</v>
      </c>
      <c r="N53" s="226">
        <f>+L53+J53+H53</f>
        <v>1401</v>
      </c>
      <c r="O53" s="227">
        <f>+M53+K53+I53</f>
        <v>368</v>
      </c>
      <c r="P53" s="168">
        <f>+O53/F53</f>
        <v>92</v>
      </c>
      <c r="Q53" s="177">
        <f>+N53/O53</f>
        <v>3.807065217391304</v>
      </c>
      <c r="R53" s="167">
        <v>170</v>
      </c>
      <c r="S53" s="225">
        <f t="shared" si="2"/>
        <v>7.241176470588235</v>
      </c>
      <c r="T53" s="167">
        <v>36513687</v>
      </c>
      <c r="U53" s="168">
        <v>3913551</v>
      </c>
      <c r="V53" s="205">
        <f>+T53/U53</f>
        <v>9.33006545717687</v>
      </c>
      <c r="W53" s="139"/>
    </row>
    <row r="54" spans="1:23" s="5" customFormat="1" ht="13.5" customHeight="1">
      <c r="A54" s="83">
        <v>50</v>
      </c>
      <c r="B54" s="199" t="s">
        <v>97</v>
      </c>
      <c r="C54" s="158">
        <v>40515</v>
      </c>
      <c r="D54" s="157" t="s">
        <v>18</v>
      </c>
      <c r="E54" s="159">
        <v>337</v>
      </c>
      <c r="F54" s="159">
        <v>1</v>
      </c>
      <c r="G54" s="159">
        <v>18</v>
      </c>
      <c r="H54" s="160">
        <v>416</v>
      </c>
      <c r="I54" s="161">
        <v>104</v>
      </c>
      <c r="J54" s="160">
        <v>512</v>
      </c>
      <c r="K54" s="161">
        <v>128</v>
      </c>
      <c r="L54" s="160">
        <v>464</v>
      </c>
      <c r="M54" s="161">
        <v>116</v>
      </c>
      <c r="N54" s="228">
        <f>+H54+J54+L54</f>
        <v>1392</v>
      </c>
      <c r="O54" s="229">
        <f>+I54+K54+M54</f>
        <v>348</v>
      </c>
      <c r="P54" s="163">
        <f>IF(N54&lt;&gt;0,O54/F54,"")</f>
        <v>348</v>
      </c>
      <c r="Q54" s="164">
        <f>IF(N54&lt;&gt;0,N54/O54,"")</f>
        <v>4</v>
      </c>
      <c r="R54" s="160"/>
      <c r="S54" s="225">
        <f t="shared" si="2"/>
      </c>
      <c r="T54" s="160">
        <v>19653964</v>
      </c>
      <c r="U54" s="161">
        <v>2099992</v>
      </c>
      <c r="V54" s="200">
        <f>T54/U54</f>
        <v>9.359066129775732</v>
      </c>
      <c r="W54" s="139"/>
    </row>
    <row r="55" spans="1:23" s="5" customFormat="1" ht="13.5" customHeight="1">
      <c r="A55" s="83">
        <v>51</v>
      </c>
      <c r="B55" s="196" t="s">
        <v>57</v>
      </c>
      <c r="C55" s="148">
        <v>40627</v>
      </c>
      <c r="D55" s="149" t="s">
        <v>73</v>
      </c>
      <c r="E55" s="150">
        <v>28</v>
      </c>
      <c r="F55" s="150">
        <v>4</v>
      </c>
      <c r="G55" s="150">
        <v>6</v>
      </c>
      <c r="H55" s="151">
        <v>279</v>
      </c>
      <c r="I55" s="152">
        <v>59</v>
      </c>
      <c r="J55" s="151">
        <v>573</v>
      </c>
      <c r="K55" s="152">
        <v>123</v>
      </c>
      <c r="L55" s="151">
        <v>529</v>
      </c>
      <c r="M55" s="152">
        <v>117</v>
      </c>
      <c r="N55" s="223">
        <f>H55+J55+L55</f>
        <v>1381</v>
      </c>
      <c r="O55" s="224">
        <f>I55+K55+M55</f>
        <v>299</v>
      </c>
      <c r="P55" s="152">
        <f>O55/F55</f>
        <v>74.75</v>
      </c>
      <c r="Q55" s="154">
        <f>+N55/O55</f>
        <v>4.618729096989966</v>
      </c>
      <c r="R55" s="153">
        <v>1475</v>
      </c>
      <c r="S55" s="225">
        <f t="shared" si="2"/>
        <v>-0.06372881355932203</v>
      </c>
      <c r="T55" s="155">
        <v>64924</v>
      </c>
      <c r="U55" s="156">
        <v>7539</v>
      </c>
      <c r="V55" s="197">
        <f>T55/U55</f>
        <v>8.611752221780076</v>
      </c>
      <c r="W55" s="139"/>
    </row>
    <row r="56" spans="1:23" s="5" customFormat="1" ht="13.5" customHeight="1">
      <c r="A56" s="83">
        <v>52</v>
      </c>
      <c r="B56" s="210" t="s">
        <v>79</v>
      </c>
      <c r="C56" s="148">
        <v>40536</v>
      </c>
      <c r="D56" s="149" t="s">
        <v>45</v>
      </c>
      <c r="E56" s="150">
        <v>112</v>
      </c>
      <c r="F56" s="150">
        <v>3</v>
      </c>
      <c r="G56" s="150">
        <v>17</v>
      </c>
      <c r="H56" s="167">
        <v>344</v>
      </c>
      <c r="I56" s="168">
        <v>100</v>
      </c>
      <c r="J56" s="167">
        <v>344</v>
      </c>
      <c r="K56" s="168">
        <v>100</v>
      </c>
      <c r="L56" s="167">
        <v>508</v>
      </c>
      <c r="M56" s="168">
        <v>122</v>
      </c>
      <c r="N56" s="226">
        <f>+L56+J56+H56</f>
        <v>1196</v>
      </c>
      <c r="O56" s="227">
        <f>+M56+K56+I56</f>
        <v>322</v>
      </c>
      <c r="P56" s="168">
        <f>+O56/F56</f>
        <v>107.33333333333333</v>
      </c>
      <c r="Q56" s="177">
        <f>+N56/O56</f>
        <v>3.7142857142857144</v>
      </c>
      <c r="R56" s="167">
        <v>1255</v>
      </c>
      <c r="S56" s="225">
        <f t="shared" si="2"/>
        <v>-0.04701195219123506</v>
      </c>
      <c r="T56" s="167">
        <v>2750524</v>
      </c>
      <c r="U56" s="168">
        <v>245335</v>
      </c>
      <c r="V56" s="205">
        <f>+T56/U56</f>
        <v>11.21129883628508</v>
      </c>
      <c r="W56" s="139"/>
    </row>
    <row r="57" spans="1:23" s="5" customFormat="1" ht="13.5" customHeight="1">
      <c r="A57" s="83">
        <v>53</v>
      </c>
      <c r="B57" s="210" t="s">
        <v>50</v>
      </c>
      <c r="C57" s="148">
        <v>40571</v>
      </c>
      <c r="D57" s="149" t="s">
        <v>45</v>
      </c>
      <c r="E57" s="150">
        <v>200</v>
      </c>
      <c r="F57" s="150">
        <v>1</v>
      </c>
      <c r="G57" s="150">
        <v>12</v>
      </c>
      <c r="H57" s="167">
        <v>233</v>
      </c>
      <c r="I57" s="168">
        <v>38</v>
      </c>
      <c r="J57" s="167">
        <v>187</v>
      </c>
      <c r="K57" s="168">
        <v>30</v>
      </c>
      <c r="L57" s="167">
        <v>762</v>
      </c>
      <c r="M57" s="168">
        <v>122</v>
      </c>
      <c r="N57" s="226">
        <f>+L57+J57+H57</f>
        <v>1182</v>
      </c>
      <c r="O57" s="227">
        <f>+M57+K57+I57</f>
        <v>190</v>
      </c>
      <c r="P57" s="168">
        <f>+O57/F57</f>
        <v>190</v>
      </c>
      <c r="Q57" s="177">
        <f>+N57/O57</f>
        <v>6.221052631578948</v>
      </c>
      <c r="R57" s="167">
        <v>516</v>
      </c>
      <c r="S57" s="225">
        <f t="shared" si="2"/>
        <v>1.2906976744186047</v>
      </c>
      <c r="T57" s="167">
        <v>2974739</v>
      </c>
      <c r="U57" s="168">
        <v>242535</v>
      </c>
      <c r="V57" s="205">
        <f>+T57/U57</f>
        <v>12.265194714164966</v>
      </c>
      <c r="W57" s="139"/>
    </row>
    <row r="58" spans="1:23" s="5" customFormat="1" ht="13.5" customHeight="1">
      <c r="A58" s="83">
        <v>54</v>
      </c>
      <c r="B58" s="207" t="s">
        <v>98</v>
      </c>
      <c r="C58" s="158">
        <v>40557</v>
      </c>
      <c r="D58" s="178" t="s">
        <v>11</v>
      </c>
      <c r="E58" s="179">
        <v>66</v>
      </c>
      <c r="F58" s="179">
        <v>1</v>
      </c>
      <c r="G58" s="179">
        <v>11</v>
      </c>
      <c r="H58" s="160">
        <v>153</v>
      </c>
      <c r="I58" s="161">
        <v>17</v>
      </c>
      <c r="J58" s="160">
        <v>387</v>
      </c>
      <c r="K58" s="161">
        <v>40</v>
      </c>
      <c r="L58" s="160">
        <v>507</v>
      </c>
      <c r="M58" s="161">
        <v>55</v>
      </c>
      <c r="N58" s="228">
        <f>+H58+J58+L58</f>
        <v>1047</v>
      </c>
      <c r="O58" s="229">
        <f>+I58+K58+M58</f>
        <v>112</v>
      </c>
      <c r="P58" s="168">
        <f>+O58/F58</f>
        <v>112</v>
      </c>
      <c r="Q58" s="177">
        <f>+N58/O58</f>
        <v>9.348214285714286</v>
      </c>
      <c r="R58" s="160">
        <v>153</v>
      </c>
      <c r="S58" s="225">
        <f t="shared" si="2"/>
        <v>5.8431372549019605</v>
      </c>
      <c r="T58" s="160">
        <v>2596326</v>
      </c>
      <c r="U58" s="161">
        <v>251105</v>
      </c>
      <c r="V58" s="201">
        <f>+T58/U58</f>
        <v>10.339602954939169</v>
      </c>
      <c r="W58" s="139"/>
    </row>
    <row r="59" spans="1:23" s="5" customFormat="1" ht="13.5" customHeight="1">
      <c r="A59" s="83">
        <v>55</v>
      </c>
      <c r="B59" s="199" t="s">
        <v>82</v>
      </c>
      <c r="C59" s="158">
        <v>40459</v>
      </c>
      <c r="D59" s="157" t="s">
        <v>18</v>
      </c>
      <c r="E59" s="159">
        <v>55</v>
      </c>
      <c r="F59" s="159">
        <v>1</v>
      </c>
      <c r="G59" s="159">
        <v>16</v>
      </c>
      <c r="H59" s="160">
        <v>248</v>
      </c>
      <c r="I59" s="161">
        <v>61</v>
      </c>
      <c r="J59" s="160">
        <v>322</v>
      </c>
      <c r="K59" s="161">
        <v>80</v>
      </c>
      <c r="L59" s="160">
        <v>351</v>
      </c>
      <c r="M59" s="161">
        <v>87</v>
      </c>
      <c r="N59" s="228">
        <f>+H59+J59+L59</f>
        <v>921</v>
      </c>
      <c r="O59" s="229">
        <f>+I59+K59+M59</f>
        <v>228</v>
      </c>
      <c r="P59" s="163">
        <f>IF(N59&lt;&gt;0,O59/F59,"")</f>
        <v>228</v>
      </c>
      <c r="Q59" s="164">
        <f>IF(N59&lt;&gt;0,N59/O59,"")</f>
        <v>4.0394736842105265</v>
      </c>
      <c r="R59" s="160">
        <v>73</v>
      </c>
      <c r="S59" s="225">
        <f t="shared" si="2"/>
        <v>11.616438356164384</v>
      </c>
      <c r="T59" s="160">
        <v>2715214</v>
      </c>
      <c r="U59" s="161">
        <v>237293</v>
      </c>
      <c r="V59" s="200">
        <f>T59/U59</f>
        <v>11.442453001142049</v>
      </c>
      <c r="W59" s="139"/>
    </row>
    <row r="60" spans="1:23" s="5" customFormat="1" ht="13.5" customHeight="1">
      <c r="A60" s="83">
        <v>56</v>
      </c>
      <c r="B60" s="206" t="s">
        <v>99</v>
      </c>
      <c r="C60" s="148">
        <v>40599</v>
      </c>
      <c r="D60" s="149" t="s">
        <v>45</v>
      </c>
      <c r="E60" s="150">
        <v>30</v>
      </c>
      <c r="F60" s="150">
        <v>2</v>
      </c>
      <c r="G60" s="150">
        <v>8</v>
      </c>
      <c r="H60" s="167">
        <v>175</v>
      </c>
      <c r="I60" s="168">
        <v>27</v>
      </c>
      <c r="J60" s="167">
        <v>337</v>
      </c>
      <c r="K60" s="168">
        <v>55</v>
      </c>
      <c r="L60" s="167">
        <v>350</v>
      </c>
      <c r="M60" s="168">
        <v>56</v>
      </c>
      <c r="N60" s="226">
        <f>+L60+J60+H60</f>
        <v>862</v>
      </c>
      <c r="O60" s="227">
        <f>+M60+K60+I60</f>
        <v>138</v>
      </c>
      <c r="P60" s="168">
        <f>+O60/F60</f>
        <v>69</v>
      </c>
      <c r="Q60" s="177">
        <f>+N60/O60</f>
        <v>6.246376811594203</v>
      </c>
      <c r="R60" s="167"/>
      <c r="S60" s="225">
        <f t="shared" si="2"/>
      </c>
      <c r="T60" s="167">
        <v>269208</v>
      </c>
      <c r="U60" s="168">
        <v>21877</v>
      </c>
      <c r="V60" s="205">
        <f>+T60/U60</f>
        <v>12.3055263518764</v>
      </c>
      <c r="W60" s="139"/>
    </row>
    <row r="61" spans="1:23" s="5" customFormat="1" ht="13.5" customHeight="1">
      <c r="A61" s="83">
        <v>57</v>
      </c>
      <c r="B61" s="202" t="s">
        <v>76</v>
      </c>
      <c r="C61" s="148">
        <v>40466</v>
      </c>
      <c r="D61" s="149" t="s">
        <v>68</v>
      </c>
      <c r="E61" s="150">
        <v>22</v>
      </c>
      <c r="F61" s="150">
        <v>3</v>
      </c>
      <c r="G61" s="150">
        <v>15</v>
      </c>
      <c r="H61" s="167">
        <v>282</v>
      </c>
      <c r="I61" s="168">
        <v>24</v>
      </c>
      <c r="J61" s="167">
        <v>384</v>
      </c>
      <c r="K61" s="168">
        <v>33</v>
      </c>
      <c r="L61" s="167">
        <v>138</v>
      </c>
      <c r="M61" s="168">
        <v>12</v>
      </c>
      <c r="N61" s="226">
        <f>SUM(H61+J61+L61)</f>
        <v>804</v>
      </c>
      <c r="O61" s="227">
        <f>SUM(I61+K61+M61)</f>
        <v>69</v>
      </c>
      <c r="P61" s="182">
        <f>IF(N61&lt;&gt;0,O61/F61,"")</f>
        <v>23</v>
      </c>
      <c r="Q61" s="183">
        <f>IF(N61&lt;&gt;0,N61/O61,"")</f>
        <v>11.652173913043478</v>
      </c>
      <c r="R61" s="167">
        <v>6760</v>
      </c>
      <c r="S61" s="225">
        <f t="shared" si="2"/>
        <v>-0.8810650887573964</v>
      </c>
      <c r="T61" s="167">
        <v>234098</v>
      </c>
      <c r="U61" s="168">
        <v>24721</v>
      </c>
      <c r="V61" s="197">
        <f>T61/U61</f>
        <v>9.46960074430646</v>
      </c>
      <c r="W61" s="139"/>
    </row>
    <row r="62" spans="1:23" s="5" customFormat="1" ht="13.5" customHeight="1">
      <c r="A62" s="83">
        <v>58</v>
      </c>
      <c r="B62" s="199" t="s">
        <v>81</v>
      </c>
      <c r="C62" s="158">
        <v>40908</v>
      </c>
      <c r="D62" s="157" t="s">
        <v>43</v>
      </c>
      <c r="E62" s="159">
        <v>20</v>
      </c>
      <c r="F62" s="159">
        <v>4</v>
      </c>
      <c r="G62" s="159">
        <v>10</v>
      </c>
      <c r="H62" s="160">
        <v>159</v>
      </c>
      <c r="I62" s="161">
        <v>24</v>
      </c>
      <c r="J62" s="160">
        <v>169</v>
      </c>
      <c r="K62" s="161">
        <v>25</v>
      </c>
      <c r="L62" s="160">
        <v>153</v>
      </c>
      <c r="M62" s="161">
        <v>24</v>
      </c>
      <c r="N62" s="228">
        <v>481</v>
      </c>
      <c r="O62" s="229">
        <v>73</v>
      </c>
      <c r="P62" s="165">
        <f>IF(N62&lt;&gt;0,O62/F62,"")</f>
        <v>18.25</v>
      </c>
      <c r="Q62" s="164">
        <f>IF(N62&lt;&gt;0,N62/O62,"")</f>
        <v>6.589041095890411</v>
      </c>
      <c r="R62" s="160">
        <v>825</v>
      </c>
      <c r="S62" s="225">
        <f t="shared" si="2"/>
        <v>-0.416969696969697</v>
      </c>
      <c r="T62" s="162">
        <v>97627</v>
      </c>
      <c r="U62" s="166">
        <v>10402</v>
      </c>
      <c r="V62" s="208">
        <f>IF(T62&lt;&gt;0,T62/U62,"")</f>
        <v>9.385406652566815</v>
      </c>
      <c r="W62" s="139"/>
    </row>
    <row r="63" spans="1:23" s="5" customFormat="1" ht="13.5" customHeight="1">
      <c r="A63" s="83">
        <v>59</v>
      </c>
      <c r="B63" s="206" t="s">
        <v>77</v>
      </c>
      <c r="C63" s="148">
        <v>40606</v>
      </c>
      <c r="D63" s="149" t="s">
        <v>45</v>
      </c>
      <c r="E63" s="150">
        <v>93</v>
      </c>
      <c r="F63" s="150">
        <v>1</v>
      </c>
      <c r="G63" s="150">
        <v>7</v>
      </c>
      <c r="H63" s="167">
        <v>104</v>
      </c>
      <c r="I63" s="168">
        <v>21</v>
      </c>
      <c r="J63" s="167">
        <v>206</v>
      </c>
      <c r="K63" s="168">
        <v>40</v>
      </c>
      <c r="L63" s="167">
        <v>149</v>
      </c>
      <c r="M63" s="168">
        <v>29</v>
      </c>
      <c r="N63" s="226">
        <f>+L63+J63+H63</f>
        <v>459</v>
      </c>
      <c r="O63" s="227">
        <f>+M63+K63+I63</f>
        <v>90</v>
      </c>
      <c r="P63" s="168">
        <f>+O63/F63</f>
        <v>90</v>
      </c>
      <c r="Q63" s="177">
        <f>+N63/O63</f>
        <v>5.1</v>
      </c>
      <c r="R63" s="167">
        <v>2558</v>
      </c>
      <c r="S63" s="225">
        <f t="shared" si="2"/>
        <v>-0.8205629397967162</v>
      </c>
      <c r="T63" s="167">
        <v>1208074</v>
      </c>
      <c r="U63" s="168">
        <v>106727</v>
      </c>
      <c r="V63" s="205">
        <f>+T63/U63</f>
        <v>11.319291275872084</v>
      </c>
      <c r="W63" s="139"/>
    </row>
    <row r="64" spans="1:23" s="5" customFormat="1" ht="13.5" customHeight="1">
      <c r="A64" s="83">
        <v>60</v>
      </c>
      <c r="B64" s="196" t="s">
        <v>70</v>
      </c>
      <c r="C64" s="148">
        <v>40634</v>
      </c>
      <c r="D64" s="149" t="s">
        <v>73</v>
      </c>
      <c r="E64" s="150">
        <v>15</v>
      </c>
      <c r="F64" s="150">
        <v>3</v>
      </c>
      <c r="G64" s="150">
        <v>3</v>
      </c>
      <c r="H64" s="151">
        <v>40</v>
      </c>
      <c r="I64" s="152">
        <v>6</v>
      </c>
      <c r="J64" s="151">
        <v>206</v>
      </c>
      <c r="K64" s="152">
        <v>24</v>
      </c>
      <c r="L64" s="151">
        <v>186</v>
      </c>
      <c r="M64" s="152">
        <v>21</v>
      </c>
      <c r="N64" s="223">
        <f>H64+J64+L64</f>
        <v>432</v>
      </c>
      <c r="O64" s="224">
        <f>I64+K64+M64</f>
        <v>51</v>
      </c>
      <c r="P64" s="152">
        <f>O64/F64</f>
        <v>17</v>
      </c>
      <c r="Q64" s="154">
        <f>+N64/O64</f>
        <v>8.470588235294118</v>
      </c>
      <c r="R64" s="153">
        <v>5752.5</v>
      </c>
      <c r="S64" s="225">
        <f t="shared" si="2"/>
        <v>-0.9249022164276401</v>
      </c>
      <c r="T64" s="155">
        <v>33685</v>
      </c>
      <c r="U64" s="156">
        <v>2723</v>
      </c>
      <c r="V64" s="197">
        <f>T64/U64</f>
        <v>12.370547190598604</v>
      </c>
      <c r="W64" s="139"/>
    </row>
    <row r="65" spans="1:23" s="5" customFormat="1" ht="13.5" customHeight="1">
      <c r="A65" s="83">
        <v>61</v>
      </c>
      <c r="B65" s="202" t="s">
        <v>59</v>
      </c>
      <c r="C65" s="148">
        <v>40606</v>
      </c>
      <c r="D65" s="149" t="s">
        <v>73</v>
      </c>
      <c r="E65" s="150">
        <v>6</v>
      </c>
      <c r="F65" s="150">
        <v>2</v>
      </c>
      <c r="G65" s="150">
        <v>6</v>
      </c>
      <c r="H65" s="151">
        <v>36</v>
      </c>
      <c r="I65" s="152">
        <v>3</v>
      </c>
      <c r="J65" s="151">
        <v>209</v>
      </c>
      <c r="K65" s="152">
        <v>22</v>
      </c>
      <c r="L65" s="151">
        <v>129</v>
      </c>
      <c r="M65" s="152">
        <v>14</v>
      </c>
      <c r="N65" s="223">
        <f>H65+J65+L65</f>
        <v>374</v>
      </c>
      <c r="O65" s="224">
        <f>I65+K65+M65</f>
        <v>39</v>
      </c>
      <c r="P65" s="152">
        <f>O65/F65</f>
        <v>19.5</v>
      </c>
      <c r="Q65" s="154">
        <f>+N65/O65</f>
        <v>9.58974358974359</v>
      </c>
      <c r="R65" s="153">
        <v>5526.5</v>
      </c>
      <c r="S65" s="225">
        <f t="shared" si="2"/>
        <v>-0.9323260653216321</v>
      </c>
      <c r="T65" s="155">
        <v>39534.5</v>
      </c>
      <c r="U65" s="156">
        <v>3238</v>
      </c>
      <c r="V65" s="197">
        <f>T65/U65</f>
        <v>12.20954292773317</v>
      </c>
      <c r="W65" s="139"/>
    </row>
    <row r="66" spans="1:23" s="5" customFormat="1" ht="13.5" customHeight="1">
      <c r="A66" s="83">
        <v>62</v>
      </c>
      <c r="B66" s="206" t="s">
        <v>51</v>
      </c>
      <c r="C66" s="148">
        <v>40557</v>
      </c>
      <c r="D66" s="149" t="s">
        <v>45</v>
      </c>
      <c r="E66" s="150">
        <v>129</v>
      </c>
      <c r="F66" s="150">
        <v>1</v>
      </c>
      <c r="G66" s="150">
        <v>14</v>
      </c>
      <c r="H66" s="167">
        <v>45</v>
      </c>
      <c r="I66" s="168">
        <v>9</v>
      </c>
      <c r="J66" s="167">
        <v>84</v>
      </c>
      <c r="K66" s="168">
        <v>14</v>
      </c>
      <c r="L66" s="167">
        <v>156</v>
      </c>
      <c r="M66" s="168">
        <v>26</v>
      </c>
      <c r="N66" s="226">
        <f>+L66+J66+H66</f>
        <v>285</v>
      </c>
      <c r="O66" s="227">
        <f>+M66+K66+I66</f>
        <v>49</v>
      </c>
      <c r="P66" s="168">
        <f>+O66/F66</f>
        <v>49</v>
      </c>
      <c r="Q66" s="177">
        <f>+N66/O66</f>
        <v>5.816326530612245</v>
      </c>
      <c r="R66" s="167">
        <v>376</v>
      </c>
      <c r="S66" s="225">
        <f t="shared" si="2"/>
        <v>-0.24202127659574468</v>
      </c>
      <c r="T66" s="167">
        <v>1374498</v>
      </c>
      <c r="U66" s="168">
        <v>121395</v>
      </c>
      <c r="V66" s="205">
        <f>+T66/U66</f>
        <v>11.322525639441492</v>
      </c>
      <c r="W66" s="139"/>
    </row>
    <row r="67" spans="1:23" s="5" customFormat="1" ht="13.5" customHeight="1">
      <c r="A67" s="83">
        <v>63</v>
      </c>
      <c r="B67" s="210" t="s">
        <v>80</v>
      </c>
      <c r="C67" s="191">
        <v>40641</v>
      </c>
      <c r="D67" s="184" t="s">
        <v>38</v>
      </c>
      <c r="E67" s="192">
        <v>2</v>
      </c>
      <c r="F67" s="192">
        <v>1</v>
      </c>
      <c r="G67" s="192">
        <v>2</v>
      </c>
      <c r="H67" s="193">
        <v>33</v>
      </c>
      <c r="I67" s="194">
        <v>2</v>
      </c>
      <c r="J67" s="193">
        <v>64</v>
      </c>
      <c r="K67" s="194">
        <v>4</v>
      </c>
      <c r="L67" s="193">
        <v>83.5</v>
      </c>
      <c r="M67" s="194">
        <v>5</v>
      </c>
      <c r="N67" s="232">
        <f>SUM(H67+J67+L67)</f>
        <v>180.5</v>
      </c>
      <c r="O67" s="233">
        <f>SUM(I67+K67+M67)</f>
        <v>11</v>
      </c>
      <c r="P67" s="194">
        <f>O67/F67</f>
        <v>11</v>
      </c>
      <c r="Q67" s="195">
        <f>N67/O67</f>
        <v>16.40909090909091</v>
      </c>
      <c r="R67" s="193">
        <v>936</v>
      </c>
      <c r="S67" s="225">
        <f t="shared" si="2"/>
        <v>-0.8071581196581197</v>
      </c>
      <c r="T67" s="193">
        <v>1871.5</v>
      </c>
      <c r="U67" s="194">
        <v>124</v>
      </c>
      <c r="V67" s="212">
        <f>T67/U67</f>
        <v>15.09274193548387</v>
      </c>
      <c r="W67" s="139"/>
    </row>
    <row r="68" spans="1:23" s="5" customFormat="1" ht="13.5" customHeight="1" thickBot="1">
      <c r="A68" s="83">
        <v>64</v>
      </c>
      <c r="B68" s="213" t="s">
        <v>46</v>
      </c>
      <c r="C68" s="214">
        <v>40613</v>
      </c>
      <c r="D68" s="215" t="s">
        <v>43</v>
      </c>
      <c r="E68" s="216">
        <v>89</v>
      </c>
      <c r="F68" s="216">
        <v>1</v>
      </c>
      <c r="G68" s="216">
        <v>6</v>
      </c>
      <c r="H68" s="217">
        <v>10</v>
      </c>
      <c r="I68" s="218">
        <v>1</v>
      </c>
      <c r="J68" s="217">
        <v>26</v>
      </c>
      <c r="K68" s="218">
        <v>3</v>
      </c>
      <c r="L68" s="217">
        <v>10</v>
      </c>
      <c r="M68" s="218">
        <v>1</v>
      </c>
      <c r="N68" s="253">
        <v>46</v>
      </c>
      <c r="O68" s="254">
        <v>5</v>
      </c>
      <c r="P68" s="220">
        <f>IF(N68&lt;&gt;0,O68/F68,"")</f>
        <v>5</v>
      </c>
      <c r="Q68" s="219">
        <f>IF(N68&lt;&gt;0,N68/O68,"")</f>
        <v>9.2</v>
      </c>
      <c r="R68" s="255">
        <v>1570.5</v>
      </c>
      <c r="S68" s="256">
        <f t="shared" si="2"/>
        <v>-0.970709964979306</v>
      </c>
      <c r="T68" s="257">
        <v>1316753</v>
      </c>
      <c r="U68" s="221">
        <v>119662</v>
      </c>
      <c r="V68" s="222">
        <f>IF(T68&lt;&gt;0,T68/U68,"")</f>
        <v>11.003936086644048</v>
      </c>
      <c r="W68" s="139"/>
    </row>
    <row r="69" spans="1:23" s="7" customFormat="1" ht="15">
      <c r="A69" s="84"/>
      <c r="B69" s="347"/>
      <c r="C69" s="348"/>
      <c r="D69" s="349"/>
      <c r="E69" s="1"/>
      <c r="F69" s="1"/>
      <c r="G69" s="2"/>
      <c r="H69" s="56"/>
      <c r="I69" s="66"/>
      <c r="J69" s="56"/>
      <c r="K69" s="66"/>
      <c r="L69" s="56"/>
      <c r="M69" s="66"/>
      <c r="N69" s="61"/>
      <c r="O69" s="71"/>
      <c r="P69" s="74"/>
      <c r="Q69" s="76"/>
      <c r="R69" s="64"/>
      <c r="S69" s="39"/>
      <c r="T69" s="64"/>
      <c r="U69" s="74"/>
      <c r="V69" s="100"/>
      <c r="W69" s="141"/>
    </row>
    <row r="70" spans="1:23" s="7" customFormat="1" ht="15">
      <c r="A70" s="86"/>
      <c r="B70" s="87"/>
      <c r="C70" s="129"/>
      <c r="D70" s="88"/>
      <c r="E70" s="89"/>
      <c r="F70" s="89"/>
      <c r="G70" s="90"/>
      <c r="H70" s="91"/>
      <c r="I70" s="92"/>
      <c r="J70" s="91"/>
      <c r="K70" s="92"/>
      <c r="L70" s="91"/>
      <c r="M70" s="92"/>
      <c r="N70" s="93"/>
      <c r="O70" s="94"/>
      <c r="P70" s="95"/>
      <c r="Q70" s="96"/>
      <c r="R70" s="97"/>
      <c r="S70" s="98"/>
      <c r="T70" s="97"/>
      <c r="U70" s="95"/>
      <c r="V70" s="101"/>
      <c r="W70" s="141"/>
    </row>
    <row r="71" spans="1:23" s="7" customFormat="1" ht="21.75" customHeight="1">
      <c r="A71" s="342" t="s">
        <v>8</v>
      </c>
      <c r="B71" s="343"/>
      <c r="C71" s="343"/>
      <c r="D71" s="343"/>
      <c r="E71" s="343"/>
      <c r="F71" s="343"/>
      <c r="G71" s="343"/>
      <c r="H71" s="343"/>
      <c r="I71" s="343"/>
      <c r="J71" s="343"/>
      <c r="K71" s="343"/>
      <c r="L71" s="343"/>
      <c r="M71" s="343"/>
      <c r="N71" s="343"/>
      <c r="O71" s="343"/>
      <c r="P71" s="343"/>
      <c r="Q71" s="343"/>
      <c r="R71" s="343"/>
      <c r="S71" s="343"/>
      <c r="T71" s="343"/>
      <c r="U71" s="343"/>
      <c r="V71" s="343"/>
      <c r="W71" s="141"/>
    </row>
    <row r="72" spans="1:256" s="7" customFormat="1" ht="15">
      <c r="A72" s="335" t="s">
        <v>10</v>
      </c>
      <c r="B72" s="336"/>
      <c r="C72" s="336"/>
      <c r="D72" s="336"/>
      <c r="E72" s="336"/>
      <c r="F72" s="336"/>
      <c r="G72" s="336"/>
      <c r="H72" s="336"/>
      <c r="I72" s="336"/>
      <c r="J72" s="336"/>
      <c r="K72" s="336"/>
      <c r="L72" s="336"/>
      <c r="M72" s="336"/>
      <c r="N72" s="336"/>
      <c r="O72" s="336"/>
      <c r="P72" s="336"/>
      <c r="Q72" s="336"/>
      <c r="R72" s="336"/>
      <c r="S72" s="336"/>
      <c r="T72" s="336"/>
      <c r="U72" s="336"/>
      <c r="V72" s="336"/>
      <c r="W72" s="142"/>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2"/>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2"/>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2"/>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2"/>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2"/>
      <c r="ED72" s="103"/>
      <c r="EE72" s="103"/>
      <c r="EF72" s="103"/>
      <c r="EG72" s="103"/>
      <c r="EH72" s="103"/>
      <c r="EI72" s="103"/>
      <c r="EJ72" s="103"/>
      <c r="EK72" s="103"/>
      <c r="EL72" s="103"/>
      <c r="EM72" s="103"/>
      <c r="EN72" s="103"/>
      <c r="EO72" s="103"/>
      <c r="EP72" s="103"/>
      <c r="EQ72" s="103"/>
      <c r="ER72" s="103"/>
      <c r="ES72" s="103"/>
      <c r="ET72" s="103"/>
      <c r="EU72" s="103"/>
      <c r="EV72" s="103"/>
      <c r="EW72" s="103"/>
      <c r="EX72" s="103"/>
      <c r="EY72" s="102"/>
      <c r="EZ72" s="103"/>
      <c r="FA72" s="103"/>
      <c r="FB72" s="103"/>
      <c r="FC72" s="103"/>
      <c r="FD72" s="103"/>
      <c r="FE72" s="103"/>
      <c r="FF72" s="103"/>
      <c r="FG72" s="103"/>
      <c r="FH72" s="103"/>
      <c r="FI72" s="103"/>
      <c r="FJ72" s="103"/>
      <c r="FK72" s="103"/>
      <c r="FL72" s="103"/>
      <c r="FM72" s="103"/>
      <c r="FN72" s="103"/>
      <c r="FO72" s="103"/>
      <c r="FP72" s="103"/>
      <c r="FQ72" s="103"/>
      <c r="FR72" s="103"/>
      <c r="FS72" s="103"/>
      <c r="FT72" s="103"/>
      <c r="FU72" s="102"/>
      <c r="FV72" s="103"/>
      <c r="FW72" s="103"/>
      <c r="FX72" s="103"/>
      <c r="FY72" s="103"/>
      <c r="FZ72" s="103"/>
      <c r="GA72" s="103"/>
      <c r="GB72" s="103"/>
      <c r="GC72" s="103"/>
      <c r="GD72" s="103"/>
      <c r="GE72" s="103"/>
      <c r="GF72" s="103"/>
      <c r="GG72" s="103"/>
      <c r="GH72" s="103"/>
      <c r="GI72" s="103"/>
      <c r="GJ72" s="103"/>
      <c r="GK72" s="103"/>
      <c r="GL72" s="103"/>
      <c r="GM72" s="103"/>
      <c r="GN72" s="103"/>
      <c r="GO72" s="103"/>
      <c r="GP72" s="103"/>
      <c r="GQ72" s="102"/>
      <c r="GR72" s="103"/>
      <c r="GS72" s="103"/>
      <c r="GT72" s="103"/>
      <c r="GU72" s="103"/>
      <c r="GV72" s="103"/>
      <c r="GW72" s="103"/>
      <c r="GX72" s="103"/>
      <c r="GY72" s="103"/>
      <c r="GZ72" s="103"/>
      <c r="HA72" s="103"/>
      <c r="HB72" s="103"/>
      <c r="HC72" s="103"/>
      <c r="HD72" s="103"/>
      <c r="HE72" s="103"/>
      <c r="HF72" s="103"/>
      <c r="HG72" s="103"/>
      <c r="HH72" s="103"/>
      <c r="HI72" s="103"/>
      <c r="HJ72" s="103"/>
      <c r="HK72" s="103"/>
      <c r="HL72" s="103"/>
      <c r="HM72" s="102"/>
      <c r="HN72" s="103"/>
      <c r="HO72" s="103"/>
      <c r="HP72" s="103"/>
      <c r="HQ72" s="103"/>
      <c r="HR72" s="103"/>
      <c r="HS72" s="103"/>
      <c r="HT72" s="103"/>
      <c r="HU72" s="103"/>
      <c r="HV72" s="103"/>
      <c r="HW72" s="103"/>
      <c r="HX72" s="103"/>
      <c r="HY72" s="103"/>
      <c r="HZ72" s="103"/>
      <c r="IA72" s="103"/>
      <c r="IB72" s="103"/>
      <c r="IC72" s="103"/>
      <c r="ID72" s="103"/>
      <c r="IE72" s="103"/>
      <c r="IF72" s="103"/>
      <c r="IG72" s="103"/>
      <c r="IH72" s="103"/>
      <c r="II72" s="102"/>
      <c r="IJ72" s="103"/>
      <c r="IK72" s="103"/>
      <c r="IL72" s="103"/>
      <c r="IM72" s="103"/>
      <c r="IN72" s="103"/>
      <c r="IO72" s="103"/>
      <c r="IP72" s="103"/>
      <c r="IQ72" s="103"/>
      <c r="IR72" s="103"/>
      <c r="IS72" s="103"/>
      <c r="IT72" s="103"/>
      <c r="IU72" s="103"/>
      <c r="IV72" s="103"/>
    </row>
    <row r="73" spans="1:256" s="7" customFormat="1" ht="15">
      <c r="A73" s="337"/>
      <c r="B73" s="338"/>
      <c r="C73" s="338"/>
      <c r="D73" s="338"/>
      <c r="E73" s="338"/>
      <c r="F73" s="338"/>
      <c r="G73" s="338"/>
      <c r="H73" s="338"/>
      <c r="I73" s="338"/>
      <c r="J73" s="338"/>
      <c r="K73" s="338"/>
      <c r="L73" s="338"/>
      <c r="M73" s="338"/>
      <c r="N73" s="338"/>
      <c r="O73" s="338"/>
      <c r="P73" s="338"/>
      <c r="Q73" s="338"/>
      <c r="R73" s="338"/>
      <c r="S73" s="338"/>
      <c r="T73" s="338"/>
      <c r="U73" s="338"/>
      <c r="V73" s="339"/>
      <c r="W73" s="142"/>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2"/>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2"/>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2"/>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2"/>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2"/>
      <c r="ED73" s="103"/>
      <c r="EE73" s="103"/>
      <c r="EF73" s="103"/>
      <c r="EG73" s="103"/>
      <c r="EH73" s="103"/>
      <c r="EI73" s="103"/>
      <c r="EJ73" s="103"/>
      <c r="EK73" s="103"/>
      <c r="EL73" s="103"/>
      <c r="EM73" s="103"/>
      <c r="EN73" s="103"/>
      <c r="EO73" s="103"/>
      <c r="EP73" s="103"/>
      <c r="EQ73" s="103"/>
      <c r="ER73" s="103"/>
      <c r="ES73" s="103"/>
      <c r="ET73" s="103"/>
      <c r="EU73" s="103"/>
      <c r="EV73" s="103"/>
      <c r="EW73" s="103"/>
      <c r="EX73" s="103"/>
      <c r="EY73" s="102"/>
      <c r="EZ73" s="103"/>
      <c r="FA73" s="103"/>
      <c r="FB73" s="103"/>
      <c r="FC73" s="103"/>
      <c r="FD73" s="103"/>
      <c r="FE73" s="103"/>
      <c r="FF73" s="103"/>
      <c r="FG73" s="103"/>
      <c r="FH73" s="103"/>
      <c r="FI73" s="103"/>
      <c r="FJ73" s="103"/>
      <c r="FK73" s="103"/>
      <c r="FL73" s="103"/>
      <c r="FM73" s="103"/>
      <c r="FN73" s="103"/>
      <c r="FO73" s="103"/>
      <c r="FP73" s="103"/>
      <c r="FQ73" s="103"/>
      <c r="FR73" s="103"/>
      <c r="FS73" s="103"/>
      <c r="FT73" s="103"/>
      <c r="FU73" s="102"/>
      <c r="FV73" s="103"/>
      <c r="FW73" s="103"/>
      <c r="FX73" s="103"/>
      <c r="FY73" s="103"/>
      <c r="FZ73" s="103"/>
      <c r="GA73" s="103"/>
      <c r="GB73" s="103"/>
      <c r="GC73" s="103"/>
      <c r="GD73" s="103"/>
      <c r="GE73" s="103"/>
      <c r="GF73" s="103"/>
      <c r="GG73" s="103"/>
      <c r="GH73" s="103"/>
      <c r="GI73" s="103"/>
      <c r="GJ73" s="103"/>
      <c r="GK73" s="103"/>
      <c r="GL73" s="103"/>
      <c r="GM73" s="103"/>
      <c r="GN73" s="103"/>
      <c r="GO73" s="103"/>
      <c r="GP73" s="103"/>
      <c r="GQ73" s="102"/>
      <c r="GR73" s="103"/>
      <c r="GS73" s="103"/>
      <c r="GT73" s="103"/>
      <c r="GU73" s="103"/>
      <c r="GV73" s="103"/>
      <c r="GW73" s="103"/>
      <c r="GX73" s="103"/>
      <c r="GY73" s="103"/>
      <c r="GZ73" s="103"/>
      <c r="HA73" s="103"/>
      <c r="HB73" s="103"/>
      <c r="HC73" s="103"/>
      <c r="HD73" s="103"/>
      <c r="HE73" s="103"/>
      <c r="HF73" s="103"/>
      <c r="HG73" s="103"/>
      <c r="HH73" s="103"/>
      <c r="HI73" s="103"/>
      <c r="HJ73" s="103"/>
      <c r="HK73" s="103"/>
      <c r="HL73" s="103"/>
      <c r="HM73" s="102"/>
      <c r="HN73" s="103"/>
      <c r="HO73" s="103"/>
      <c r="HP73" s="103"/>
      <c r="HQ73" s="103"/>
      <c r="HR73" s="103"/>
      <c r="HS73" s="103"/>
      <c r="HT73" s="103"/>
      <c r="HU73" s="103"/>
      <c r="HV73" s="103"/>
      <c r="HW73" s="103"/>
      <c r="HX73" s="103"/>
      <c r="HY73" s="103"/>
      <c r="HZ73" s="103"/>
      <c r="IA73" s="103"/>
      <c r="IB73" s="103"/>
      <c r="IC73" s="103"/>
      <c r="ID73" s="103"/>
      <c r="IE73" s="103"/>
      <c r="IF73" s="103"/>
      <c r="IG73" s="103"/>
      <c r="IH73" s="103"/>
      <c r="II73" s="102"/>
      <c r="IJ73" s="103"/>
      <c r="IK73" s="103"/>
      <c r="IL73" s="103"/>
      <c r="IM73" s="103"/>
      <c r="IN73" s="103"/>
      <c r="IO73" s="103"/>
      <c r="IP73" s="103"/>
      <c r="IQ73" s="103"/>
      <c r="IR73" s="103"/>
      <c r="IS73" s="103"/>
      <c r="IT73" s="103"/>
      <c r="IU73" s="103"/>
      <c r="IV73" s="103"/>
    </row>
    <row r="74" spans="1:256" s="7" customFormat="1" ht="15">
      <c r="A74" s="340"/>
      <c r="B74" s="341"/>
      <c r="C74" s="341"/>
      <c r="D74" s="341"/>
      <c r="E74" s="341"/>
      <c r="F74" s="341"/>
      <c r="G74" s="341"/>
      <c r="H74" s="341"/>
      <c r="I74" s="341"/>
      <c r="J74" s="341"/>
      <c r="K74" s="341"/>
      <c r="L74" s="341"/>
      <c r="M74" s="341"/>
      <c r="N74" s="341"/>
      <c r="O74" s="341"/>
      <c r="P74" s="341"/>
      <c r="Q74" s="341"/>
      <c r="R74" s="341"/>
      <c r="S74" s="341"/>
      <c r="T74" s="341"/>
      <c r="U74" s="341"/>
      <c r="V74" s="341"/>
      <c r="W74" s="142"/>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2"/>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2"/>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2"/>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2"/>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2"/>
      <c r="ED74" s="103"/>
      <c r="EE74" s="103"/>
      <c r="EF74" s="103"/>
      <c r="EG74" s="103"/>
      <c r="EH74" s="103"/>
      <c r="EI74" s="103"/>
      <c r="EJ74" s="103"/>
      <c r="EK74" s="103"/>
      <c r="EL74" s="103"/>
      <c r="EM74" s="103"/>
      <c r="EN74" s="103"/>
      <c r="EO74" s="103"/>
      <c r="EP74" s="103"/>
      <c r="EQ74" s="103"/>
      <c r="ER74" s="103"/>
      <c r="ES74" s="103"/>
      <c r="ET74" s="103"/>
      <c r="EU74" s="103"/>
      <c r="EV74" s="103"/>
      <c r="EW74" s="103"/>
      <c r="EX74" s="103"/>
      <c r="EY74" s="102"/>
      <c r="EZ74" s="103"/>
      <c r="FA74" s="103"/>
      <c r="FB74" s="103"/>
      <c r="FC74" s="103"/>
      <c r="FD74" s="103"/>
      <c r="FE74" s="103"/>
      <c r="FF74" s="103"/>
      <c r="FG74" s="103"/>
      <c r="FH74" s="103"/>
      <c r="FI74" s="103"/>
      <c r="FJ74" s="103"/>
      <c r="FK74" s="103"/>
      <c r="FL74" s="103"/>
      <c r="FM74" s="103"/>
      <c r="FN74" s="103"/>
      <c r="FO74" s="103"/>
      <c r="FP74" s="103"/>
      <c r="FQ74" s="103"/>
      <c r="FR74" s="103"/>
      <c r="FS74" s="103"/>
      <c r="FT74" s="103"/>
      <c r="FU74" s="102"/>
      <c r="FV74" s="103"/>
      <c r="FW74" s="103"/>
      <c r="FX74" s="103"/>
      <c r="FY74" s="103"/>
      <c r="FZ74" s="103"/>
      <c r="GA74" s="103"/>
      <c r="GB74" s="103"/>
      <c r="GC74" s="103"/>
      <c r="GD74" s="103"/>
      <c r="GE74" s="103"/>
      <c r="GF74" s="103"/>
      <c r="GG74" s="103"/>
      <c r="GH74" s="103"/>
      <c r="GI74" s="103"/>
      <c r="GJ74" s="103"/>
      <c r="GK74" s="103"/>
      <c r="GL74" s="103"/>
      <c r="GM74" s="103"/>
      <c r="GN74" s="103"/>
      <c r="GO74" s="103"/>
      <c r="GP74" s="103"/>
      <c r="GQ74" s="102"/>
      <c r="GR74" s="103"/>
      <c r="GS74" s="103"/>
      <c r="GT74" s="103"/>
      <c r="GU74" s="103"/>
      <c r="GV74" s="103"/>
      <c r="GW74" s="103"/>
      <c r="GX74" s="103"/>
      <c r="GY74" s="103"/>
      <c r="GZ74" s="103"/>
      <c r="HA74" s="103"/>
      <c r="HB74" s="103"/>
      <c r="HC74" s="103"/>
      <c r="HD74" s="103"/>
      <c r="HE74" s="103"/>
      <c r="HF74" s="103"/>
      <c r="HG74" s="103"/>
      <c r="HH74" s="103"/>
      <c r="HI74" s="103"/>
      <c r="HJ74" s="103"/>
      <c r="HK74" s="103"/>
      <c r="HL74" s="103"/>
      <c r="HM74" s="102"/>
      <c r="HN74" s="103"/>
      <c r="HO74" s="103"/>
      <c r="HP74" s="103"/>
      <c r="HQ74" s="103"/>
      <c r="HR74" s="103"/>
      <c r="HS74" s="103"/>
      <c r="HT74" s="103"/>
      <c r="HU74" s="103"/>
      <c r="HV74" s="103"/>
      <c r="HW74" s="103"/>
      <c r="HX74" s="103"/>
      <c r="HY74" s="103"/>
      <c r="HZ74" s="103"/>
      <c r="IA74" s="103"/>
      <c r="IB74" s="103"/>
      <c r="IC74" s="103"/>
      <c r="ID74" s="103"/>
      <c r="IE74" s="103"/>
      <c r="IF74" s="103"/>
      <c r="IG74" s="103"/>
      <c r="IH74" s="103"/>
      <c r="II74" s="102"/>
      <c r="IJ74" s="103"/>
      <c r="IK74" s="103"/>
      <c r="IL74" s="103"/>
      <c r="IM74" s="103"/>
      <c r="IN74" s="103"/>
      <c r="IO74" s="103"/>
      <c r="IP74" s="103"/>
      <c r="IQ74" s="103"/>
      <c r="IR74" s="103"/>
      <c r="IS74" s="103"/>
      <c r="IT74" s="103"/>
      <c r="IU74" s="103"/>
      <c r="IV74" s="103"/>
    </row>
    <row r="75" spans="1:256" s="7" customFormat="1" ht="10.5" customHeight="1">
      <c r="A75" s="335" t="s">
        <v>9</v>
      </c>
      <c r="B75" s="336"/>
      <c r="C75" s="336"/>
      <c r="D75" s="336"/>
      <c r="E75" s="336"/>
      <c r="F75" s="336"/>
      <c r="G75" s="336"/>
      <c r="H75" s="336"/>
      <c r="I75" s="336"/>
      <c r="J75" s="336"/>
      <c r="K75" s="336"/>
      <c r="L75" s="336"/>
      <c r="M75" s="336"/>
      <c r="N75" s="336"/>
      <c r="O75" s="336"/>
      <c r="P75" s="336"/>
      <c r="Q75" s="336"/>
      <c r="R75" s="336"/>
      <c r="S75" s="336"/>
      <c r="T75" s="336"/>
      <c r="U75" s="336"/>
      <c r="V75" s="336"/>
      <c r="W75" s="142"/>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2"/>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2"/>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2"/>
      <c r="CL75" s="103"/>
      <c r="CM75" s="103"/>
      <c r="CN75" s="103"/>
      <c r="CO75" s="103"/>
      <c r="CP75" s="103"/>
      <c r="CQ75" s="103"/>
      <c r="CR75" s="103"/>
      <c r="CS75" s="103"/>
      <c r="CT75" s="103"/>
      <c r="CU75" s="103"/>
      <c r="CV75" s="103"/>
      <c r="CW75" s="103"/>
      <c r="CX75" s="103"/>
      <c r="CY75" s="103"/>
      <c r="CZ75" s="103"/>
      <c r="DA75" s="103"/>
      <c r="DB75" s="103"/>
      <c r="DC75" s="103"/>
      <c r="DD75" s="103"/>
      <c r="DE75" s="103"/>
      <c r="DF75" s="103"/>
      <c r="DG75" s="102"/>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2"/>
      <c r="ED75" s="103"/>
      <c r="EE75" s="103"/>
      <c r="EF75" s="103"/>
      <c r="EG75" s="103"/>
      <c r="EH75" s="103"/>
      <c r="EI75" s="103"/>
      <c r="EJ75" s="103"/>
      <c r="EK75" s="103"/>
      <c r="EL75" s="103"/>
      <c r="EM75" s="103"/>
      <c r="EN75" s="103"/>
      <c r="EO75" s="103"/>
      <c r="EP75" s="103"/>
      <c r="EQ75" s="103"/>
      <c r="ER75" s="103"/>
      <c r="ES75" s="103"/>
      <c r="ET75" s="103"/>
      <c r="EU75" s="103"/>
      <c r="EV75" s="103"/>
      <c r="EW75" s="103"/>
      <c r="EX75" s="103"/>
      <c r="EY75" s="102"/>
      <c r="EZ75" s="103"/>
      <c r="FA75" s="103"/>
      <c r="FB75" s="103"/>
      <c r="FC75" s="103"/>
      <c r="FD75" s="103"/>
      <c r="FE75" s="103"/>
      <c r="FF75" s="103"/>
      <c r="FG75" s="103"/>
      <c r="FH75" s="103"/>
      <c r="FI75" s="103"/>
      <c r="FJ75" s="103"/>
      <c r="FK75" s="103"/>
      <c r="FL75" s="103"/>
      <c r="FM75" s="103"/>
      <c r="FN75" s="103"/>
      <c r="FO75" s="103"/>
      <c r="FP75" s="103"/>
      <c r="FQ75" s="103"/>
      <c r="FR75" s="103"/>
      <c r="FS75" s="103"/>
      <c r="FT75" s="103"/>
      <c r="FU75" s="102"/>
      <c r="FV75" s="103"/>
      <c r="FW75" s="103"/>
      <c r="FX75" s="103"/>
      <c r="FY75" s="103"/>
      <c r="FZ75" s="103"/>
      <c r="GA75" s="103"/>
      <c r="GB75" s="103"/>
      <c r="GC75" s="103"/>
      <c r="GD75" s="103"/>
      <c r="GE75" s="103"/>
      <c r="GF75" s="103"/>
      <c r="GG75" s="103"/>
      <c r="GH75" s="103"/>
      <c r="GI75" s="103"/>
      <c r="GJ75" s="103"/>
      <c r="GK75" s="103"/>
      <c r="GL75" s="103"/>
      <c r="GM75" s="103"/>
      <c r="GN75" s="103"/>
      <c r="GO75" s="103"/>
      <c r="GP75" s="103"/>
      <c r="GQ75" s="102"/>
      <c r="GR75" s="103"/>
      <c r="GS75" s="103"/>
      <c r="GT75" s="103"/>
      <c r="GU75" s="103"/>
      <c r="GV75" s="103"/>
      <c r="GW75" s="103"/>
      <c r="GX75" s="103"/>
      <c r="GY75" s="103"/>
      <c r="GZ75" s="103"/>
      <c r="HA75" s="103"/>
      <c r="HB75" s="103"/>
      <c r="HC75" s="103"/>
      <c r="HD75" s="103"/>
      <c r="HE75" s="103"/>
      <c r="HF75" s="103"/>
      <c r="HG75" s="103"/>
      <c r="HH75" s="103"/>
      <c r="HI75" s="103"/>
      <c r="HJ75" s="103"/>
      <c r="HK75" s="103"/>
      <c r="HL75" s="103"/>
      <c r="HM75" s="102"/>
      <c r="HN75" s="103"/>
      <c r="HO75" s="103"/>
      <c r="HP75" s="103"/>
      <c r="HQ75" s="103"/>
      <c r="HR75" s="103"/>
      <c r="HS75" s="103"/>
      <c r="HT75" s="103"/>
      <c r="HU75" s="103"/>
      <c r="HV75" s="103"/>
      <c r="HW75" s="103"/>
      <c r="HX75" s="103"/>
      <c r="HY75" s="103"/>
      <c r="HZ75" s="103"/>
      <c r="IA75" s="103"/>
      <c r="IB75" s="103"/>
      <c r="IC75" s="103"/>
      <c r="ID75" s="103"/>
      <c r="IE75" s="103"/>
      <c r="IF75" s="103"/>
      <c r="IG75" s="103"/>
      <c r="IH75" s="103"/>
      <c r="II75" s="102"/>
      <c r="IJ75" s="103"/>
      <c r="IK75" s="103"/>
      <c r="IL75" s="103"/>
      <c r="IM75" s="103"/>
      <c r="IN75" s="103"/>
      <c r="IO75" s="103"/>
      <c r="IP75" s="103"/>
      <c r="IQ75" s="103"/>
      <c r="IR75" s="103"/>
      <c r="IS75" s="103"/>
      <c r="IT75" s="103"/>
      <c r="IU75" s="103"/>
      <c r="IV75" s="103"/>
    </row>
    <row r="76" spans="1:256" s="7" customFormat="1" ht="12" customHeight="1">
      <c r="A76" s="337"/>
      <c r="B76" s="338"/>
      <c r="C76" s="338"/>
      <c r="D76" s="338"/>
      <c r="E76" s="338"/>
      <c r="F76" s="338"/>
      <c r="G76" s="338"/>
      <c r="H76" s="338"/>
      <c r="I76" s="338"/>
      <c r="J76" s="338"/>
      <c r="K76" s="338"/>
      <c r="L76" s="338"/>
      <c r="M76" s="338"/>
      <c r="N76" s="338"/>
      <c r="O76" s="338"/>
      <c r="P76" s="338"/>
      <c r="Q76" s="338"/>
      <c r="R76" s="338"/>
      <c r="S76" s="338"/>
      <c r="T76" s="338"/>
      <c r="U76" s="338"/>
      <c r="V76" s="339"/>
      <c r="W76" s="142"/>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2"/>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2"/>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2"/>
      <c r="CL76" s="103"/>
      <c r="CM76" s="103"/>
      <c r="CN76" s="103"/>
      <c r="CO76" s="103"/>
      <c r="CP76" s="103"/>
      <c r="CQ76" s="103"/>
      <c r="CR76" s="103"/>
      <c r="CS76" s="103"/>
      <c r="CT76" s="103"/>
      <c r="CU76" s="103"/>
      <c r="CV76" s="103"/>
      <c r="CW76" s="103"/>
      <c r="CX76" s="103"/>
      <c r="CY76" s="103"/>
      <c r="CZ76" s="103"/>
      <c r="DA76" s="103"/>
      <c r="DB76" s="103"/>
      <c r="DC76" s="103"/>
      <c r="DD76" s="103"/>
      <c r="DE76" s="103"/>
      <c r="DF76" s="103"/>
      <c r="DG76" s="102"/>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2"/>
      <c r="ED76" s="103"/>
      <c r="EE76" s="103"/>
      <c r="EF76" s="103"/>
      <c r="EG76" s="103"/>
      <c r="EH76" s="103"/>
      <c r="EI76" s="103"/>
      <c r="EJ76" s="103"/>
      <c r="EK76" s="103"/>
      <c r="EL76" s="103"/>
      <c r="EM76" s="103"/>
      <c r="EN76" s="103"/>
      <c r="EO76" s="103"/>
      <c r="EP76" s="103"/>
      <c r="EQ76" s="103"/>
      <c r="ER76" s="103"/>
      <c r="ES76" s="103"/>
      <c r="ET76" s="103"/>
      <c r="EU76" s="103"/>
      <c r="EV76" s="103"/>
      <c r="EW76" s="103"/>
      <c r="EX76" s="103"/>
      <c r="EY76" s="102"/>
      <c r="EZ76" s="103"/>
      <c r="FA76" s="103"/>
      <c r="FB76" s="103"/>
      <c r="FC76" s="103"/>
      <c r="FD76" s="103"/>
      <c r="FE76" s="103"/>
      <c r="FF76" s="103"/>
      <c r="FG76" s="103"/>
      <c r="FH76" s="103"/>
      <c r="FI76" s="103"/>
      <c r="FJ76" s="103"/>
      <c r="FK76" s="103"/>
      <c r="FL76" s="103"/>
      <c r="FM76" s="103"/>
      <c r="FN76" s="103"/>
      <c r="FO76" s="103"/>
      <c r="FP76" s="103"/>
      <c r="FQ76" s="103"/>
      <c r="FR76" s="103"/>
      <c r="FS76" s="103"/>
      <c r="FT76" s="103"/>
      <c r="FU76" s="102"/>
      <c r="FV76" s="103"/>
      <c r="FW76" s="103"/>
      <c r="FX76" s="103"/>
      <c r="FY76" s="103"/>
      <c r="FZ76" s="103"/>
      <c r="GA76" s="103"/>
      <c r="GB76" s="103"/>
      <c r="GC76" s="103"/>
      <c r="GD76" s="103"/>
      <c r="GE76" s="103"/>
      <c r="GF76" s="103"/>
      <c r="GG76" s="103"/>
      <c r="GH76" s="103"/>
      <c r="GI76" s="103"/>
      <c r="GJ76" s="103"/>
      <c r="GK76" s="103"/>
      <c r="GL76" s="103"/>
      <c r="GM76" s="103"/>
      <c r="GN76" s="103"/>
      <c r="GO76" s="103"/>
      <c r="GP76" s="103"/>
      <c r="GQ76" s="102"/>
      <c r="GR76" s="103"/>
      <c r="GS76" s="103"/>
      <c r="GT76" s="103"/>
      <c r="GU76" s="103"/>
      <c r="GV76" s="103"/>
      <c r="GW76" s="103"/>
      <c r="GX76" s="103"/>
      <c r="GY76" s="103"/>
      <c r="GZ76" s="103"/>
      <c r="HA76" s="103"/>
      <c r="HB76" s="103"/>
      <c r="HC76" s="103"/>
      <c r="HD76" s="103"/>
      <c r="HE76" s="103"/>
      <c r="HF76" s="103"/>
      <c r="HG76" s="103"/>
      <c r="HH76" s="103"/>
      <c r="HI76" s="103"/>
      <c r="HJ76" s="103"/>
      <c r="HK76" s="103"/>
      <c r="HL76" s="103"/>
      <c r="HM76" s="102"/>
      <c r="HN76" s="103"/>
      <c r="HO76" s="103"/>
      <c r="HP76" s="103"/>
      <c r="HQ76" s="103"/>
      <c r="HR76" s="103"/>
      <c r="HS76" s="103"/>
      <c r="HT76" s="103"/>
      <c r="HU76" s="103"/>
      <c r="HV76" s="103"/>
      <c r="HW76" s="103"/>
      <c r="HX76" s="103"/>
      <c r="HY76" s="103"/>
      <c r="HZ76" s="103"/>
      <c r="IA76" s="103"/>
      <c r="IB76" s="103"/>
      <c r="IC76" s="103"/>
      <c r="ID76" s="103"/>
      <c r="IE76" s="103"/>
      <c r="IF76" s="103"/>
      <c r="IG76" s="103"/>
      <c r="IH76" s="103"/>
      <c r="II76" s="102"/>
      <c r="IJ76" s="103"/>
      <c r="IK76" s="103"/>
      <c r="IL76" s="103"/>
      <c r="IM76" s="103"/>
      <c r="IN76" s="103"/>
      <c r="IO76" s="103"/>
      <c r="IP76" s="103"/>
      <c r="IQ76" s="103"/>
      <c r="IR76" s="103"/>
      <c r="IS76" s="103"/>
      <c r="IT76" s="103"/>
      <c r="IU76" s="103"/>
      <c r="IV76" s="103"/>
    </row>
    <row r="77" spans="1:256" s="7" customFormat="1" ht="12" customHeight="1">
      <c r="A77" s="337"/>
      <c r="B77" s="338"/>
      <c r="C77" s="338"/>
      <c r="D77" s="338"/>
      <c r="E77" s="338"/>
      <c r="F77" s="338"/>
      <c r="G77" s="338"/>
      <c r="H77" s="338"/>
      <c r="I77" s="338"/>
      <c r="J77" s="338"/>
      <c r="K77" s="338"/>
      <c r="L77" s="338"/>
      <c r="M77" s="338"/>
      <c r="N77" s="338"/>
      <c r="O77" s="338"/>
      <c r="P77" s="338"/>
      <c r="Q77" s="338"/>
      <c r="R77" s="338"/>
      <c r="S77" s="338"/>
      <c r="T77" s="338"/>
      <c r="U77" s="338"/>
      <c r="V77" s="339"/>
      <c r="W77" s="142"/>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2"/>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2"/>
      <c r="BP77" s="103"/>
      <c r="BQ77" s="103"/>
      <c r="BR77" s="103"/>
      <c r="BS77" s="103"/>
      <c r="BT77" s="103"/>
      <c r="BU77" s="103"/>
      <c r="BV77" s="103"/>
      <c r="BW77" s="103"/>
      <c r="BX77" s="103"/>
      <c r="BY77" s="103"/>
      <c r="BZ77" s="103"/>
      <c r="CA77" s="103"/>
      <c r="CB77" s="103"/>
      <c r="CC77" s="103"/>
      <c r="CD77" s="103"/>
      <c r="CE77" s="103"/>
      <c r="CF77" s="103"/>
      <c r="CG77" s="103"/>
      <c r="CH77" s="103"/>
      <c r="CI77" s="103"/>
      <c r="CJ77" s="103"/>
      <c r="CK77" s="102"/>
      <c r="CL77" s="103"/>
      <c r="CM77" s="103"/>
      <c r="CN77" s="103"/>
      <c r="CO77" s="103"/>
      <c r="CP77" s="103"/>
      <c r="CQ77" s="103"/>
      <c r="CR77" s="103"/>
      <c r="CS77" s="103"/>
      <c r="CT77" s="103"/>
      <c r="CU77" s="103"/>
      <c r="CV77" s="103"/>
      <c r="CW77" s="103"/>
      <c r="CX77" s="103"/>
      <c r="CY77" s="103"/>
      <c r="CZ77" s="103"/>
      <c r="DA77" s="103"/>
      <c r="DB77" s="103"/>
      <c r="DC77" s="103"/>
      <c r="DD77" s="103"/>
      <c r="DE77" s="103"/>
      <c r="DF77" s="103"/>
      <c r="DG77" s="102"/>
      <c r="DH77" s="103"/>
      <c r="DI77" s="103"/>
      <c r="DJ77" s="103"/>
      <c r="DK77" s="103"/>
      <c r="DL77" s="103"/>
      <c r="DM77" s="103"/>
      <c r="DN77" s="103"/>
      <c r="DO77" s="103"/>
      <c r="DP77" s="103"/>
      <c r="DQ77" s="103"/>
      <c r="DR77" s="103"/>
      <c r="DS77" s="103"/>
      <c r="DT77" s="103"/>
      <c r="DU77" s="103"/>
      <c r="DV77" s="103"/>
      <c r="DW77" s="103"/>
      <c r="DX77" s="103"/>
      <c r="DY77" s="103"/>
      <c r="DZ77" s="103"/>
      <c r="EA77" s="103"/>
      <c r="EB77" s="103"/>
      <c r="EC77" s="102"/>
      <c r="ED77" s="103"/>
      <c r="EE77" s="103"/>
      <c r="EF77" s="103"/>
      <c r="EG77" s="103"/>
      <c r="EH77" s="103"/>
      <c r="EI77" s="103"/>
      <c r="EJ77" s="103"/>
      <c r="EK77" s="103"/>
      <c r="EL77" s="103"/>
      <c r="EM77" s="103"/>
      <c r="EN77" s="103"/>
      <c r="EO77" s="103"/>
      <c r="EP77" s="103"/>
      <c r="EQ77" s="103"/>
      <c r="ER77" s="103"/>
      <c r="ES77" s="103"/>
      <c r="ET77" s="103"/>
      <c r="EU77" s="103"/>
      <c r="EV77" s="103"/>
      <c r="EW77" s="103"/>
      <c r="EX77" s="103"/>
      <c r="EY77" s="102"/>
      <c r="EZ77" s="103"/>
      <c r="FA77" s="103"/>
      <c r="FB77" s="103"/>
      <c r="FC77" s="103"/>
      <c r="FD77" s="103"/>
      <c r="FE77" s="103"/>
      <c r="FF77" s="103"/>
      <c r="FG77" s="103"/>
      <c r="FH77" s="103"/>
      <c r="FI77" s="103"/>
      <c r="FJ77" s="103"/>
      <c r="FK77" s="103"/>
      <c r="FL77" s="103"/>
      <c r="FM77" s="103"/>
      <c r="FN77" s="103"/>
      <c r="FO77" s="103"/>
      <c r="FP77" s="103"/>
      <c r="FQ77" s="103"/>
      <c r="FR77" s="103"/>
      <c r="FS77" s="103"/>
      <c r="FT77" s="103"/>
      <c r="FU77" s="102"/>
      <c r="FV77" s="103"/>
      <c r="FW77" s="103"/>
      <c r="FX77" s="103"/>
      <c r="FY77" s="103"/>
      <c r="FZ77" s="103"/>
      <c r="GA77" s="103"/>
      <c r="GB77" s="103"/>
      <c r="GC77" s="103"/>
      <c r="GD77" s="103"/>
      <c r="GE77" s="103"/>
      <c r="GF77" s="103"/>
      <c r="GG77" s="103"/>
      <c r="GH77" s="103"/>
      <c r="GI77" s="103"/>
      <c r="GJ77" s="103"/>
      <c r="GK77" s="103"/>
      <c r="GL77" s="103"/>
      <c r="GM77" s="103"/>
      <c r="GN77" s="103"/>
      <c r="GO77" s="103"/>
      <c r="GP77" s="103"/>
      <c r="GQ77" s="102"/>
      <c r="GR77" s="103"/>
      <c r="GS77" s="103"/>
      <c r="GT77" s="103"/>
      <c r="GU77" s="103"/>
      <c r="GV77" s="103"/>
      <c r="GW77" s="103"/>
      <c r="GX77" s="103"/>
      <c r="GY77" s="103"/>
      <c r="GZ77" s="103"/>
      <c r="HA77" s="103"/>
      <c r="HB77" s="103"/>
      <c r="HC77" s="103"/>
      <c r="HD77" s="103"/>
      <c r="HE77" s="103"/>
      <c r="HF77" s="103"/>
      <c r="HG77" s="103"/>
      <c r="HH77" s="103"/>
      <c r="HI77" s="103"/>
      <c r="HJ77" s="103"/>
      <c r="HK77" s="103"/>
      <c r="HL77" s="103"/>
      <c r="HM77" s="102"/>
      <c r="HN77" s="103"/>
      <c r="HO77" s="103"/>
      <c r="HP77" s="103"/>
      <c r="HQ77" s="103"/>
      <c r="HR77" s="103"/>
      <c r="HS77" s="103"/>
      <c r="HT77" s="103"/>
      <c r="HU77" s="103"/>
      <c r="HV77" s="103"/>
      <c r="HW77" s="103"/>
      <c r="HX77" s="103"/>
      <c r="HY77" s="103"/>
      <c r="HZ77" s="103"/>
      <c r="IA77" s="103"/>
      <c r="IB77" s="103"/>
      <c r="IC77" s="103"/>
      <c r="ID77" s="103"/>
      <c r="IE77" s="103"/>
      <c r="IF77" s="103"/>
      <c r="IG77" s="103"/>
      <c r="IH77" s="103"/>
      <c r="II77" s="102"/>
      <c r="IJ77" s="103"/>
      <c r="IK77" s="103"/>
      <c r="IL77" s="103"/>
      <c r="IM77" s="103"/>
      <c r="IN77" s="103"/>
      <c r="IO77" s="103"/>
      <c r="IP77" s="103"/>
      <c r="IQ77" s="103"/>
      <c r="IR77" s="103"/>
      <c r="IS77" s="103"/>
      <c r="IT77" s="103"/>
      <c r="IU77" s="103"/>
      <c r="IV77" s="103"/>
    </row>
    <row r="78" spans="1:23" s="10" customFormat="1" ht="12" customHeight="1">
      <c r="A78" s="340"/>
      <c r="B78" s="341"/>
      <c r="C78" s="341"/>
      <c r="D78" s="341"/>
      <c r="E78" s="341"/>
      <c r="F78" s="341"/>
      <c r="G78" s="341"/>
      <c r="H78" s="341"/>
      <c r="I78" s="341"/>
      <c r="J78" s="341"/>
      <c r="K78" s="341"/>
      <c r="L78" s="341"/>
      <c r="M78" s="341"/>
      <c r="N78" s="341"/>
      <c r="O78" s="341"/>
      <c r="P78" s="341"/>
      <c r="Q78" s="341"/>
      <c r="R78" s="341"/>
      <c r="S78" s="341"/>
      <c r="T78" s="341"/>
      <c r="U78" s="341"/>
      <c r="V78" s="341"/>
      <c r="W78" s="143"/>
    </row>
  </sheetData>
  <sheetProtection/>
  <mergeCells count="17">
    <mergeCell ref="A72:V74"/>
    <mergeCell ref="A75:V78"/>
    <mergeCell ref="A71:V71"/>
    <mergeCell ref="C3:C4"/>
    <mergeCell ref="G3:G4"/>
    <mergeCell ref="D3:D4"/>
    <mergeCell ref="B69:D69"/>
    <mergeCell ref="L3:M3"/>
    <mergeCell ref="J3:K3"/>
    <mergeCell ref="N3:Q3"/>
    <mergeCell ref="A2:V2"/>
    <mergeCell ref="R3:S3"/>
    <mergeCell ref="E3:E4"/>
    <mergeCell ref="H3:I3"/>
    <mergeCell ref="F3:F4"/>
    <mergeCell ref="T3:V3"/>
    <mergeCell ref="B3:B4"/>
  </mergeCells>
  <printOptions/>
  <pageMargins left="0.3" right="0.13" top="1" bottom="1" header="0.5" footer="0.5"/>
  <pageSetup orientation="portrait" paperSize="9" scale="35" r:id="rId2"/>
  <ignoredErrors>
    <ignoredError sqref="Q69:S70 P62:P68 V6:V8 V60:V68 S35:T36 S57:S68 Q62:Q68 N57:O68 Q35:R36 V36 Q32:R34 N35:O43 U50:U68 U35:U49 P35:P36 T56:T68 R57:R68 Q57:Q60 P57:P60 N6:Q24 R7:R11 R13:R24" formula="1"/>
    <ignoredError sqref="V69:V70" unlockedFormula="1"/>
    <ignoredError sqref="V9:V35 P37:P43 T50:T55 T44:T49 S37:S43 Q37:R43 T37:T43 N44:O49 N50:O55 P56 S56 Q56:R56 N56:O56 P44:P49 S44:S49 Q50:R55 S50:S55 P50:P55 Q44:R49 V50:V59 V37:V49 Q61 P61" formula="1" unlockedFormula="1"/>
  </ignoredErrors>
  <drawing r:id="rId1"/>
</worksheet>
</file>

<file path=xl/worksheets/sheet2.xml><?xml version="1.0" encoding="utf-8"?>
<worksheet xmlns="http://schemas.openxmlformats.org/spreadsheetml/2006/main" xmlns:r="http://schemas.openxmlformats.org/officeDocument/2006/relationships">
  <dimension ref="A1:IV35"/>
  <sheetViews>
    <sheetView zoomScale="110" zoomScaleNormal="110" zoomScalePageLayoutView="0" workbookViewId="0" topLeftCell="A1">
      <selection activeCell="A3" sqref="A3:V3"/>
    </sheetView>
  </sheetViews>
  <sheetFormatPr defaultColWidth="4.421875" defaultRowHeight="12.75"/>
  <cols>
    <col min="1" max="1" width="4.140625" style="54" bestFit="1" customWidth="1"/>
    <col min="2" max="2" width="53.8515625" style="15" customWidth="1"/>
    <col min="3" max="3" width="8.7109375" style="16" bestFit="1" customWidth="1"/>
    <col min="4" max="4" width="22.00390625" style="6" bestFit="1" customWidth="1"/>
    <col min="5" max="5" width="6.140625" style="17" hidden="1" customWidth="1"/>
    <col min="6" max="6" width="7.140625" style="17" customWidth="1"/>
    <col min="7" max="7" width="8.00390625" style="17" hidden="1" customWidth="1"/>
    <col min="8" max="8" width="11.421875" style="18" hidden="1" customWidth="1"/>
    <col min="9" max="9" width="7.421875" style="24" hidden="1" customWidth="1"/>
    <col min="10" max="10" width="11.421875" style="18" hidden="1" customWidth="1"/>
    <col min="11" max="11" width="7.421875" style="24" hidden="1" customWidth="1"/>
    <col min="12" max="12" width="11.421875" style="18" hidden="1" customWidth="1"/>
    <col min="13" max="13" width="7.421875" style="24" hidden="1" customWidth="1"/>
    <col min="14" max="14" width="13.57421875" style="21" bestFit="1" customWidth="1"/>
    <col min="15" max="15" width="8.57421875" style="25" bestFit="1" customWidth="1"/>
    <col min="16" max="16" width="8.57421875" style="31" bestFit="1" customWidth="1"/>
    <col min="17" max="17" width="6.421875" style="32" customWidth="1"/>
    <col min="18" max="18" width="13.28125" style="33" hidden="1" customWidth="1"/>
    <col min="19" max="19" width="9.8515625" style="34" hidden="1" customWidth="1"/>
    <col min="20" max="20" width="13.28125" style="33" bestFit="1" customWidth="1"/>
    <col min="21" max="21" width="9.421875" style="31" bestFit="1" customWidth="1"/>
    <col min="22" max="22" width="6.421875" style="32" customWidth="1"/>
    <col min="23" max="23" width="2.421875" style="35" bestFit="1" customWidth="1"/>
    <col min="24" max="26" width="4.421875" style="6" customWidth="1"/>
    <col min="27" max="27" width="2.140625" style="6" bestFit="1" customWidth="1"/>
    <col min="28" max="16384" width="4.421875" style="6" customWidth="1"/>
  </cols>
  <sheetData>
    <row r="1" spans="1:23" s="30" customFormat="1" ht="46.5" customHeight="1">
      <c r="A1" s="81"/>
      <c r="B1" s="26"/>
      <c r="C1" s="27"/>
      <c r="D1" s="28"/>
      <c r="E1" s="29"/>
      <c r="F1" s="29"/>
      <c r="G1" s="29"/>
      <c r="H1" s="55"/>
      <c r="I1" s="65"/>
      <c r="J1" s="58"/>
      <c r="K1" s="68"/>
      <c r="L1" s="59"/>
      <c r="M1" s="69"/>
      <c r="N1" s="60"/>
      <c r="O1" s="70"/>
      <c r="P1" s="73"/>
      <c r="Q1" s="75"/>
      <c r="R1" s="63"/>
      <c r="S1" s="34"/>
      <c r="T1" s="63"/>
      <c r="U1" s="73"/>
      <c r="V1" s="99"/>
      <c r="W1" s="49"/>
    </row>
    <row r="2" spans="1:23" s="30" customFormat="1" ht="24" customHeight="1">
      <c r="A2" s="104"/>
      <c r="B2" s="105"/>
      <c r="C2" s="106"/>
      <c r="D2" s="107"/>
      <c r="E2" s="108"/>
      <c r="F2" s="108"/>
      <c r="G2" s="108"/>
      <c r="H2" s="109"/>
      <c r="I2" s="110"/>
      <c r="J2" s="111"/>
      <c r="K2" s="112"/>
      <c r="L2" s="113"/>
      <c r="M2" s="114"/>
      <c r="N2" s="115"/>
      <c r="O2" s="116"/>
      <c r="P2" s="117"/>
      <c r="Q2" s="118"/>
      <c r="R2" s="119"/>
      <c r="S2" s="120"/>
      <c r="T2" s="119"/>
      <c r="U2" s="117"/>
      <c r="V2" s="121"/>
      <c r="W2" s="49"/>
    </row>
    <row r="3" spans="1:23" s="3" customFormat="1" ht="26.25" customHeight="1" thickBot="1">
      <c r="A3" s="366" t="s">
        <v>24</v>
      </c>
      <c r="B3" s="367"/>
      <c r="C3" s="367"/>
      <c r="D3" s="367"/>
      <c r="E3" s="367"/>
      <c r="F3" s="367"/>
      <c r="G3" s="367"/>
      <c r="H3" s="367"/>
      <c r="I3" s="367"/>
      <c r="J3" s="367"/>
      <c r="K3" s="367"/>
      <c r="L3" s="367"/>
      <c r="M3" s="367"/>
      <c r="N3" s="367"/>
      <c r="O3" s="367"/>
      <c r="P3" s="367"/>
      <c r="Q3" s="367"/>
      <c r="R3" s="367"/>
      <c r="S3" s="367"/>
      <c r="T3" s="367"/>
      <c r="U3" s="367"/>
      <c r="V3" s="368"/>
      <c r="W3" s="49"/>
    </row>
    <row r="4" spans="1:23" s="77" customFormat="1" ht="20.25" customHeight="1">
      <c r="A4" s="127"/>
      <c r="B4" s="333" t="s">
        <v>12</v>
      </c>
      <c r="C4" s="344" t="s">
        <v>17</v>
      </c>
      <c r="D4" s="328" t="s">
        <v>1</v>
      </c>
      <c r="E4" s="328" t="s">
        <v>19</v>
      </c>
      <c r="F4" s="328" t="s">
        <v>20</v>
      </c>
      <c r="G4" s="328" t="s">
        <v>21</v>
      </c>
      <c r="H4" s="370" t="s">
        <v>2</v>
      </c>
      <c r="I4" s="370"/>
      <c r="J4" s="370" t="s">
        <v>3</v>
      </c>
      <c r="K4" s="370"/>
      <c r="L4" s="370" t="s">
        <v>4</v>
      </c>
      <c r="M4" s="370"/>
      <c r="N4" s="369" t="s">
        <v>22</v>
      </c>
      <c r="O4" s="369"/>
      <c r="P4" s="369"/>
      <c r="Q4" s="369"/>
      <c r="R4" s="370" t="s">
        <v>0</v>
      </c>
      <c r="S4" s="370"/>
      <c r="T4" s="369" t="s">
        <v>13</v>
      </c>
      <c r="U4" s="369"/>
      <c r="V4" s="371"/>
      <c r="W4" s="122"/>
    </row>
    <row r="5" spans="1:23" s="77" customFormat="1" ht="29.25" customHeight="1" thickBot="1">
      <c r="A5" s="128"/>
      <c r="B5" s="334"/>
      <c r="C5" s="345"/>
      <c r="D5" s="346"/>
      <c r="E5" s="329"/>
      <c r="F5" s="329"/>
      <c r="G5" s="329"/>
      <c r="H5" s="123" t="s">
        <v>7</v>
      </c>
      <c r="I5" s="124" t="s">
        <v>6</v>
      </c>
      <c r="J5" s="123" t="s">
        <v>7</v>
      </c>
      <c r="K5" s="124" t="s">
        <v>6</v>
      </c>
      <c r="L5" s="123" t="s">
        <v>7</v>
      </c>
      <c r="M5" s="124" t="s">
        <v>6</v>
      </c>
      <c r="N5" s="123" t="s">
        <v>7</v>
      </c>
      <c r="O5" s="124" t="s">
        <v>6</v>
      </c>
      <c r="P5" s="124" t="s">
        <v>14</v>
      </c>
      <c r="Q5" s="125" t="s">
        <v>15</v>
      </c>
      <c r="R5" s="123" t="s">
        <v>7</v>
      </c>
      <c r="S5" s="78" t="s">
        <v>5</v>
      </c>
      <c r="T5" s="123" t="s">
        <v>7</v>
      </c>
      <c r="U5" s="124" t="s">
        <v>6</v>
      </c>
      <c r="V5" s="126" t="s">
        <v>15</v>
      </c>
      <c r="W5" s="122"/>
    </row>
    <row r="6" spans="1:23" s="4" customFormat="1" ht="15" customHeight="1">
      <c r="A6" s="50">
        <v>1</v>
      </c>
      <c r="B6" s="238" t="s">
        <v>72</v>
      </c>
      <c r="C6" s="239">
        <v>40641</v>
      </c>
      <c r="D6" s="240" t="s">
        <v>73</v>
      </c>
      <c r="E6" s="241">
        <v>137</v>
      </c>
      <c r="F6" s="241">
        <v>205</v>
      </c>
      <c r="G6" s="241">
        <v>2</v>
      </c>
      <c r="H6" s="242">
        <v>105641</v>
      </c>
      <c r="I6" s="243">
        <v>10676</v>
      </c>
      <c r="J6" s="242">
        <v>279191</v>
      </c>
      <c r="K6" s="243">
        <v>26121</v>
      </c>
      <c r="L6" s="242">
        <v>290108</v>
      </c>
      <c r="M6" s="243">
        <v>26494</v>
      </c>
      <c r="N6" s="244">
        <f>H6+J6+L6</f>
        <v>674940</v>
      </c>
      <c r="O6" s="245">
        <f>I6+K6+M6</f>
        <v>63291</v>
      </c>
      <c r="P6" s="243">
        <f>O6/F6</f>
        <v>308.73658536585367</v>
      </c>
      <c r="Q6" s="246">
        <f>+N6/O6</f>
        <v>10.664075460966014</v>
      </c>
      <c r="R6" s="247">
        <v>835207.5</v>
      </c>
      <c r="S6" s="248">
        <f aca="true" t="shared" si="0" ref="S6:S25">IF(R6&lt;&gt;0,-(R6-N6)/R6,"")</f>
        <v>-0.1918894406479827</v>
      </c>
      <c r="T6" s="249">
        <v>1769474.25</v>
      </c>
      <c r="U6" s="250">
        <v>166935</v>
      </c>
      <c r="V6" s="251">
        <f>T6/U6</f>
        <v>10.599779854434361</v>
      </c>
      <c r="W6" s="130"/>
    </row>
    <row r="7" spans="1:23" s="4" customFormat="1" ht="15" customHeight="1">
      <c r="A7" s="50">
        <v>2</v>
      </c>
      <c r="B7" s="286" t="s">
        <v>83</v>
      </c>
      <c r="C7" s="169">
        <v>40651</v>
      </c>
      <c r="D7" s="170" t="s">
        <v>45</v>
      </c>
      <c r="E7" s="171">
        <v>65</v>
      </c>
      <c r="F7" s="171">
        <v>66</v>
      </c>
      <c r="G7" s="171">
        <v>1</v>
      </c>
      <c r="H7" s="287">
        <v>85811</v>
      </c>
      <c r="I7" s="288">
        <v>7735</v>
      </c>
      <c r="J7" s="287">
        <v>151230</v>
      </c>
      <c r="K7" s="288">
        <v>13524</v>
      </c>
      <c r="L7" s="287">
        <v>162152</v>
      </c>
      <c r="M7" s="288">
        <v>14507</v>
      </c>
      <c r="N7" s="289">
        <f>+L7+J7+H7</f>
        <v>399193</v>
      </c>
      <c r="O7" s="290">
        <f>+M7+K7+I7</f>
        <v>35766</v>
      </c>
      <c r="P7" s="288">
        <f>+O7/F7</f>
        <v>541.9090909090909</v>
      </c>
      <c r="Q7" s="291">
        <f>+N7/O7</f>
        <v>11.161242520829838</v>
      </c>
      <c r="R7" s="287"/>
      <c r="S7" s="292">
        <f t="shared" si="0"/>
      </c>
      <c r="T7" s="287">
        <v>555738</v>
      </c>
      <c r="U7" s="288">
        <v>54336</v>
      </c>
      <c r="V7" s="293">
        <f>+T7/U7</f>
        <v>10.227804770318022</v>
      </c>
      <c r="W7" s="130"/>
    </row>
    <row r="8" spans="1:23" s="5" customFormat="1" ht="15" customHeight="1">
      <c r="A8" s="132">
        <v>3</v>
      </c>
      <c r="B8" s="272" t="s">
        <v>53</v>
      </c>
      <c r="C8" s="273">
        <v>40627</v>
      </c>
      <c r="D8" s="274" t="s">
        <v>73</v>
      </c>
      <c r="E8" s="275">
        <v>137</v>
      </c>
      <c r="F8" s="275">
        <v>142</v>
      </c>
      <c r="G8" s="275">
        <v>4</v>
      </c>
      <c r="H8" s="276">
        <v>89580.5</v>
      </c>
      <c r="I8" s="277">
        <v>8737</v>
      </c>
      <c r="J8" s="276">
        <v>130470</v>
      </c>
      <c r="K8" s="277">
        <v>12601</v>
      </c>
      <c r="L8" s="276">
        <v>158299.5</v>
      </c>
      <c r="M8" s="277">
        <v>15113</v>
      </c>
      <c r="N8" s="278">
        <f>H8+J8+L8</f>
        <v>378350</v>
      </c>
      <c r="O8" s="279">
        <f>I8+K8+M8</f>
        <v>36451</v>
      </c>
      <c r="P8" s="277">
        <f>O8/F8</f>
        <v>256.69718309859155</v>
      </c>
      <c r="Q8" s="280">
        <f>+N8/O8</f>
        <v>10.379687800060355</v>
      </c>
      <c r="R8" s="281">
        <v>530733</v>
      </c>
      <c r="S8" s="282">
        <f t="shared" si="0"/>
        <v>-0.28711800472177157</v>
      </c>
      <c r="T8" s="283">
        <v>3319498.25</v>
      </c>
      <c r="U8" s="284">
        <v>336380</v>
      </c>
      <c r="V8" s="285">
        <f>T8/U8</f>
        <v>9.868298501694513</v>
      </c>
      <c r="W8" s="130"/>
    </row>
    <row r="9" spans="1:23" s="5" customFormat="1" ht="15" customHeight="1">
      <c r="A9" s="51">
        <v>4</v>
      </c>
      <c r="B9" s="258" t="s">
        <v>74</v>
      </c>
      <c r="C9" s="259">
        <v>40641</v>
      </c>
      <c r="D9" s="260" t="s">
        <v>73</v>
      </c>
      <c r="E9" s="261">
        <v>128</v>
      </c>
      <c r="F9" s="261">
        <v>119</v>
      </c>
      <c r="G9" s="261">
        <v>2</v>
      </c>
      <c r="H9" s="262">
        <v>87233</v>
      </c>
      <c r="I9" s="263">
        <v>7984</v>
      </c>
      <c r="J9" s="262">
        <v>138705.5</v>
      </c>
      <c r="K9" s="263">
        <v>12614</v>
      </c>
      <c r="L9" s="262">
        <v>147816</v>
      </c>
      <c r="M9" s="263">
        <v>13228</v>
      </c>
      <c r="N9" s="264">
        <f>H9+J9+L9</f>
        <v>373754.5</v>
      </c>
      <c r="O9" s="265">
        <f>I9+K9+M9</f>
        <v>33826</v>
      </c>
      <c r="P9" s="263">
        <f>O9/F9</f>
        <v>284.25210084033614</v>
      </c>
      <c r="Q9" s="266">
        <f>+N9/O9</f>
        <v>11.049325962277537</v>
      </c>
      <c r="R9" s="267">
        <v>518720.5</v>
      </c>
      <c r="S9" s="268">
        <f t="shared" si="0"/>
        <v>-0.2794684227825968</v>
      </c>
      <c r="T9" s="269">
        <v>1113422.25</v>
      </c>
      <c r="U9" s="270">
        <v>103371</v>
      </c>
      <c r="V9" s="271">
        <f>T9/U9</f>
        <v>10.771127782453492</v>
      </c>
      <c r="W9" s="130"/>
    </row>
    <row r="10" spans="1:23" s="5" customFormat="1" ht="15" customHeight="1">
      <c r="A10" s="51">
        <v>5</v>
      </c>
      <c r="B10" s="199" t="s">
        <v>52</v>
      </c>
      <c r="C10" s="158">
        <v>40613</v>
      </c>
      <c r="D10" s="157" t="s">
        <v>18</v>
      </c>
      <c r="E10" s="159">
        <v>280</v>
      </c>
      <c r="F10" s="159">
        <v>214</v>
      </c>
      <c r="G10" s="159">
        <v>6</v>
      </c>
      <c r="H10" s="160">
        <v>33457</v>
      </c>
      <c r="I10" s="161">
        <v>4001</v>
      </c>
      <c r="J10" s="160">
        <v>73624</v>
      </c>
      <c r="K10" s="161">
        <v>8491</v>
      </c>
      <c r="L10" s="160">
        <v>99104</v>
      </c>
      <c r="M10" s="161">
        <v>11180</v>
      </c>
      <c r="N10" s="228">
        <f>+H10+J10+L10</f>
        <v>206185</v>
      </c>
      <c r="O10" s="229">
        <f>+I10+K10+M10</f>
        <v>23672</v>
      </c>
      <c r="P10" s="163">
        <f>IF(N10&lt;&gt;0,O10/F10,"")</f>
        <v>110.61682242990655</v>
      </c>
      <c r="Q10" s="164">
        <f>IF(N10&lt;&gt;0,N10/O10,"")</f>
        <v>8.710079418722541</v>
      </c>
      <c r="R10" s="160">
        <v>339992</v>
      </c>
      <c r="S10" s="225">
        <f t="shared" si="0"/>
        <v>-0.39355926021788745</v>
      </c>
      <c r="T10" s="160">
        <v>6201487</v>
      </c>
      <c r="U10" s="161">
        <v>688032</v>
      </c>
      <c r="V10" s="200">
        <f>T10/U10</f>
        <v>9.013370017673596</v>
      </c>
      <c r="W10" s="131"/>
    </row>
    <row r="11" spans="1:23" s="5" customFormat="1" ht="15" customHeight="1">
      <c r="A11" s="51">
        <v>6</v>
      </c>
      <c r="B11" s="203" t="s">
        <v>84</v>
      </c>
      <c r="C11" s="169">
        <v>40648</v>
      </c>
      <c r="D11" s="170" t="s">
        <v>73</v>
      </c>
      <c r="E11" s="171">
        <v>72</v>
      </c>
      <c r="F11" s="171">
        <v>80</v>
      </c>
      <c r="G11" s="171">
        <v>1</v>
      </c>
      <c r="H11" s="172">
        <v>43658.5</v>
      </c>
      <c r="I11" s="173">
        <v>3949</v>
      </c>
      <c r="J11" s="172">
        <v>76184</v>
      </c>
      <c r="K11" s="173">
        <v>6647</v>
      </c>
      <c r="L11" s="172">
        <v>81636.5</v>
      </c>
      <c r="M11" s="173">
        <v>7128</v>
      </c>
      <c r="N11" s="294">
        <f>H11+J11+L11</f>
        <v>201479</v>
      </c>
      <c r="O11" s="295">
        <f>I11+K11+M11</f>
        <v>17724</v>
      </c>
      <c r="P11" s="173">
        <f>O11/F11</f>
        <v>221.55</v>
      </c>
      <c r="Q11" s="174">
        <f>+N11/O11</f>
        <v>11.367580681561725</v>
      </c>
      <c r="R11" s="147"/>
      <c r="S11" s="292">
        <f t="shared" si="0"/>
      </c>
      <c r="T11" s="175">
        <v>201479</v>
      </c>
      <c r="U11" s="176">
        <v>17724</v>
      </c>
      <c r="V11" s="198">
        <f>T11/U11</f>
        <v>11.367580681561725</v>
      </c>
      <c r="W11" s="130"/>
    </row>
    <row r="12" spans="1:23" s="5" customFormat="1" ht="15" customHeight="1">
      <c r="A12" s="51">
        <v>7</v>
      </c>
      <c r="B12" s="296" t="s">
        <v>85</v>
      </c>
      <c r="C12" s="297">
        <v>40648</v>
      </c>
      <c r="D12" s="298" t="s">
        <v>18</v>
      </c>
      <c r="E12" s="299">
        <v>76</v>
      </c>
      <c r="F12" s="299">
        <v>76</v>
      </c>
      <c r="G12" s="299">
        <v>1</v>
      </c>
      <c r="H12" s="300">
        <v>48298</v>
      </c>
      <c r="I12" s="301">
        <v>4514</v>
      </c>
      <c r="J12" s="300">
        <v>69108</v>
      </c>
      <c r="K12" s="301">
        <v>6377</v>
      </c>
      <c r="L12" s="300">
        <v>77198</v>
      </c>
      <c r="M12" s="301">
        <v>7205</v>
      </c>
      <c r="N12" s="302">
        <f>+H12+J12+L12</f>
        <v>194604</v>
      </c>
      <c r="O12" s="303">
        <f>+I12+K12+M12</f>
        <v>18096</v>
      </c>
      <c r="P12" s="304">
        <f>IF(N12&lt;&gt;0,O12/F12,"")</f>
        <v>238.10526315789474</v>
      </c>
      <c r="Q12" s="305">
        <f>IF(N12&lt;&gt;0,N12/O12,"")</f>
        <v>10.753978779840848</v>
      </c>
      <c r="R12" s="300"/>
      <c r="S12" s="292">
        <f t="shared" si="0"/>
      </c>
      <c r="T12" s="300">
        <v>194604</v>
      </c>
      <c r="U12" s="301">
        <v>18096</v>
      </c>
      <c r="V12" s="306">
        <f>T12/U12</f>
        <v>10.753978779840848</v>
      </c>
      <c r="W12" s="130"/>
    </row>
    <row r="13" spans="1:23" s="5" customFormat="1" ht="15" customHeight="1">
      <c r="A13" s="51">
        <v>8</v>
      </c>
      <c r="B13" s="286" t="s">
        <v>86</v>
      </c>
      <c r="C13" s="169">
        <v>40648</v>
      </c>
      <c r="D13" s="170" t="s">
        <v>45</v>
      </c>
      <c r="E13" s="171">
        <v>75</v>
      </c>
      <c r="F13" s="171">
        <v>76</v>
      </c>
      <c r="G13" s="171">
        <v>1</v>
      </c>
      <c r="H13" s="287">
        <v>27205</v>
      </c>
      <c r="I13" s="288">
        <v>2580</v>
      </c>
      <c r="J13" s="287">
        <v>80164</v>
      </c>
      <c r="K13" s="288">
        <v>7344</v>
      </c>
      <c r="L13" s="287">
        <v>81550</v>
      </c>
      <c r="M13" s="288">
        <v>7447</v>
      </c>
      <c r="N13" s="289">
        <f>+L13+J13+H13</f>
        <v>188919</v>
      </c>
      <c r="O13" s="290">
        <f>+M13+K13+I13</f>
        <v>17371</v>
      </c>
      <c r="P13" s="288">
        <f>+O13/F13</f>
        <v>228.56578947368422</v>
      </c>
      <c r="Q13" s="291">
        <f>+N13/O13</f>
        <v>10.8755396925911</v>
      </c>
      <c r="R13" s="287"/>
      <c r="S13" s="292">
        <f t="shared" si="0"/>
      </c>
      <c r="T13" s="287">
        <v>188919</v>
      </c>
      <c r="U13" s="288">
        <v>17371</v>
      </c>
      <c r="V13" s="293">
        <f>+T13/U13</f>
        <v>10.8755396925911</v>
      </c>
      <c r="W13" s="130"/>
    </row>
    <row r="14" spans="1:23" s="5" customFormat="1" ht="15" customHeight="1">
      <c r="A14" s="51">
        <v>9</v>
      </c>
      <c r="B14" s="199" t="s">
        <v>54</v>
      </c>
      <c r="C14" s="158">
        <v>40627</v>
      </c>
      <c r="D14" s="157" t="s">
        <v>18</v>
      </c>
      <c r="E14" s="159">
        <v>73</v>
      </c>
      <c r="F14" s="159">
        <v>72</v>
      </c>
      <c r="G14" s="159">
        <v>4</v>
      </c>
      <c r="H14" s="160">
        <v>28009</v>
      </c>
      <c r="I14" s="161">
        <v>2381</v>
      </c>
      <c r="J14" s="160">
        <v>46386</v>
      </c>
      <c r="K14" s="161">
        <v>4031</v>
      </c>
      <c r="L14" s="160">
        <v>48423</v>
      </c>
      <c r="M14" s="161">
        <v>4257</v>
      </c>
      <c r="N14" s="228">
        <f>+H14+J14+L14</f>
        <v>122818</v>
      </c>
      <c r="O14" s="229">
        <f>+I14+K14+M14</f>
        <v>10669</v>
      </c>
      <c r="P14" s="163">
        <f>IF(N14&lt;&gt;0,O14/F14,"")</f>
        <v>148.18055555555554</v>
      </c>
      <c r="Q14" s="164">
        <f>IF(N14&lt;&gt;0,N14/O14,"")</f>
        <v>11.51166932233574</v>
      </c>
      <c r="R14" s="160">
        <v>213632</v>
      </c>
      <c r="S14" s="225">
        <f t="shared" si="0"/>
        <v>-0.42509549131216295</v>
      </c>
      <c r="T14" s="160">
        <v>1414057</v>
      </c>
      <c r="U14" s="161">
        <v>122269</v>
      </c>
      <c r="V14" s="200">
        <f>T14/U14</f>
        <v>11.565130981687918</v>
      </c>
      <c r="W14" s="131"/>
    </row>
    <row r="15" spans="1:23" s="5" customFormat="1" ht="15" customHeight="1">
      <c r="A15" s="51">
        <v>10</v>
      </c>
      <c r="B15" s="199" t="s">
        <v>42</v>
      </c>
      <c r="C15" s="158">
        <v>40620</v>
      </c>
      <c r="D15" s="157" t="s">
        <v>43</v>
      </c>
      <c r="E15" s="159">
        <v>218</v>
      </c>
      <c r="F15" s="159">
        <v>168</v>
      </c>
      <c r="G15" s="159">
        <v>5</v>
      </c>
      <c r="H15" s="160">
        <v>20791</v>
      </c>
      <c r="I15" s="161">
        <v>2908</v>
      </c>
      <c r="J15" s="160">
        <v>36673.5</v>
      </c>
      <c r="K15" s="161">
        <v>4827</v>
      </c>
      <c r="L15" s="160">
        <v>43237.5</v>
      </c>
      <c r="M15" s="161">
        <v>5604</v>
      </c>
      <c r="N15" s="228">
        <v>100702</v>
      </c>
      <c r="O15" s="229">
        <v>13339</v>
      </c>
      <c r="P15" s="165">
        <f>IF(N15&lt;&gt;0,O15/F15,"")</f>
        <v>79.39880952380952</v>
      </c>
      <c r="Q15" s="164">
        <f>IF(N15&lt;&gt;0,N15/O15,"")</f>
        <v>7.549441487367869</v>
      </c>
      <c r="R15" s="160">
        <v>173924</v>
      </c>
      <c r="S15" s="225">
        <f t="shared" si="0"/>
        <v>-0.4209999770014489</v>
      </c>
      <c r="T15" s="162">
        <v>2343488.25</v>
      </c>
      <c r="U15" s="194">
        <v>265723</v>
      </c>
      <c r="V15" s="201">
        <f>IF(T15&lt;&gt;0,T15/U15,"")</f>
        <v>8.819290200697719</v>
      </c>
      <c r="W15" s="130"/>
    </row>
    <row r="16" spans="1:23" s="5" customFormat="1" ht="15" customHeight="1">
      <c r="A16" s="51">
        <v>11</v>
      </c>
      <c r="B16" s="210" t="s">
        <v>61</v>
      </c>
      <c r="C16" s="148">
        <v>40634</v>
      </c>
      <c r="D16" s="149" t="s">
        <v>87</v>
      </c>
      <c r="E16" s="150">
        <v>149</v>
      </c>
      <c r="F16" s="150">
        <v>112</v>
      </c>
      <c r="G16" s="150">
        <v>3</v>
      </c>
      <c r="H16" s="167">
        <v>12681.5</v>
      </c>
      <c r="I16" s="168">
        <v>1704</v>
      </c>
      <c r="J16" s="167">
        <v>22050.5</v>
      </c>
      <c r="K16" s="168">
        <v>2978</v>
      </c>
      <c r="L16" s="167">
        <v>27097.5</v>
      </c>
      <c r="M16" s="168">
        <v>3624</v>
      </c>
      <c r="N16" s="226">
        <f>H16+J16+L16</f>
        <v>61829.5</v>
      </c>
      <c r="O16" s="227">
        <f>I16+K16+M16</f>
        <v>8306</v>
      </c>
      <c r="P16" s="163">
        <f>O16/F16</f>
        <v>74.16071428571429</v>
      </c>
      <c r="Q16" s="164">
        <f>N16/O16</f>
        <v>7.443956176258126</v>
      </c>
      <c r="R16" s="167">
        <v>122811</v>
      </c>
      <c r="S16" s="225">
        <f t="shared" si="0"/>
        <v>-0.4965475405297571</v>
      </c>
      <c r="T16" s="167">
        <v>556761.5</v>
      </c>
      <c r="U16" s="168">
        <v>76195</v>
      </c>
      <c r="V16" s="197">
        <f>T16/U16</f>
        <v>7.307060830763174</v>
      </c>
      <c r="W16" s="130"/>
    </row>
    <row r="17" spans="1:23" s="5" customFormat="1" ht="15" customHeight="1">
      <c r="A17" s="51">
        <v>12</v>
      </c>
      <c r="B17" s="199" t="s">
        <v>60</v>
      </c>
      <c r="C17" s="158">
        <v>40634</v>
      </c>
      <c r="D17" s="157" t="s">
        <v>18</v>
      </c>
      <c r="E17" s="159">
        <v>76</v>
      </c>
      <c r="F17" s="159">
        <v>76</v>
      </c>
      <c r="G17" s="159">
        <v>3</v>
      </c>
      <c r="H17" s="160">
        <v>8961</v>
      </c>
      <c r="I17" s="161">
        <v>941</v>
      </c>
      <c r="J17" s="160">
        <v>17786</v>
      </c>
      <c r="K17" s="161">
        <v>1940</v>
      </c>
      <c r="L17" s="160">
        <v>18342</v>
      </c>
      <c r="M17" s="161">
        <v>1947</v>
      </c>
      <c r="N17" s="228">
        <f>+H17+J17+L17</f>
        <v>45089</v>
      </c>
      <c r="O17" s="229">
        <f>+I17+K17+M17</f>
        <v>4828</v>
      </c>
      <c r="P17" s="163">
        <f>IF(N17&lt;&gt;0,O17/F17,"")</f>
        <v>63.526315789473685</v>
      </c>
      <c r="Q17" s="164">
        <f>IF(N17&lt;&gt;0,N17/O17,"")</f>
        <v>9.339063794531897</v>
      </c>
      <c r="R17" s="160">
        <v>139357</v>
      </c>
      <c r="S17" s="225">
        <f t="shared" si="0"/>
        <v>-0.6764496939515059</v>
      </c>
      <c r="T17" s="160">
        <v>565435</v>
      </c>
      <c r="U17" s="161">
        <v>53843</v>
      </c>
      <c r="V17" s="200">
        <f>T17/U17</f>
        <v>10.501550805118585</v>
      </c>
      <c r="W17" s="131"/>
    </row>
    <row r="18" spans="1:23" s="5" customFormat="1" ht="15" customHeight="1">
      <c r="A18" s="51">
        <v>13</v>
      </c>
      <c r="B18" s="204" t="s">
        <v>44</v>
      </c>
      <c r="C18" s="148">
        <v>40578</v>
      </c>
      <c r="D18" s="149" t="s">
        <v>45</v>
      </c>
      <c r="E18" s="150">
        <v>224</v>
      </c>
      <c r="F18" s="150">
        <v>55</v>
      </c>
      <c r="G18" s="150">
        <v>11</v>
      </c>
      <c r="H18" s="167">
        <v>8257</v>
      </c>
      <c r="I18" s="168">
        <v>1075</v>
      </c>
      <c r="J18" s="167">
        <v>16962</v>
      </c>
      <c r="K18" s="168">
        <v>2120</v>
      </c>
      <c r="L18" s="167">
        <v>16695</v>
      </c>
      <c r="M18" s="168">
        <v>2111</v>
      </c>
      <c r="N18" s="226">
        <f>+L18+J18+H18</f>
        <v>41914</v>
      </c>
      <c r="O18" s="227">
        <f>+M18+K18+I18</f>
        <v>5306</v>
      </c>
      <c r="P18" s="168">
        <f>+O18/F18</f>
        <v>96.47272727272727</v>
      </c>
      <c r="Q18" s="177">
        <f>+N18/O18</f>
        <v>7.8993592159819075</v>
      </c>
      <c r="R18" s="167">
        <v>68581</v>
      </c>
      <c r="S18" s="225">
        <f t="shared" si="0"/>
        <v>-0.3888394744900191</v>
      </c>
      <c r="T18" s="167">
        <v>21694674</v>
      </c>
      <c r="U18" s="168">
        <v>2373735</v>
      </c>
      <c r="V18" s="205">
        <f>+T18/U18</f>
        <v>9.139467547978187</v>
      </c>
      <c r="W18" s="130"/>
    </row>
    <row r="19" spans="1:23" s="5" customFormat="1" ht="15" customHeight="1">
      <c r="A19" s="51">
        <v>14</v>
      </c>
      <c r="B19" s="307" t="s">
        <v>88</v>
      </c>
      <c r="C19" s="297">
        <v>40648</v>
      </c>
      <c r="D19" s="308" t="s">
        <v>11</v>
      </c>
      <c r="E19" s="309">
        <v>10</v>
      </c>
      <c r="F19" s="309">
        <v>10</v>
      </c>
      <c r="G19" s="309">
        <v>1</v>
      </c>
      <c r="H19" s="300">
        <v>10238</v>
      </c>
      <c r="I19" s="301">
        <v>660</v>
      </c>
      <c r="J19" s="300">
        <v>13879</v>
      </c>
      <c r="K19" s="301">
        <v>905</v>
      </c>
      <c r="L19" s="300">
        <v>16664</v>
      </c>
      <c r="M19" s="301">
        <v>1097</v>
      </c>
      <c r="N19" s="302">
        <f>+H19+J19+L19</f>
        <v>40781</v>
      </c>
      <c r="O19" s="303">
        <f>+I19+K19+M19</f>
        <v>2662</v>
      </c>
      <c r="P19" s="304">
        <f>IF(N19&lt;&gt;0,O19/F19,"")</f>
        <v>266.2</v>
      </c>
      <c r="Q19" s="305">
        <f>+N19/O19</f>
        <v>15.31968444778362</v>
      </c>
      <c r="R19" s="300"/>
      <c r="S19" s="292">
        <f t="shared" si="0"/>
      </c>
      <c r="T19" s="300">
        <v>40780</v>
      </c>
      <c r="U19" s="301">
        <v>2662</v>
      </c>
      <c r="V19" s="310">
        <f>+T19/U19</f>
        <v>15.31930879038317</v>
      </c>
      <c r="W19" s="130"/>
    </row>
    <row r="20" spans="1:23" s="5" customFormat="1" ht="15" customHeight="1">
      <c r="A20" s="51">
        <v>15</v>
      </c>
      <c r="B20" s="204" t="s">
        <v>55</v>
      </c>
      <c r="C20" s="148">
        <v>40627</v>
      </c>
      <c r="D20" s="149" t="s">
        <v>45</v>
      </c>
      <c r="E20" s="150">
        <v>80</v>
      </c>
      <c r="F20" s="150">
        <v>54</v>
      </c>
      <c r="G20" s="150">
        <v>4</v>
      </c>
      <c r="H20" s="167">
        <v>8035</v>
      </c>
      <c r="I20" s="168">
        <v>996</v>
      </c>
      <c r="J20" s="167">
        <v>15154</v>
      </c>
      <c r="K20" s="168">
        <v>1878</v>
      </c>
      <c r="L20" s="167">
        <v>15770</v>
      </c>
      <c r="M20" s="168">
        <v>1973</v>
      </c>
      <c r="N20" s="226">
        <f>+L20+J20+H20</f>
        <v>38959</v>
      </c>
      <c r="O20" s="227">
        <f>+M20+K20+I20</f>
        <v>4847</v>
      </c>
      <c r="P20" s="168">
        <f>+O20/F20</f>
        <v>89.75925925925925</v>
      </c>
      <c r="Q20" s="177">
        <f>+N20/O20</f>
        <v>8.037755312564473</v>
      </c>
      <c r="R20" s="167"/>
      <c r="S20" s="225">
        <f t="shared" si="0"/>
      </c>
      <c r="T20" s="167">
        <v>630080</v>
      </c>
      <c r="U20" s="168">
        <v>63469</v>
      </c>
      <c r="V20" s="205">
        <f>+T20/U20</f>
        <v>9.927366115741544</v>
      </c>
      <c r="W20" s="131"/>
    </row>
    <row r="21" spans="1:23" s="5" customFormat="1" ht="15" customHeight="1">
      <c r="A21" s="51">
        <v>16</v>
      </c>
      <c r="B21" s="196" t="s">
        <v>75</v>
      </c>
      <c r="C21" s="148">
        <v>40641</v>
      </c>
      <c r="D21" s="149" t="s">
        <v>73</v>
      </c>
      <c r="E21" s="150">
        <v>22</v>
      </c>
      <c r="F21" s="150">
        <v>22</v>
      </c>
      <c r="G21" s="150">
        <v>2</v>
      </c>
      <c r="H21" s="151">
        <v>9887</v>
      </c>
      <c r="I21" s="152">
        <v>699</v>
      </c>
      <c r="J21" s="151">
        <v>13326.5</v>
      </c>
      <c r="K21" s="152">
        <v>967</v>
      </c>
      <c r="L21" s="151">
        <v>15643</v>
      </c>
      <c r="M21" s="152">
        <v>1127</v>
      </c>
      <c r="N21" s="223">
        <f>H21+J21+L21</f>
        <v>38856.5</v>
      </c>
      <c r="O21" s="224">
        <f>I21+K21+M21</f>
        <v>2793</v>
      </c>
      <c r="P21" s="152">
        <f>O21/F21</f>
        <v>126.95454545454545</v>
      </c>
      <c r="Q21" s="154">
        <f>+N21/O21</f>
        <v>13.912101682778374</v>
      </c>
      <c r="R21" s="153">
        <v>79553</v>
      </c>
      <c r="S21" s="225">
        <f t="shared" si="0"/>
        <v>-0.511564617299159</v>
      </c>
      <c r="T21" s="193">
        <v>155993.75</v>
      </c>
      <c r="U21" s="156">
        <v>11694</v>
      </c>
      <c r="V21" s="197">
        <f>T21/U21</f>
        <v>13.33963998631777</v>
      </c>
      <c r="W21" s="131"/>
    </row>
    <row r="22" spans="1:23" s="5" customFormat="1" ht="15" customHeight="1">
      <c r="A22" s="51">
        <v>17</v>
      </c>
      <c r="B22" s="203" t="s">
        <v>89</v>
      </c>
      <c r="C22" s="169">
        <v>40648</v>
      </c>
      <c r="D22" s="170" t="s">
        <v>73</v>
      </c>
      <c r="E22" s="171">
        <v>28</v>
      </c>
      <c r="F22" s="171">
        <v>28</v>
      </c>
      <c r="G22" s="171">
        <v>1</v>
      </c>
      <c r="H22" s="172">
        <v>8500</v>
      </c>
      <c r="I22" s="173">
        <v>798</v>
      </c>
      <c r="J22" s="172">
        <v>12772</v>
      </c>
      <c r="K22" s="173">
        <v>1208</v>
      </c>
      <c r="L22" s="172">
        <v>17278.5</v>
      </c>
      <c r="M22" s="173">
        <v>1549</v>
      </c>
      <c r="N22" s="294">
        <f>H22+J22+L22</f>
        <v>38550.5</v>
      </c>
      <c r="O22" s="295">
        <f>I22+K22+M22</f>
        <v>3555</v>
      </c>
      <c r="P22" s="173">
        <f>O22/F22</f>
        <v>126.96428571428571</v>
      </c>
      <c r="Q22" s="174">
        <f>+N22/O22</f>
        <v>10.844022503516175</v>
      </c>
      <c r="R22" s="147"/>
      <c r="S22" s="292">
        <f t="shared" si="0"/>
      </c>
      <c r="T22" s="175">
        <v>38550.5</v>
      </c>
      <c r="U22" s="176">
        <v>3555</v>
      </c>
      <c r="V22" s="198">
        <f>T22/U22</f>
        <v>10.844022503516175</v>
      </c>
      <c r="W22" s="131"/>
    </row>
    <row r="23" spans="1:23" s="5" customFormat="1" ht="15" customHeight="1">
      <c r="A23" s="51">
        <v>18</v>
      </c>
      <c r="B23" s="199" t="s">
        <v>90</v>
      </c>
      <c r="C23" s="158">
        <v>40627</v>
      </c>
      <c r="D23" s="157" t="s">
        <v>18</v>
      </c>
      <c r="E23" s="159">
        <v>126</v>
      </c>
      <c r="F23" s="159">
        <v>37</v>
      </c>
      <c r="G23" s="159">
        <v>4</v>
      </c>
      <c r="H23" s="160">
        <v>7573</v>
      </c>
      <c r="I23" s="161">
        <v>705</v>
      </c>
      <c r="J23" s="160">
        <v>11717</v>
      </c>
      <c r="K23" s="161">
        <v>1079</v>
      </c>
      <c r="L23" s="160">
        <v>13704</v>
      </c>
      <c r="M23" s="161">
        <v>1255</v>
      </c>
      <c r="N23" s="228">
        <f>+H23+J23+L23</f>
        <v>32994</v>
      </c>
      <c r="O23" s="229">
        <f>+I23+K23+M23</f>
        <v>3039</v>
      </c>
      <c r="P23" s="163">
        <f>IF(N23&lt;&gt;0,O23/F23,"")</f>
        <v>82.13513513513513</v>
      </c>
      <c r="Q23" s="164">
        <f>IF(N23&lt;&gt;0,N23/O23,"")</f>
        <v>10.856860809476801</v>
      </c>
      <c r="R23" s="160">
        <v>132961</v>
      </c>
      <c r="S23" s="225">
        <f t="shared" si="0"/>
        <v>-0.751852046840803</v>
      </c>
      <c r="T23" s="160">
        <v>1375055</v>
      </c>
      <c r="U23" s="161">
        <v>122777</v>
      </c>
      <c r="V23" s="200">
        <f>T23/U23</f>
        <v>11.199613934205917</v>
      </c>
      <c r="W23" s="130"/>
    </row>
    <row r="24" spans="1:23" s="5" customFormat="1" ht="15" customHeight="1">
      <c r="A24" s="51">
        <v>19</v>
      </c>
      <c r="B24" s="207" t="s">
        <v>40</v>
      </c>
      <c r="C24" s="158">
        <v>40620</v>
      </c>
      <c r="D24" s="178" t="s">
        <v>11</v>
      </c>
      <c r="E24" s="179">
        <v>37</v>
      </c>
      <c r="F24" s="179">
        <v>36</v>
      </c>
      <c r="G24" s="179">
        <v>5</v>
      </c>
      <c r="H24" s="160">
        <v>6408</v>
      </c>
      <c r="I24" s="161">
        <v>693</v>
      </c>
      <c r="J24" s="160">
        <v>11781</v>
      </c>
      <c r="K24" s="161">
        <v>1302</v>
      </c>
      <c r="L24" s="160">
        <v>13068</v>
      </c>
      <c r="M24" s="161">
        <v>1339</v>
      </c>
      <c r="N24" s="228">
        <f>+H24+J24+L24</f>
        <v>31257</v>
      </c>
      <c r="O24" s="229">
        <f>+I24+K24+M24</f>
        <v>3334</v>
      </c>
      <c r="P24" s="187">
        <v>1131</v>
      </c>
      <c r="Q24" s="188">
        <v>4.1213171577123</v>
      </c>
      <c r="R24" s="160">
        <v>42766</v>
      </c>
      <c r="S24" s="225">
        <f t="shared" si="0"/>
        <v>-0.26911565262124115</v>
      </c>
      <c r="T24" s="160">
        <v>757143</v>
      </c>
      <c r="U24" s="161">
        <v>64299</v>
      </c>
      <c r="V24" s="201">
        <f>+T24/U24</f>
        <v>11.775346428404797</v>
      </c>
      <c r="W24" s="130"/>
    </row>
    <row r="25" spans="1:23" s="5" customFormat="1" ht="15" customHeight="1" thickBot="1">
      <c r="A25" s="51">
        <v>20</v>
      </c>
      <c r="B25" s="311" t="s">
        <v>71</v>
      </c>
      <c r="C25" s="312">
        <v>40634</v>
      </c>
      <c r="D25" s="313" t="s">
        <v>73</v>
      </c>
      <c r="E25" s="314">
        <v>36</v>
      </c>
      <c r="F25" s="314">
        <v>25</v>
      </c>
      <c r="G25" s="314">
        <v>3</v>
      </c>
      <c r="H25" s="315">
        <v>5635.5</v>
      </c>
      <c r="I25" s="316">
        <v>394</v>
      </c>
      <c r="J25" s="315">
        <v>8429</v>
      </c>
      <c r="K25" s="316">
        <v>628</v>
      </c>
      <c r="L25" s="315">
        <v>9750</v>
      </c>
      <c r="M25" s="316">
        <v>732</v>
      </c>
      <c r="N25" s="317">
        <f>H25+J25+L25</f>
        <v>23814.5</v>
      </c>
      <c r="O25" s="318">
        <f>I25+K25+M25</f>
        <v>1754</v>
      </c>
      <c r="P25" s="316">
        <f>O25/F25</f>
        <v>70.16</v>
      </c>
      <c r="Q25" s="319">
        <f>+N25/O25</f>
        <v>13.577251995438997</v>
      </c>
      <c r="R25" s="320">
        <v>81177</v>
      </c>
      <c r="S25" s="256">
        <f t="shared" si="0"/>
        <v>-0.7066348842652476</v>
      </c>
      <c r="T25" s="321">
        <v>379940</v>
      </c>
      <c r="U25" s="322">
        <v>28857</v>
      </c>
      <c r="V25" s="323">
        <f>T25/U25</f>
        <v>13.166302803479224</v>
      </c>
      <c r="W25" s="130"/>
    </row>
    <row r="26" spans="1:27" s="7" customFormat="1" ht="15">
      <c r="A26" s="52"/>
      <c r="B26" s="363"/>
      <c r="C26" s="364"/>
      <c r="D26" s="365"/>
      <c r="E26" s="1"/>
      <c r="F26" s="1"/>
      <c r="G26" s="2"/>
      <c r="H26" s="19"/>
      <c r="I26" s="22"/>
      <c r="J26" s="19"/>
      <c r="K26" s="22"/>
      <c r="L26" s="19"/>
      <c r="M26" s="22"/>
      <c r="N26" s="20"/>
      <c r="O26" s="46"/>
      <c r="P26" s="36"/>
      <c r="Q26" s="37"/>
      <c r="R26" s="38"/>
      <c r="S26" s="39"/>
      <c r="T26" s="38"/>
      <c r="U26" s="36"/>
      <c r="V26" s="37"/>
      <c r="W26" s="40"/>
      <c r="AA26" s="7" t="s">
        <v>16</v>
      </c>
    </row>
    <row r="27" spans="1:23" s="10" customFormat="1" ht="18">
      <c r="A27" s="53"/>
      <c r="B27" s="8"/>
      <c r="C27" s="9"/>
      <c r="E27" s="11"/>
      <c r="F27" s="12"/>
      <c r="G27" s="13"/>
      <c r="H27" s="14"/>
      <c r="I27" s="23"/>
      <c r="J27" s="14"/>
      <c r="K27" s="23"/>
      <c r="L27" s="14"/>
      <c r="M27" s="23"/>
      <c r="N27" s="14"/>
      <c r="O27" s="23"/>
      <c r="P27" s="41"/>
      <c r="Q27" s="42"/>
      <c r="R27" s="43"/>
      <c r="S27" s="44"/>
      <c r="T27" s="43"/>
      <c r="U27" s="41"/>
      <c r="V27" s="42"/>
      <c r="W27" s="45"/>
    </row>
    <row r="28" spans="1:23" s="7" customFormat="1" ht="21.75" customHeight="1">
      <c r="A28" s="372" t="s">
        <v>8</v>
      </c>
      <c r="B28" s="373"/>
      <c r="C28" s="373"/>
      <c r="D28" s="373"/>
      <c r="E28" s="373"/>
      <c r="F28" s="373"/>
      <c r="G28" s="373"/>
      <c r="H28" s="373"/>
      <c r="I28" s="373"/>
      <c r="J28" s="373"/>
      <c r="K28" s="373"/>
      <c r="L28" s="373"/>
      <c r="M28" s="373"/>
      <c r="N28" s="373"/>
      <c r="O28" s="373"/>
      <c r="P28" s="373"/>
      <c r="Q28" s="373"/>
      <c r="R28" s="373"/>
      <c r="S28" s="373"/>
      <c r="T28" s="373"/>
      <c r="U28" s="373"/>
      <c r="V28" s="373"/>
      <c r="W28" s="47"/>
    </row>
    <row r="29" spans="1:256" s="7" customFormat="1" ht="16.5" customHeight="1">
      <c r="A29" s="350" t="s">
        <v>10</v>
      </c>
      <c r="B29" s="351"/>
      <c r="C29" s="351"/>
      <c r="D29" s="351"/>
      <c r="E29" s="351"/>
      <c r="F29" s="351"/>
      <c r="G29" s="351"/>
      <c r="H29" s="351"/>
      <c r="I29" s="351"/>
      <c r="J29" s="351"/>
      <c r="K29" s="351"/>
      <c r="L29" s="351"/>
      <c r="M29" s="351"/>
      <c r="N29" s="351"/>
      <c r="O29" s="351"/>
      <c r="P29" s="351"/>
      <c r="Q29" s="351"/>
      <c r="R29" s="351"/>
      <c r="S29" s="351"/>
      <c r="T29" s="351"/>
      <c r="U29" s="351"/>
      <c r="V29" s="351"/>
      <c r="W29" s="102"/>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2"/>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2"/>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2"/>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2"/>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2"/>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2"/>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2"/>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2"/>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2"/>
      <c r="HN29" s="103"/>
      <c r="HO29" s="103"/>
      <c r="HP29" s="103"/>
      <c r="HQ29" s="103"/>
      <c r="HR29" s="103"/>
      <c r="HS29" s="103"/>
      <c r="HT29" s="103"/>
      <c r="HU29" s="103"/>
      <c r="HV29" s="103"/>
      <c r="HW29" s="103"/>
      <c r="HX29" s="103"/>
      <c r="HY29" s="103"/>
      <c r="HZ29" s="103"/>
      <c r="IA29" s="103"/>
      <c r="IB29" s="103"/>
      <c r="IC29" s="103"/>
      <c r="ID29" s="103"/>
      <c r="IE29" s="103"/>
      <c r="IF29" s="103"/>
      <c r="IG29" s="103"/>
      <c r="IH29" s="103"/>
      <c r="II29" s="102"/>
      <c r="IJ29" s="103"/>
      <c r="IK29" s="103"/>
      <c r="IL29" s="103"/>
      <c r="IM29" s="103"/>
      <c r="IN29" s="103"/>
      <c r="IO29" s="103"/>
      <c r="IP29" s="103"/>
      <c r="IQ29" s="103"/>
      <c r="IR29" s="103"/>
      <c r="IS29" s="103"/>
      <c r="IT29" s="103"/>
      <c r="IU29" s="103"/>
      <c r="IV29" s="103"/>
    </row>
    <row r="30" spans="1:256" s="7" customFormat="1" ht="16.5" customHeight="1">
      <c r="A30" s="352"/>
      <c r="B30" s="353"/>
      <c r="C30" s="353"/>
      <c r="D30" s="353"/>
      <c r="E30" s="353"/>
      <c r="F30" s="353"/>
      <c r="G30" s="353"/>
      <c r="H30" s="353"/>
      <c r="I30" s="353"/>
      <c r="J30" s="353"/>
      <c r="K30" s="353"/>
      <c r="L30" s="353"/>
      <c r="M30" s="353"/>
      <c r="N30" s="353"/>
      <c r="O30" s="353"/>
      <c r="P30" s="353"/>
      <c r="Q30" s="353"/>
      <c r="R30" s="353"/>
      <c r="S30" s="353"/>
      <c r="T30" s="353"/>
      <c r="U30" s="353"/>
      <c r="V30" s="354"/>
      <c r="W30" s="102"/>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2"/>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2"/>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2"/>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2"/>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2"/>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2"/>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2"/>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2"/>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2"/>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2"/>
      <c r="IJ30" s="103"/>
      <c r="IK30" s="103"/>
      <c r="IL30" s="103"/>
      <c r="IM30" s="103"/>
      <c r="IN30" s="103"/>
      <c r="IO30" s="103"/>
      <c r="IP30" s="103"/>
      <c r="IQ30" s="103"/>
      <c r="IR30" s="103"/>
      <c r="IS30" s="103"/>
      <c r="IT30" s="103"/>
      <c r="IU30" s="103"/>
      <c r="IV30" s="103"/>
    </row>
    <row r="31" spans="1:256" s="7" customFormat="1" ht="16.5" customHeight="1">
      <c r="A31" s="355"/>
      <c r="B31" s="356"/>
      <c r="C31" s="356"/>
      <c r="D31" s="356"/>
      <c r="E31" s="356"/>
      <c r="F31" s="356"/>
      <c r="G31" s="356"/>
      <c r="H31" s="356"/>
      <c r="I31" s="356"/>
      <c r="J31" s="356"/>
      <c r="K31" s="356"/>
      <c r="L31" s="356"/>
      <c r="M31" s="356"/>
      <c r="N31" s="356"/>
      <c r="O31" s="356"/>
      <c r="P31" s="356"/>
      <c r="Q31" s="356"/>
      <c r="R31" s="356"/>
      <c r="S31" s="356"/>
      <c r="T31" s="356"/>
      <c r="U31" s="356"/>
      <c r="V31" s="356"/>
      <c r="W31" s="102"/>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2"/>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2"/>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2"/>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2"/>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2"/>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2"/>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2"/>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2"/>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2"/>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2"/>
      <c r="IJ31" s="103"/>
      <c r="IK31" s="103"/>
      <c r="IL31" s="103"/>
      <c r="IM31" s="103"/>
      <c r="IN31" s="103"/>
      <c r="IO31" s="103"/>
      <c r="IP31" s="103"/>
      <c r="IQ31" s="103"/>
      <c r="IR31" s="103"/>
      <c r="IS31" s="103"/>
      <c r="IT31" s="103"/>
      <c r="IU31" s="103"/>
      <c r="IV31" s="103"/>
    </row>
    <row r="32" spans="1:256" s="7" customFormat="1" ht="16.5" customHeight="1">
      <c r="A32" s="350" t="s">
        <v>9</v>
      </c>
      <c r="B32" s="357"/>
      <c r="C32" s="357"/>
      <c r="D32" s="357"/>
      <c r="E32" s="357"/>
      <c r="F32" s="357"/>
      <c r="G32" s="357"/>
      <c r="H32" s="357"/>
      <c r="I32" s="357"/>
      <c r="J32" s="357"/>
      <c r="K32" s="357"/>
      <c r="L32" s="357"/>
      <c r="M32" s="357"/>
      <c r="N32" s="357"/>
      <c r="O32" s="357"/>
      <c r="P32" s="357"/>
      <c r="Q32" s="357"/>
      <c r="R32" s="357"/>
      <c r="S32" s="357"/>
      <c r="T32" s="357"/>
      <c r="U32" s="357"/>
      <c r="V32" s="357"/>
      <c r="W32" s="102"/>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2"/>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2"/>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2"/>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2"/>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2"/>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2"/>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2"/>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2"/>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2"/>
      <c r="HN32" s="103"/>
      <c r="HO32" s="103"/>
      <c r="HP32" s="103"/>
      <c r="HQ32" s="103"/>
      <c r="HR32" s="103"/>
      <c r="HS32" s="103"/>
      <c r="HT32" s="103"/>
      <c r="HU32" s="103"/>
      <c r="HV32" s="103"/>
      <c r="HW32" s="103"/>
      <c r="HX32" s="103"/>
      <c r="HY32" s="103"/>
      <c r="HZ32" s="103"/>
      <c r="IA32" s="103"/>
      <c r="IB32" s="103"/>
      <c r="IC32" s="103"/>
      <c r="ID32" s="103"/>
      <c r="IE32" s="103"/>
      <c r="IF32" s="103"/>
      <c r="IG32" s="103"/>
      <c r="IH32" s="103"/>
      <c r="II32" s="102"/>
      <c r="IJ32" s="103"/>
      <c r="IK32" s="103"/>
      <c r="IL32" s="103"/>
      <c r="IM32" s="103"/>
      <c r="IN32" s="103"/>
      <c r="IO32" s="103"/>
      <c r="IP32" s="103"/>
      <c r="IQ32" s="103"/>
      <c r="IR32" s="103"/>
      <c r="IS32" s="103"/>
      <c r="IT32" s="103"/>
      <c r="IU32" s="103"/>
      <c r="IV32" s="103"/>
    </row>
    <row r="33" spans="1:256" s="7" customFormat="1" ht="12" customHeight="1">
      <c r="A33" s="358"/>
      <c r="B33" s="359"/>
      <c r="C33" s="359"/>
      <c r="D33" s="359"/>
      <c r="E33" s="359"/>
      <c r="F33" s="359"/>
      <c r="G33" s="359"/>
      <c r="H33" s="359"/>
      <c r="I33" s="359"/>
      <c r="J33" s="359"/>
      <c r="K33" s="359"/>
      <c r="L33" s="359"/>
      <c r="M33" s="359"/>
      <c r="N33" s="359"/>
      <c r="O33" s="359"/>
      <c r="P33" s="359"/>
      <c r="Q33" s="359"/>
      <c r="R33" s="359"/>
      <c r="S33" s="359"/>
      <c r="T33" s="359"/>
      <c r="U33" s="359"/>
      <c r="V33" s="360"/>
      <c r="W33" s="102"/>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2"/>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2"/>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2"/>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2"/>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2"/>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2"/>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2"/>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2"/>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2"/>
      <c r="HN33" s="103"/>
      <c r="HO33" s="103"/>
      <c r="HP33" s="103"/>
      <c r="HQ33" s="103"/>
      <c r="HR33" s="103"/>
      <c r="HS33" s="103"/>
      <c r="HT33" s="103"/>
      <c r="HU33" s="103"/>
      <c r="HV33" s="103"/>
      <c r="HW33" s="103"/>
      <c r="HX33" s="103"/>
      <c r="HY33" s="103"/>
      <c r="HZ33" s="103"/>
      <c r="IA33" s="103"/>
      <c r="IB33" s="103"/>
      <c r="IC33" s="103"/>
      <c r="ID33" s="103"/>
      <c r="IE33" s="103"/>
      <c r="IF33" s="103"/>
      <c r="IG33" s="103"/>
      <c r="IH33" s="103"/>
      <c r="II33" s="102"/>
      <c r="IJ33" s="103"/>
      <c r="IK33" s="103"/>
      <c r="IL33" s="103"/>
      <c r="IM33" s="103"/>
      <c r="IN33" s="103"/>
      <c r="IO33" s="103"/>
      <c r="IP33" s="103"/>
      <c r="IQ33" s="103"/>
      <c r="IR33" s="103"/>
      <c r="IS33" s="103"/>
      <c r="IT33" s="103"/>
      <c r="IU33" s="103"/>
      <c r="IV33" s="103"/>
    </row>
    <row r="34" spans="1:256" s="7" customFormat="1" ht="12" customHeight="1">
      <c r="A34" s="358"/>
      <c r="B34" s="359"/>
      <c r="C34" s="359"/>
      <c r="D34" s="359"/>
      <c r="E34" s="359"/>
      <c r="F34" s="359"/>
      <c r="G34" s="359"/>
      <c r="H34" s="359"/>
      <c r="I34" s="359"/>
      <c r="J34" s="359"/>
      <c r="K34" s="359"/>
      <c r="L34" s="359"/>
      <c r="M34" s="359"/>
      <c r="N34" s="359"/>
      <c r="O34" s="359"/>
      <c r="P34" s="359"/>
      <c r="Q34" s="359"/>
      <c r="R34" s="359"/>
      <c r="S34" s="359"/>
      <c r="T34" s="359"/>
      <c r="U34" s="359"/>
      <c r="V34" s="360"/>
      <c r="W34" s="102"/>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2"/>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2"/>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2"/>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2"/>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2"/>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2"/>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2"/>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2"/>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2"/>
      <c r="HN34" s="103"/>
      <c r="HO34" s="103"/>
      <c r="HP34" s="103"/>
      <c r="HQ34" s="103"/>
      <c r="HR34" s="103"/>
      <c r="HS34" s="103"/>
      <c r="HT34" s="103"/>
      <c r="HU34" s="103"/>
      <c r="HV34" s="103"/>
      <c r="HW34" s="103"/>
      <c r="HX34" s="103"/>
      <c r="HY34" s="103"/>
      <c r="HZ34" s="103"/>
      <c r="IA34" s="103"/>
      <c r="IB34" s="103"/>
      <c r="IC34" s="103"/>
      <c r="ID34" s="103"/>
      <c r="IE34" s="103"/>
      <c r="IF34" s="103"/>
      <c r="IG34" s="103"/>
      <c r="IH34" s="103"/>
      <c r="II34" s="102"/>
      <c r="IJ34" s="103"/>
      <c r="IK34" s="103"/>
      <c r="IL34" s="103"/>
      <c r="IM34" s="103"/>
      <c r="IN34" s="103"/>
      <c r="IO34" s="103"/>
      <c r="IP34" s="103"/>
      <c r="IQ34" s="103"/>
      <c r="IR34" s="103"/>
      <c r="IS34" s="103"/>
      <c r="IT34" s="103"/>
      <c r="IU34" s="103"/>
      <c r="IV34" s="103"/>
    </row>
    <row r="35" spans="1:23" s="10" customFormat="1" ht="12" customHeight="1">
      <c r="A35" s="361"/>
      <c r="B35" s="362"/>
      <c r="C35" s="362"/>
      <c r="D35" s="362"/>
      <c r="E35" s="362"/>
      <c r="F35" s="362"/>
      <c r="G35" s="362"/>
      <c r="H35" s="362"/>
      <c r="I35" s="362"/>
      <c r="J35" s="362"/>
      <c r="K35" s="362"/>
      <c r="L35" s="362"/>
      <c r="M35" s="362"/>
      <c r="N35" s="362"/>
      <c r="O35" s="362"/>
      <c r="P35" s="362"/>
      <c r="Q35" s="362"/>
      <c r="R35" s="362"/>
      <c r="S35" s="362"/>
      <c r="T35" s="362"/>
      <c r="U35" s="362"/>
      <c r="V35" s="362"/>
      <c r="W35" s="48"/>
    </row>
  </sheetData>
  <sheetProtection/>
  <mergeCells count="17">
    <mergeCell ref="H4:I4"/>
    <mergeCell ref="J4:K4"/>
    <mergeCell ref="L4:M4"/>
    <mergeCell ref="D4:D5"/>
    <mergeCell ref="E4:E5"/>
    <mergeCell ref="F4:F5"/>
    <mergeCell ref="G4:G5"/>
    <mergeCell ref="A29:V31"/>
    <mergeCell ref="A32:V35"/>
    <mergeCell ref="B26:D26"/>
    <mergeCell ref="A3:V3"/>
    <mergeCell ref="N4:Q4"/>
    <mergeCell ref="R4:S4"/>
    <mergeCell ref="T4:V4"/>
    <mergeCell ref="A28:V28"/>
    <mergeCell ref="B4:B5"/>
    <mergeCell ref="C4:C5"/>
  </mergeCells>
  <printOptions/>
  <pageMargins left="0.75" right="0.75" top="1" bottom="1" header="0.5" footer="0.5"/>
  <pageSetup horizontalDpi="600" verticalDpi="600" orientation="portrait" paperSize="9"/>
  <ignoredErrors>
    <ignoredError sqref="X7:X18 V26 N26:U26 N7:T24 V7:V9 V24" formula="1"/>
    <ignoredError sqref="W10:W18 W7:W9 V10:V23" formula="1" unlockedFormula="1"/>
    <ignoredError sqref="W19:W22 W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2007-08-27T17:14:12Z</cp:lastPrinted>
  <dcterms:created xsi:type="dcterms:W3CDTF">2006-03-15T09:07:04Z</dcterms:created>
  <dcterms:modified xsi:type="dcterms:W3CDTF">2011-04-18T22:30:31Z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