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18-20 Mar' 11 (we 12)" sheetId="1" r:id="rId1"/>
    <sheet name="18-20 Mar' 11 (TOP 20)" sheetId="2" r:id="rId2"/>
  </sheets>
  <definedNames>
    <definedName name="_xlnm.Print_Area" localSheetId="0">'18-20 Mar'' 11 (we 12)'!$A$1:$V$61</definedName>
  </definedNames>
  <calcPr fullCalcOnLoad="1"/>
</workbook>
</file>

<file path=xl/sharedStrings.xml><?xml version="1.0" encoding="utf-8"?>
<sst xmlns="http://schemas.openxmlformats.org/spreadsheetml/2006/main" count="197" uniqueCount="80">
  <si>
    <t>Last Weekend</t>
  </si>
  <si>
    <t>Distributor</t>
  </si>
  <si>
    <t>Friday</t>
  </si>
  <si>
    <t>Saturday</t>
  </si>
  <si>
    <t>Sunday</t>
  </si>
  <si>
    <t>Change</t>
  </si>
  <si>
    <t>Adm.</t>
  </si>
  <si>
    <t>G.B.O.</t>
  </si>
  <si>
    <r>
      <t>*Sorted according to Weekend Total G.B.O. - Hafta sonu toplam hasılat sütununa göre sıralanmı</t>
    </r>
    <r>
      <rPr>
        <i/>
        <sz val="9"/>
        <color indexed="23"/>
        <rFont val="Arial"/>
        <family val="0"/>
      </rPr>
      <t>ş</t>
    </r>
    <r>
      <rPr>
        <i/>
        <sz val="9"/>
        <color indexed="23"/>
        <rFont val="Administer"/>
        <family val="0"/>
      </rPr>
      <t>tır.</t>
    </r>
  </si>
  <si>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</si>
  <si>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</si>
  <si>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</si>
  <si>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Title</t>
  </si>
  <si>
    <t>Cumulative</t>
  </si>
  <si>
    <t>Scr.Avg.
(Adm.)</t>
  </si>
  <si>
    <t>Avg.
Ticket</t>
  </si>
  <si>
    <t>.</t>
  </si>
  <si>
    <t>OPEN SEASON 3</t>
  </si>
  <si>
    <t>Release
Date</t>
  </si>
  <si>
    <t>ÖZEN FİLM</t>
  </si>
  <si>
    <t>WARNER BROS. TÜRKİYE</t>
  </si>
  <si>
    <t># of
Prints</t>
  </si>
  <si>
    <t># of
Screen</t>
  </si>
  <si>
    <t>Weeks in Release</t>
  </si>
  <si>
    <t>Weekend Total</t>
  </si>
  <si>
    <r>
      <t>http://www.antraktsinema.com -</t>
    </r>
    <r>
      <rPr>
        <sz val="12"/>
        <color indexed="47"/>
        <rFont val="Gadget"/>
        <family val="0"/>
      </rPr>
      <t xml:space="preserve"> Weekly Movie Magazine Antrakt presents - Haftalık Antrakt Sinema Gazetesi sunar </t>
    </r>
    <r>
      <rPr>
        <sz val="12"/>
        <color indexed="9"/>
        <rFont val="Gadget"/>
        <family val="0"/>
      </rPr>
      <t>- http://www.antraktsinema.com</t>
    </r>
  </si>
  <si>
    <r>
      <t>http://www.antraktsinema.com -</t>
    </r>
    <r>
      <rPr>
        <sz val="11"/>
        <color indexed="47"/>
        <rFont val="Gadget"/>
        <family val="0"/>
      </rPr>
      <t xml:space="preserve"> Weekly Movie Magazine Antrakt presents - Haftalık Antrakt Sinema Gazetesi sunar</t>
    </r>
    <r>
      <rPr>
        <sz val="11"/>
        <color indexed="9"/>
        <rFont val="Gadget"/>
        <family val="0"/>
      </rPr>
      <t xml:space="preserve"> - http://www.antraktsinema.com</t>
    </r>
  </si>
  <si>
    <t>HÜR ADAM</t>
  </si>
  <si>
    <t>SEASON OF THE WITCH</t>
  </si>
  <si>
    <t>CHANTIER FILMS</t>
  </si>
  <si>
    <t>YOGI BEAR</t>
  </si>
  <si>
    <t>BIUTIFUL</t>
  </si>
  <si>
    <t>THE RITE</t>
  </si>
  <si>
    <t>THE FIGHTER</t>
  </si>
  <si>
    <t>İNCİR REÇELİ</t>
  </si>
  <si>
    <t>TİGLON</t>
  </si>
  <si>
    <t>127 HOURS</t>
  </si>
  <si>
    <t>SİNYORA ENRICA İLE İTALYAN OLMAK</t>
  </si>
  <si>
    <t>THE CHRONICLES OF NARNIA: THE VOYAGE OF THE DAWN TREADER</t>
  </si>
  <si>
    <t>YA SONRA</t>
  </si>
  <si>
    <t>BLACK SWAN</t>
  </si>
  <si>
    <t>THE NEXT THREE DAYS</t>
  </si>
  <si>
    <t>KURTLAR VADİSİ FİLİSTİN</t>
  </si>
  <si>
    <t>KİR</t>
  </si>
  <si>
    <t>CINE FILM</t>
  </si>
  <si>
    <t>BİR AVUÇ DENİZ</t>
  </si>
  <si>
    <t>THE KIDS ARE ALL RIGHT</t>
  </si>
  <si>
    <t>SAKLI HAYATLAR</t>
  </si>
  <si>
    <t>GÖLGELER VE SURETLER</t>
  </si>
  <si>
    <t>M3 FILM</t>
  </si>
  <si>
    <t>KOLPAÇİNO BOMBA</t>
  </si>
  <si>
    <t>BATTLE: LA</t>
  </si>
  <si>
    <t>LIMITLESS</t>
  </si>
  <si>
    <t>BARNEY'S VERSION</t>
  </si>
  <si>
    <t>PRESS</t>
  </si>
  <si>
    <t>YÜRÜGARİ İBRAM</t>
  </si>
  <si>
    <t>MFP-CINEGROUP</t>
  </si>
  <si>
    <t>AV MEVSİMİ</t>
  </si>
  <si>
    <t>HAYDE BRE</t>
  </si>
  <si>
    <t>KITES</t>
  </si>
  <si>
    <t>THE TREE</t>
  </si>
  <si>
    <t>ÇINAR AĞACI</t>
  </si>
  <si>
    <t>MEDYAVİZYON</t>
  </si>
  <si>
    <t>AŞK TESADÜFLERİ SEVER</t>
  </si>
  <si>
    <t>UIP TÜRKİYE</t>
  </si>
  <si>
    <t>ANIMALS UNITED</t>
  </si>
  <si>
    <t>NO STRINGS ATTECHED</t>
  </si>
  <si>
    <t>72.KOĞUŞ</t>
  </si>
  <si>
    <t>THE ADJUSTMENT BUREAU</t>
  </si>
  <si>
    <t>RANGO</t>
  </si>
  <si>
    <t>THE KING'S SPEECH</t>
  </si>
  <si>
    <t>SANCTUM</t>
  </si>
  <si>
    <t>STEP UP 3 3D</t>
  </si>
  <si>
    <t>THE STONING OF SORAYA M.</t>
  </si>
  <si>
    <t>EYYVAH EYVAH 2</t>
  </si>
  <si>
    <t>ÇALGI ÇENGİ</t>
  </si>
  <si>
    <t>TANGLED</t>
  </si>
  <si>
    <t>GÜNAH KEÇİSİ</t>
  </si>
  <si>
    <t>TRON: LEGACY</t>
  </si>
  <si>
    <t>MEGAMIND</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</si>
</sst>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s>
  <fonts count="107">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sz val="10"/>
      <color indexed="9"/>
      <name val="Arial"/>
      <family val="0"/>
    </font>
    <font>
      <b/>
      <sz val="10"/>
      <color indexed="9"/>
      <name val="Arial"/>
      <family val="0"/>
    </font>
    <font>
      <sz val="9"/>
      <name val="Verdana"/>
      <family val="2"/>
    </font>
    <font>
      <sz val="9"/>
      <color indexed="9"/>
      <name val="Verdana"/>
      <family val="2"/>
    </font>
    <font>
      <b/>
      <sz val="10"/>
      <name val="Administer"/>
      <family val="0"/>
    </font>
    <font>
      <b/>
      <sz val="10"/>
      <color indexed="9"/>
      <name val="Administer"/>
      <family val="0"/>
    </font>
    <font>
      <sz val="10"/>
      <name val="Administer"/>
      <family val="0"/>
    </font>
    <font>
      <sz val="10"/>
      <color indexed="9"/>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sz val="11"/>
      <color indexed="47"/>
      <name val="Gadget"/>
      <family val="0"/>
    </font>
    <font>
      <sz val="12"/>
      <color indexed="9"/>
      <name val="Gadget"/>
      <family val="0"/>
    </font>
    <font>
      <sz val="11"/>
      <color indexed="9"/>
      <name val="Gadget"/>
      <family val="0"/>
    </font>
    <font>
      <sz val="10"/>
      <name val="Trebuchet MS"/>
      <family val="2"/>
    </font>
    <font>
      <b/>
      <sz val="10"/>
      <name val="Trebuchet MS"/>
      <family val="2"/>
    </font>
    <font>
      <sz val="10"/>
      <color indexed="10"/>
      <name val="Trebuchet MS"/>
      <family val="2"/>
    </font>
    <font>
      <b/>
      <sz val="10"/>
      <color indexed="10"/>
      <name val="Trebuchet MS"/>
      <family val="2"/>
    </font>
    <font>
      <b/>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8"/>
      <name val="AcidSansRegular"/>
      <family val="0"/>
    </font>
    <font>
      <b/>
      <sz val="24"/>
      <color indexed="8"/>
      <name val="Arial"/>
      <family val="0"/>
    </font>
    <font>
      <b/>
      <sz val="28"/>
      <color indexed="8"/>
      <name val="AcidSansRegular"/>
      <family val="0"/>
    </font>
    <font>
      <sz val="14"/>
      <color indexed="8"/>
      <name val="AcidSansRegular"/>
      <family val="0"/>
    </font>
    <font>
      <b/>
      <sz val="18"/>
      <color indexed="16"/>
      <name val="Administer"/>
      <family val="0"/>
    </font>
    <font>
      <b/>
      <sz val="18"/>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hair"/>
      <right style="hair"/>
      <top style="hair"/>
      <bottom style="medium"/>
    </border>
    <border>
      <left style="medium"/>
      <right>
        <color indexed="63"/>
      </right>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style="hair"/>
    </border>
    <border>
      <left style="hair"/>
      <right style="medium"/>
      <top style="hair"/>
      <bottom style="medium"/>
    </border>
    <border>
      <left>
        <color indexed="63"/>
      </left>
      <right>
        <color indexed="63"/>
      </right>
      <top>
        <color indexed="63"/>
      </top>
      <bottom style="hair"/>
    </border>
    <border>
      <left style="hair"/>
      <right>
        <color indexed="63"/>
      </right>
      <top style="hair"/>
      <bottom style="thin">
        <color indexed="10"/>
      </bottom>
    </border>
    <border>
      <left style="hair"/>
      <right style="medium"/>
      <top style="hair"/>
      <bottom style="hair"/>
    </border>
    <border>
      <left style="medium"/>
      <right style="hair"/>
      <top style="hair"/>
      <bottom style="hair"/>
    </border>
    <border>
      <left style="medium"/>
      <right>
        <color indexed="63"/>
      </right>
      <top style="hair"/>
      <bottom>
        <color indexed="63"/>
      </bottom>
    </border>
    <border>
      <left>
        <color indexed="63"/>
      </left>
      <right>
        <color indexed="63"/>
      </right>
      <top>
        <color indexed="63"/>
      </top>
      <bottom style="thin">
        <color indexed="10"/>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color indexed="63"/>
      </top>
      <bottom style="thin">
        <color indexed="10"/>
      </bottom>
    </border>
    <border>
      <left>
        <color indexed="63"/>
      </left>
      <right style="medium"/>
      <top>
        <color indexed="63"/>
      </top>
      <bottom style="thin">
        <color indexed="10"/>
      </bottom>
    </border>
    <border>
      <left style="medium"/>
      <right style="hair"/>
      <top style="hair"/>
      <bottom style="medium"/>
    </border>
    <border>
      <left style="medium"/>
      <right style="hair"/>
      <top style="hair"/>
      <bottom>
        <color indexed="63"/>
      </bottom>
    </border>
    <border>
      <left style="hair"/>
      <right style="medium"/>
      <top style="hair"/>
      <bottom>
        <color indexed="63"/>
      </bottom>
    </border>
    <border>
      <left style="medium"/>
      <right style="hair"/>
      <top>
        <color indexed="63"/>
      </top>
      <bottom style="hair"/>
    </border>
    <border>
      <left style="hair"/>
      <right style="medium"/>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1" applyNumberFormat="0" applyFill="0" applyAlignment="0" applyProtection="0"/>
    <xf numFmtId="0" fontId="95" fillId="0" borderId="2" applyNumberFormat="0" applyFill="0" applyAlignment="0" applyProtection="0"/>
    <xf numFmtId="0" fontId="96" fillId="0" borderId="3" applyNumberFormat="0" applyFill="0" applyAlignment="0" applyProtection="0"/>
    <xf numFmtId="0" fontId="97" fillId="0" borderId="4" applyNumberFormat="0" applyFill="0" applyAlignment="0" applyProtection="0"/>
    <xf numFmtId="0" fontId="9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8" fillId="20" borderId="5" applyNumberFormat="0" applyAlignment="0" applyProtection="0"/>
    <xf numFmtId="0" fontId="99" fillId="21" borderId="6" applyNumberFormat="0" applyAlignment="0" applyProtection="0"/>
    <xf numFmtId="0" fontId="100" fillId="20" borderId="6" applyNumberFormat="0" applyAlignment="0" applyProtection="0"/>
    <xf numFmtId="0" fontId="101" fillId="22" borderId="7" applyNumberFormat="0" applyAlignment="0" applyProtection="0"/>
    <xf numFmtId="0" fontId="102"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0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83">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3" fillId="0" borderId="11" xfId="4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196" fontId="17" fillId="0" borderId="11" xfId="0" applyNumberFormat="1" applyFont="1" applyFill="1" applyBorder="1" applyAlignment="1" applyProtection="1">
      <alignment horizontal="right" vertical="center"/>
      <protection locked="0"/>
    </xf>
    <xf numFmtId="193" fontId="17" fillId="0" borderId="11" xfId="0" applyNumberFormat="1" applyFont="1" applyFill="1" applyBorder="1" applyAlignment="1" applyProtection="1">
      <alignment vertical="center"/>
      <protection locked="0"/>
    </xf>
    <xf numFmtId="191" fontId="17" fillId="0" borderId="11" xfId="0" applyNumberFormat="1" applyFont="1" applyFill="1" applyBorder="1" applyAlignment="1" applyProtection="1">
      <alignment horizontal="right" vertical="center"/>
      <protection locked="0"/>
    </xf>
    <xf numFmtId="192" fontId="17" fillId="0" borderId="11"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196" fontId="18" fillId="33" borderId="10" xfId="0" applyNumberFormat="1" applyFont="1" applyFill="1" applyBorder="1" applyAlignment="1" applyProtection="1">
      <alignment horizontal="right" vertical="center"/>
      <protection/>
    </xf>
    <xf numFmtId="193" fontId="18" fillId="33" borderId="10" xfId="0" applyNumberFormat="1" applyFont="1" applyFill="1" applyBorder="1" applyAlignment="1" applyProtection="1">
      <alignment horizontal="center" vertical="center"/>
      <protection/>
    </xf>
    <xf numFmtId="191" fontId="18" fillId="33" borderId="10" xfId="0" applyNumberFormat="1" applyFont="1" applyFill="1" applyBorder="1" applyAlignment="1" applyProtection="1">
      <alignment horizontal="right" vertical="center"/>
      <protection/>
    </xf>
    <xf numFmtId="192" fontId="18" fillId="33" borderId="10" xfId="67" applyNumberFormat="1"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96" fontId="19" fillId="0" borderId="11" xfId="0" applyNumberFormat="1" applyFont="1" applyFill="1" applyBorder="1" applyAlignment="1" applyProtection="1">
      <alignment horizontal="right" vertical="center"/>
      <protection/>
    </xf>
    <xf numFmtId="193" fontId="19" fillId="0" borderId="11" xfId="0" applyNumberFormat="1" applyFont="1" applyFill="1" applyBorder="1" applyAlignment="1" applyProtection="1">
      <alignment vertical="center"/>
      <protection/>
    </xf>
    <xf numFmtId="191" fontId="19" fillId="0" borderId="11" xfId="0" applyNumberFormat="1" applyFont="1" applyFill="1" applyBorder="1" applyAlignment="1" applyProtection="1">
      <alignment horizontal="right" vertical="center"/>
      <protection/>
    </xf>
    <xf numFmtId="192" fontId="19" fillId="0" borderId="11" xfId="67" applyNumberFormat="1" applyFont="1" applyFill="1" applyBorder="1" applyAlignment="1" applyProtection="1">
      <alignment vertical="center"/>
      <protection/>
    </xf>
    <xf numFmtId="0" fontId="18" fillId="0" borderId="11" xfId="0" applyFont="1" applyFill="1" applyBorder="1" applyAlignment="1" applyProtection="1">
      <alignment vertical="center"/>
      <protection/>
    </xf>
    <xf numFmtId="196" fontId="19" fillId="33"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locked="0"/>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23" fillId="33" borderId="10"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4" fontId="14"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3"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7" fillId="0" borderId="11" xfId="0" applyNumberFormat="1" applyFont="1" applyFill="1" applyBorder="1" applyAlignment="1" applyProtection="1">
      <alignment horizontal="right" vertical="center"/>
      <protection locked="0"/>
    </xf>
    <xf numFmtId="4" fontId="18" fillId="33" borderId="10"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7" fillId="0" borderId="11" xfId="0" applyNumberFormat="1" applyFont="1" applyFill="1" applyBorder="1" applyAlignment="1" applyProtection="1">
      <alignment horizontal="right" vertical="center"/>
      <protection locked="0"/>
    </xf>
    <xf numFmtId="3" fontId="18" fillId="33" borderId="10" xfId="0" applyNumberFormat="1" applyFont="1" applyFill="1" applyBorder="1" applyAlignment="1" applyProtection="1">
      <alignment horizontal="right" vertical="center"/>
      <protection/>
    </xf>
    <xf numFmtId="2" fontId="17" fillId="0" borderId="11" xfId="0" applyNumberFormat="1" applyFont="1" applyFill="1" applyBorder="1" applyAlignment="1" applyProtection="1">
      <alignment vertical="center"/>
      <protection locked="0"/>
    </xf>
    <xf numFmtId="2" fontId="18" fillId="33" borderId="10" xfId="0" applyNumberFormat="1" applyFont="1" applyFill="1" applyBorder="1" applyAlignment="1" applyProtection="1">
      <alignment horizontal="center" vertical="center"/>
      <protection/>
    </xf>
    <xf numFmtId="0" fontId="24" fillId="0" borderId="11" xfId="0" applyFont="1" applyFill="1" applyBorder="1" applyAlignment="1" applyProtection="1">
      <alignment horizontal="center"/>
      <protection/>
    </xf>
    <xf numFmtId="192" fontId="24" fillId="0" borderId="14" xfId="0" applyNumberFormat="1" applyFont="1" applyFill="1" applyBorder="1" applyAlignment="1" applyProtection="1">
      <alignment horizontal="center" wrapText="1"/>
      <protection/>
    </xf>
    <xf numFmtId="0" fontId="26" fillId="0" borderId="15" xfId="0" applyFont="1" applyFill="1" applyBorder="1" applyAlignment="1" applyProtection="1">
      <alignment horizontal="center"/>
      <protection/>
    </xf>
    <xf numFmtId="0" fontId="27" fillId="0" borderId="12" xfId="0" applyFont="1" applyFill="1" applyBorder="1" applyAlignment="1" applyProtection="1">
      <alignment horizontal="center"/>
      <protection/>
    </xf>
    <xf numFmtId="1" fontId="26" fillId="0" borderId="11" xfId="0" applyNumberFormat="1" applyFont="1" applyFill="1" applyBorder="1" applyAlignment="1" applyProtection="1">
      <alignment horizontal="right" vertical="center"/>
      <protection/>
    </xf>
    <xf numFmtId="0" fontId="26" fillId="0" borderId="12" xfId="0" applyFont="1" applyFill="1" applyBorder="1" applyAlignment="1" applyProtection="1">
      <alignment horizontal="right" vertical="center"/>
      <protection/>
    </xf>
    <xf numFmtId="0" fontId="26" fillId="0" borderId="13" xfId="0" applyFont="1" applyFill="1" applyBorder="1" applyAlignment="1" applyProtection="1">
      <alignment horizontal="right" vertical="center"/>
      <protection/>
    </xf>
    <xf numFmtId="0" fontId="27" fillId="33" borderId="10" xfId="0" applyFont="1" applyFill="1" applyBorder="1" applyAlignment="1" applyProtection="1">
      <alignment horizontal="center" vertical="center"/>
      <protection/>
    </xf>
    <xf numFmtId="0" fontId="26" fillId="0" borderId="11" xfId="0" applyFont="1" applyFill="1" applyBorder="1" applyAlignment="1" applyProtection="1">
      <alignment horizontal="right" vertical="center"/>
      <protection locked="0"/>
    </xf>
    <xf numFmtId="0" fontId="27" fillId="0" borderId="10" xfId="0" applyFont="1" applyFill="1" applyBorder="1" applyAlignment="1" applyProtection="1">
      <alignment horizontal="center" vertical="center"/>
      <protection/>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center" vertical="center"/>
      <protection/>
    </xf>
    <xf numFmtId="4" fontId="18" fillId="0" borderId="10" xfId="0" applyNumberFormat="1" applyFont="1" applyFill="1" applyBorder="1" applyAlignment="1" applyProtection="1">
      <alignment horizontal="right" vertical="center"/>
      <protection/>
    </xf>
    <xf numFmtId="192" fontId="18" fillId="0" borderId="10" xfId="67" applyNumberFormat="1" applyFont="1" applyFill="1" applyBorder="1" applyAlignment="1" applyProtection="1">
      <alignment horizontal="center" vertical="center"/>
      <protection/>
    </xf>
    <xf numFmtId="2" fontId="17" fillId="0" borderId="18" xfId="0" applyNumberFormat="1" applyFont="1" applyFill="1" applyBorder="1" applyAlignment="1" applyProtection="1">
      <alignment vertical="center"/>
      <protection locked="0"/>
    </xf>
    <xf numFmtId="2" fontId="18" fillId="33" borderId="16" xfId="0" applyNumberFormat="1" applyFont="1" applyFill="1" applyBorder="1" applyAlignment="1" applyProtection="1">
      <alignment horizontal="center" vertical="center"/>
      <protection/>
    </xf>
    <xf numFmtId="2" fontId="18" fillId="0" borderId="16" xfId="0" applyNumberFormat="1" applyFont="1" applyFill="1" applyBorder="1" applyAlignment="1" applyProtection="1">
      <alignment horizontal="center" vertical="center"/>
      <protection/>
    </xf>
    <xf numFmtId="0" fontId="29" fillId="0" borderId="11" xfId="0" applyFont="1" applyFill="1" applyBorder="1" applyAlignment="1" applyProtection="1">
      <alignment horizontal="left" vertical="center"/>
      <protection/>
    </xf>
    <xf numFmtId="0" fontId="30" fillId="0" borderId="11" xfId="0" applyFont="1" applyBorder="1" applyAlignment="1">
      <alignment horizontal="left" vertical="center"/>
    </xf>
    <xf numFmtId="1" fontId="26" fillId="0" borderId="19" xfId="0" applyNumberFormat="1" applyFont="1" applyFill="1" applyBorder="1" applyAlignment="1" applyProtection="1">
      <alignment horizontal="right" vertical="center"/>
      <protection/>
    </xf>
    <xf numFmtId="43" fontId="13" fillId="0" borderId="19" xfId="40" applyFont="1" applyFill="1" applyBorder="1" applyAlignment="1" applyProtection="1">
      <alignment horizontal="left" vertical="center"/>
      <protection/>
    </xf>
    <xf numFmtId="190" fontId="13" fillId="0" borderId="19" xfId="0" applyNumberFormat="1" applyFont="1" applyFill="1" applyBorder="1" applyAlignment="1" applyProtection="1">
      <alignment horizontal="center" vertical="center"/>
      <protection/>
    </xf>
    <xf numFmtId="0" fontId="13" fillId="0" borderId="19" xfId="0" applyFont="1" applyFill="1" applyBorder="1" applyAlignment="1" applyProtection="1">
      <alignment vertical="center"/>
      <protection/>
    </xf>
    <xf numFmtId="0" fontId="13" fillId="0" borderId="19" xfId="0" applyNumberFormat="1" applyFont="1" applyFill="1" applyBorder="1" applyAlignment="1" applyProtection="1">
      <alignment horizontal="center" vertical="center"/>
      <protection/>
    </xf>
    <xf numFmtId="4" fontId="14"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xf>
    <xf numFmtId="4" fontId="13" fillId="0" borderId="19" xfId="0" applyNumberFormat="1" applyFont="1" applyFill="1" applyBorder="1" applyAlignment="1" applyProtection="1">
      <alignment horizontal="right" vertical="center"/>
      <protection/>
    </xf>
    <xf numFmtId="3" fontId="13" fillId="0" borderId="19" xfId="0" applyNumberFormat="1" applyFont="1" applyFill="1" applyBorder="1" applyAlignment="1" applyProtection="1">
      <alignment horizontal="right" vertical="center"/>
      <protection/>
    </xf>
    <xf numFmtId="4" fontId="16" fillId="0" borderId="19" xfId="0" applyNumberFormat="1" applyFont="1" applyFill="1" applyBorder="1" applyAlignment="1" applyProtection="1">
      <alignment horizontal="right" vertical="center"/>
      <protection/>
    </xf>
    <xf numFmtId="3" fontId="16" fillId="0" borderId="19" xfId="0" applyNumberFormat="1" applyFont="1" applyFill="1" applyBorder="1" applyAlignment="1" applyProtection="1">
      <alignment horizontal="right" vertical="center"/>
      <protection/>
    </xf>
    <xf numFmtId="4" fontId="15"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locked="0"/>
    </xf>
    <xf numFmtId="3" fontId="17" fillId="0" borderId="19" xfId="0" applyNumberFormat="1" applyFont="1" applyFill="1" applyBorder="1" applyAlignment="1" applyProtection="1">
      <alignment horizontal="right" vertical="center"/>
      <protection locked="0"/>
    </xf>
    <xf numFmtId="2" fontId="17" fillId="0" borderId="19" xfId="0" applyNumberFormat="1" applyFont="1" applyFill="1" applyBorder="1" applyAlignment="1" applyProtection="1">
      <alignment vertical="center"/>
      <protection locked="0"/>
    </xf>
    <xf numFmtId="4" fontId="17" fillId="0" borderId="19" xfId="0" applyNumberFormat="1" applyFont="1" applyFill="1" applyBorder="1" applyAlignment="1" applyProtection="1">
      <alignment horizontal="right" vertical="center"/>
      <protection locked="0"/>
    </xf>
    <xf numFmtId="192" fontId="17" fillId="0" borderId="19" xfId="0" applyNumberFormat="1" applyFont="1" applyFill="1" applyBorder="1" applyAlignment="1" applyProtection="1">
      <alignment vertical="center"/>
      <protection locked="0"/>
    </xf>
    <xf numFmtId="2" fontId="17" fillId="0" borderId="20" xfId="0" applyNumberFormat="1" applyFont="1" applyFill="1" applyBorder="1" applyAlignment="1" applyProtection="1">
      <alignment vertical="center"/>
      <protection locked="0"/>
    </xf>
    <xf numFmtId="0" fontId="25" fillId="0" borderId="21" xfId="0" applyFont="1" applyFill="1" applyBorder="1" applyAlignment="1" applyProtection="1">
      <alignment horizontal="center"/>
      <protection/>
    </xf>
    <xf numFmtId="191" fontId="24" fillId="0" borderId="14" xfId="0" applyNumberFormat="1" applyFont="1" applyFill="1" applyBorder="1" applyAlignment="1" applyProtection="1">
      <alignment horizontal="center" wrapText="1"/>
      <protection/>
    </xf>
    <xf numFmtId="196" fontId="24" fillId="0" borderId="14" xfId="0" applyNumberFormat="1" applyFont="1" applyFill="1" applyBorder="1" applyAlignment="1" applyProtection="1">
      <alignment horizontal="center" wrapText="1"/>
      <protection/>
    </xf>
    <xf numFmtId="193" fontId="24" fillId="0" borderId="14" xfId="0" applyNumberFormat="1" applyFont="1" applyFill="1" applyBorder="1" applyAlignment="1" applyProtection="1">
      <alignment horizontal="center" wrapText="1"/>
      <protection/>
    </xf>
    <xf numFmtId="193" fontId="24" fillId="0" borderId="22" xfId="0" applyNumberFormat="1" applyFont="1" applyFill="1" applyBorder="1" applyAlignment="1" applyProtection="1">
      <alignment horizontal="center" wrapText="1"/>
      <protection/>
    </xf>
    <xf numFmtId="0" fontId="24" fillId="0" borderId="15" xfId="0" applyFont="1" applyFill="1" applyBorder="1" applyAlignment="1" applyProtection="1">
      <alignment horizontal="center"/>
      <protection/>
    </xf>
    <xf numFmtId="0" fontId="25" fillId="0" borderId="12" xfId="0" applyFont="1" applyFill="1" applyBorder="1" applyAlignment="1" applyProtection="1">
      <alignment horizontal="center"/>
      <protection/>
    </xf>
    <xf numFmtId="190" fontId="12" fillId="0" borderId="23" xfId="0" applyNumberFormat="1" applyFont="1" applyFill="1" applyBorder="1" applyAlignment="1">
      <alignment horizontal="center" vertical="center"/>
    </xf>
    <xf numFmtId="0" fontId="12" fillId="0" borderId="21" xfId="0" applyFont="1" applyFill="1" applyBorder="1" applyAlignment="1" applyProtection="1">
      <alignment horizontal="right" vertical="center"/>
      <protection locked="0"/>
    </xf>
    <xf numFmtId="0" fontId="12" fillId="0" borderId="21" xfId="0" applyFont="1" applyFill="1" applyBorder="1" applyAlignment="1" applyProtection="1">
      <alignment horizontal="right" vertical="center"/>
      <protection/>
    </xf>
    <xf numFmtId="0" fontId="22" fillId="0" borderId="24" xfId="0" applyFont="1" applyFill="1" applyBorder="1" applyAlignment="1" applyProtection="1">
      <alignment horizontal="right" vertical="center"/>
      <protection/>
    </xf>
    <xf numFmtId="2" fontId="37" fillId="0" borderId="11" xfId="67" applyNumberFormat="1" applyFont="1" applyFill="1" applyBorder="1" applyAlignment="1" applyProtection="1">
      <alignment horizontal="right" vertical="center"/>
      <protection/>
    </xf>
    <xf numFmtId="2" fontId="37" fillId="0" borderId="25" xfId="40" applyNumberFormat="1" applyFont="1" applyFill="1" applyBorder="1" applyAlignment="1" applyProtection="1">
      <alignment horizontal="right" vertical="center"/>
      <protection locked="0"/>
    </xf>
    <xf numFmtId="2" fontId="37" fillId="0" borderId="11" xfId="43" applyNumberFormat="1" applyFont="1" applyFill="1" applyBorder="1" applyAlignment="1">
      <alignment horizontal="right" vertical="center"/>
    </xf>
    <xf numFmtId="190" fontId="37" fillId="0" borderId="11" xfId="0" applyNumberFormat="1" applyFont="1" applyFill="1" applyBorder="1" applyAlignment="1">
      <alignment horizontal="center" vertical="center"/>
    </xf>
    <xf numFmtId="3" fontId="37" fillId="0" borderId="11" xfId="40" applyNumberFormat="1" applyFont="1" applyFill="1" applyBorder="1" applyAlignment="1">
      <alignment horizontal="right" vertical="center"/>
    </xf>
    <xf numFmtId="3" fontId="38" fillId="0" borderId="11" xfId="40" applyNumberFormat="1" applyFont="1" applyFill="1" applyBorder="1" applyAlignment="1">
      <alignment horizontal="right" vertical="center"/>
    </xf>
    <xf numFmtId="190" fontId="37" fillId="0" borderId="11" xfId="0" applyNumberFormat="1" applyFont="1" applyFill="1" applyBorder="1" applyAlignment="1" applyProtection="1">
      <alignment horizontal="center" vertical="center"/>
      <protection locked="0"/>
    </xf>
    <xf numFmtId="3" fontId="37" fillId="0" borderId="11" xfId="40" applyNumberFormat="1" applyFont="1" applyFill="1" applyBorder="1" applyAlignment="1" applyProtection="1">
      <alignment horizontal="right" vertical="center"/>
      <protection locked="0"/>
    </xf>
    <xf numFmtId="3" fontId="38" fillId="0" borderId="11" xfId="40" applyNumberFormat="1" applyFont="1" applyFill="1" applyBorder="1" applyAlignment="1" applyProtection="1">
      <alignment horizontal="right" vertical="center"/>
      <protection/>
    </xf>
    <xf numFmtId="3" fontId="37" fillId="0" borderId="11" xfId="0" applyNumberFormat="1" applyFont="1" applyFill="1" applyBorder="1" applyAlignment="1">
      <alignment horizontal="right" vertical="center"/>
    </xf>
    <xf numFmtId="3" fontId="37" fillId="0" borderId="11" xfId="43" applyNumberFormat="1" applyFont="1" applyFill="1" applyBorder="1" applyAlignment="1">
      <alignment horizontal="right" vertical="center"/>
    </xf>
    <xf numFmtId="3" fontId="38" fillId="0" borderId="11" xfId="43" applyNumberFormat="1" applyFont="1" applyFill="1" applyBorder="1" applyAlignment="1" applyProtection="1">
      <alignment horizontal="right" vertical="center"/>
      <protection/>
    </xf>
    <xf numFmtId="3" fontId="37" fillId="0" borderId="11" xfId="43" applyNumberFormat="1" applyFont="1" applyFill="1" applyBorder="1" applyAlignment="1" applyProtection="1">
      <alignment horizontal="right" vertical="center"/>
      <protection locked="0"/>
    </xf>
    <xf numFmtId="3" fontId="37" fillId="0" borderId="11" xfId="52" applyNumberFormat="1" applyFont="1" applyFill="1" applyBorder="1" applyAlignment="1" applyProtection="1">
      <alignment horizontal="right" vertical="center"/>
      <protection/>
    </xf>
    <xf numFmtId="3" fontId="38" fillId="0" borderId="11" xfId="52" applyNumberFormat="1" applyFont="1" applyFill="1" applyBorder="1" applyAlignment="1" applyProtection="1">
      <alignment horizontal="right" vertical="center"/>
      <protection/>
    </xf>
    <xf numFmtId="3" fontId="37" fillId="0" borderId="11" xfId="52" applyNumberFormat="1" applyFont="1" applyFill="1" applyBorder="1" applyAlignment="1" applyProtection="1">
      <alignment horizontal="right" vertical="center"/>
      <protection locked="0"/>
    </xf>
    <xf numFmtId="190" fontId="37" fillId="0" borderId="11" xfId="0" applyNumberFormat="1" applyFont="1" applyFill="1" applyBorder="1" applyAlignment="1">
      <alignment horizontal="center" vertical="center"/>
    </xf>
    <xf numFmtId="3" fontId="37" fillId="0" borderId="11" xfId="0" applyNumberFormat="1" applyFont="1" applyFill="1" applyBorder="1" applyAlignment="1">
      <alignment horizontal="right" vertical="center"/>
    </xf>
    <xf numFmtId="3" fontId="38" fillId="0" borderId="11" xfId="0" applyNumberFormat="1" applyFont="1" applyFill="1" applyBorder="1" applyAlignment="1">
      <alignment horizontal="right" vertical="center"/>
    </xf>
    <xf numFmtId="0" fontId="37" fillId="0" borderId="11" xfId="0" applyFont="1" applyFill="1" applyBorder="1" applyAlignment="1">
      <alignment horizontal="left" vertical="center"/>
    </xf>
    <xf numFmtId="0" fontId="37" fillId="0" borderId="11" xfId="0" applyFont="1" applyFill="1" applyBorder="1" applyAlignment="1">
      <alignment horizontal="right" vertical="center"/>
    </xf>
    <xf numFmtId="4" fontId="37" fillId="0" borderId="11" xfId="40" applyNumberFormat="1" applyFont="1" applyFill="1" applyBorder="1" applyAlignment="1">
      <alignment horizontal="right" vertical="center"/>
    </xf>
    <xf numFmtId="4" fontId="38" fillId="0" borderId="11" xfId="40" applyNumberFormat="1" applyFont="1" applyFill="1" applyBorder="1" applyAlignment="1">
      <alignment horizontal="right" vertical="center"/>
    </xf>
    <xf numFmtId="2" fontId="37" fillId="0" borderId="11" xfId="40" applyNumberFormat="1" applyFont="1" applyFill="1" applyBorder="1" applyAlignment="1">
      <alignment horizontal="right" vertical="center"/>
    </xf>
    <xf numFmtId="192" fontId="37" fillId="0" borderId="11" xfId="67" applyNumberFormat="1" applyFont="1" applyFill="1" applyBorder="1" applyAlignment="1" applyProtection="1">
      <alignment horizontal="right" vertical="center"/>
      <protection/>
    </xf>
    <xf numFmtId="3" fontId="37" fillId="0" borderId="11" xfId="68" applyNumberFormat="1" applyFont="1" applyFill="1" applyBorder="1" applyAlignment="1" applyProtection="1">
      <alignment horizontal="right" vertical="center"/>
      <protection/>
    </xf>
    <xf numFmtId="0" fontId="37" fillId="0" borderId="11" xfId="0" applyFont="1" applyFill="1" applyBorder="1" applyAlignment="1" applyProtection="1">
      <alignment horizontal="left" vertical="center"/>
      <protection locked="0"/>
    </xf>
    <xf numFmtId="0" fontId="37" fillId="0" borderId="11" xfId="0" applyFont="1" applyFill="1" applyBorder="1" applyAlignment="1" applyProtection="1">
      <alignment horizontal="right" vertical="center"/>
      <protection locked="0"/>
    </xf>
    <xf numFmtId="4" fontId="37" fillId="0" borderId="11" xfId="40" applyNumberFormat="1" applyFont="1" applyFill="1" applyBorder="1" applyAlignment="1" applyProtection="1">
      <alignment horizontal="right" vertical="center"/>
      <protection locked="0"/>
    </xf>
    <xf numFmtId="4" fontId="38" fillId="0" borderId="11" xfId="40" applyNumberFormat="1" applyFont="1" applyFill="1" applyBorder="1" applyAlignment="1" applyProtection="1">
      <alignment horizontal="right" vertical="center"/>
      <protection/>
    </xf>
    <xf numFmtId="3" fontId="37" fillId="0" borderId="11" xfId="67" applyNumberFormat="1" applyFont="1" applyFill="1" applyBorder="1" applyAlignment="1" applyProtection="1">
      <alignment horizontal="right" vertical="center"/>
      <protection/>
    </xf>
    <xf numFmtId="4" fontId="37" fillId="0" borderId="11" xfId="40" applyNumberFormat="1" applyFont="1" applyFill="1" applyBorder="1" applyAlignment="1" applyProtection="1">
      <alignment horizontal="right" vertical="center"/>
      <protection/>
    </xf>
    <xf numFmtId="4" fontId="37" fillId="0" borderId="11" xfId="43" applyNumberFormat="1" applyFont="1" applyFill="1" applyBorder="1" applyAlignment="1">
      <alignment horizontal="right" vertical="center"/>
    </xf>
    <xf numFmtId="4" fontId="38" fillId="0" borderId="11" xfId="43" applyNumberFormat="1" applyFont="1" applyFill="1" applyBorder="1" applyAlignment="1" applyProtection="1">
      <alignment horizontal="right" vertical="center"/>
      <protection/>
    </xf>
    <xf numFmtId="4" fontId="37" fillId="0" borderId="11" xfId="43" applyNumberFormat="1" applyFont="1" applyFill="1" applyBorder="1" applyAlignment="1" applyProtection="1">
      <alignment horizontal="right" vertical="center"/>
      <protection/>
    </xf>
    <xf numFmtId="4" fontId="37" fillId="0" borderId="11" xfId="0" applyNumberFormat="1" applyFont="1" applyFill="1" applyBorder="1" applyAlignment="1">
      <alignment horizontal="right" vertical="center"/>
    </xf>
    <xf numFmtId="49" fontId="37" fillId="0" borderId="11" xfId="0" applyNumberFormat="1" applyFont="1" applyFill="1" applyBorder="1" applyAlignment="1" applyProtection="1">
      <alignment horizontal="left" vertical="center"/>
      <protection locked="0"/>
    </xf>
    <xf numFmtId="0" fontId="37" fillId="0" borderId="11" xfId="0" applyNumberFormat="1" applyFont="1" applyFill="1" applyBorder="1" applyAlignment="1" applyProtection="1">
      <alignment horizontal="right" vertical="center"/>
      <protection locked="0"/>
    </xf>
    <xf numFmtId="4" fontId="37" fillId="0" borderId="11" xfId="52" applyNumberFormat="1" applyFont="1" applyFill="1" applyBorder="1" applyAlignment="1" applyProtection="1">
      <alignment horizontal="right" vertical="center"/>
      <protection/>
    </xf>
    <xf numFmtId="4" fontId="38" fillId="0" borderId="11" xfId="52" applyNumberFormat="1" applyFont="1" applyFill="1" applyBorder="1" applyAlignment="1" applyProtection="1">
      <alignment horizontal="right" vertical="center"/>
      <protection/>
    </xf>
    <xf numFmtId="3" fontId="37" fillId="0" borderId="11" xfId="0" applyNumberFormat="1" applyFont="1" applyFill="1" applyBorder="1" applyAlignment="1" applyProtection="1">
      <alignment horizontal="right" vertical="center"/>
      <protection/>
    </xf>
    <xf numFmtId="2" fontId="37" fillId="0" borderId="11" xfId="0" applyNumberFormat="1" applyFont="1" applyFill="1" applyBorder="1" applyAlignment="1" applyProtection="1">
      <alignment horizontal="right" vertical="center"/>
      <protection/>
    </xf>
    <xf numFmtId="4" fontId="37" fillId="0" borderId="11" xfId="52" applyNumberFormat="1" applyFont="1" applyFill="1" applyBorder="1" applyAlignment="1" applyProtection="1">
      <alignment horizontal="right" vertical="center"/>
      <protection locked="0"/>
    </xf>
    <xf numFmtId="0" fontId="37" fillId="0" borderId="11" xfId="0" applyFont="1" applyFill="1" applyBorder="1" applyAlignment="1">
      <alignment horizontal="left" vertical="center"/>
    </xf>
    <xf numFmtId="0" fontId="37" fillId="0" borderId="11" xfId="0" applyFont="1" applyFill="1" applyBorder="1" applyAlignment="1">
      <alignment horizontal="right" vertical="center"/>
    </xf>
    <xf numFmtId="4" fontId="37" fillId="0" borderId="11" xfId="0" applyNumberFormat="1" applyFont="1" applyFill="1" applyBorder="1" applyAlignment="1">
      <alignment horizontal="right" vertical="center"/>
    </xf>
    <xf numFmtId="4" fontId="38" fillId="0" borderId="11" xfId="0" applyNumberFormat="1" applyFont="1" applyFill="1" applyBorder="1" applyAlignment="1">
      <alignment horizontal="right" vertical="center"/>
    </xf>
    <xf numFmtId="2" fontId="37" fillId="0" borderId="11" xfId="0" applyNumberFormat="1" applyFont="1" applyFill="1" applyBorder="1" applyAlignment="1">
      <alignment horizontal="right" vertical="center"/>
    </xf>
    <xf numFmtId="2" fontId="37" fillId="0" borderId="25" xfId="40" applyNumberFormat="1" applyFont="1" applyFill="1" applyBorder="1" applyAlignment="1">
      <alignment horizontal="right" vertical="center"/>
    </xf>
    <xf numFmtId="2" fontId="37" fillId="0" borderId="25" xfId="0" applyNumberFormat="1" applyFont="1" applyFill="1" applyBorder="1" applyAlignment="1">
      <alignment horizontal="right" vertical="center"/>
    </xf>
    <xf numFmtId="2" fontId="37" fillId="0" borderId="25" xfId="67" applyNumberFormat="1" applyFont="1" applyFill="1" applyBorder="1" applyAlignment="1" applyProtection="1">
      <alignment horizontal="right" vertical="center"/>
      <protection/>
    </xf>
    <xf numFmtId="2" fontId="37" fillId="0" borderId="25" xfId="52" applyNumberFormat="1" applyFont="1" applyFill="1" applyBorder="1" applyAlignment="1" applyProtection="1">
      <alignment horizontal="right" vertical="center"/>
      <protection/>
    </xf>
    <xf numFmtId="2" fontId="37" fillId="0" borderId="25" xfId="0" applyNumberFormat="1" applyFont="1" applyFill="1" applyBorder="1" applyAlignment="1">
      <alignment horizontal="right" vertical="center"/>
    </xf>
    <xf numFmtId="192" fontId="37" fillId="0" borderId="14" xfId="67" applyNumberFormat="1" applyFont="1" applyFill="1" applyBorder="1" applyAlignment="1" applyProtection="1">
      <alignment horizontal="right" vertical="center"/>
      <protection/>
    </xf>
    <xf numFmtId="4" fontId="24" fillId="0" borderId="14" xfId="0" applyNumberFormat="1" applyFont="1" applyFill="1" applyBorder="1" applyAlignment="1" applyProtection="1">
      <alignment horizontal="center" wrapText="1"/>
      <protection/>
    </xf>
    <xf numFmtId="3" fontId="24" fillId="0" borderId="14" xfId="0" applyNumberFormat="1" applyFont="1" applyFill="1" applyBorder="1" applyAlignment="1" applyProtection="1">
      <alignment horizontal="center" wrapText="1"/>
      <protection/>
    </xf>
    <xf numFmtId="2" fontId="24" fillId="0" borderId="14" xfId="0" applyNumberFormat="1" applyFont="1" applyFill="1" applyBorder="1" applyAlignment="1" applyProtection="1">
      <alignment horizontal="center" wrapText="1"/>
      <protection/>
    </xf>
    <xf numFmtId="2" fontId="24" fillId="0" borderId="22" xfId="0" applyNumberFormat="1" applyFont="1" applyFill="1" applyBorder="1" applyAlignment="1" applyProtection="1">
      <alignment horizontal="center" wrapText="1"/>
      <protection/>
    </xf>
    <xf numFmtId="0" fontId="37" fillId="0" borderId="26" xfId="54" applyFont="1" applyFill="1" applyBorder="1" applyAlignment="1">
      <alignment horizontal="left" vertical="center"/>
      <protection/>
    </xf>
    <xf numFmtId="204" fontId="37" fillId="0" borderId="26" xfId="0" applyNumberFormat="1" applyFont="1" applyFill="1" applyBorder="1" applyAlignment="1">
      <alignment horizontal="left" vertical="center"/>
    </xf>
    <xf numFmtId="0" fontId="37" fillId="0" borderId="26" xfId="0" applyFont="1" applyFill="1" applyBorder="1" applyAlignment="1">
      <alignment horizontal="left" vertical="center"/>
    </xf>
    <xf numFmtId="0" fontId="37" fillId="0" borderId="26" xfId="0" applyFont="1" applyFill="1" applyBorder="1" applyAlignment="1" applyProtection="1">
      <alignment horizontal="left" vertical="center"/>
      <protection locked="0"/>
    </xf>
    <xf numFmtId="0" fontId="37" fillId="0" borderId="26" xfId="0" applyNumberFormat="1" applyFont="1" applyFill="1" applyBorder="1" applyAlignment="1" applyProtection="1">
      <alignment horizontal="left" vertical="center"/>
      <protection locked="0"/>
    </xf>
    <xf numFmtId="2" fontId="39" fillId="0" borderId="11" xfId="67" applyNumberFormat="1" applyFont="1" applyFill="1" applyBorder="1" applyAlignment="1" applyProtection="1">
      <alignment horizontal="right" vertical="center"/>
      <protection/>
    </xf>
    <xf numFmtId="192" fontId="39" fillId="0" borderId="11" xfId="67" applyNumberFormat="1" applyFont="1" applyFill="1" applyBorder="1" applyAlignment="1" applyProtection="1">
      <alignment horizontal="right" vertical="center"/>
      <protection/>
    </xf>
    <xf numFmtId="190" fontId="39" fillId="0" borderId="11" xfId="0" applyNumberFormat="1" applyFont="1" applyFill="1" applyBorder="1" applyAlignment="1">
      <alignment horizontal="center" vertical="center"/>
    </xf>
    <xf numFmtId="0" fontId="39" fillId="0" borderId="11" xfId="0" applyFont="1" applyFill="1" applyBorder="1" applyAlignment="1">
      <alignment horizontal="left" vertical="center"/>
    </xf>
    <xf numFmtId="0" fontId="39" fillId="0" borderId="11" xfId="0" applyFont="1" applyFill="1" applyBorder="1" applyAlignment="1">
      <alignment horizontal="right" vertical="center"/>
    </xf>
    <xf numFmtId="4" fontId="39" fillId="0" borderId="11" xfId="43" applyNumberFormat="1" applyFont="1" applyFill="1" applyBorder="1" applyAlignment="1">
      <alignment horizontal="right" vertical="center"/>
    </xf>
    <xf numFmtId="3" fontId="39" fillId="0" borderId="11" xfId="43" applyNumberFormat="1" applyFont="1" applyFill="1" applyBorder="1" applyAlignment="1">
      <alignment horizontal="right" vertical="center"/>
    </xf>
    <xf numFmtId="4" fontId="40" fillId="0" borderId="11" xfId="43" applyNumberFormat="1" applyFont="1" applyFill="1" applyBorder="1" applyAlignment="1" applyProtection="1">
      <alignment horizontal="right" vertical="center"/>
      <protection/>
    </xf>
    <xf numFmtId="3" fontId="40" fillId="0" borderId="11" xfId="43" applyNumberFormat="1" applyFont="1" applyFill="1" applyBorder="1" applyAlignment="1" applyProtection="1">
      <alignment horizontal="right" vertical="center"/>
      <protection/>
    </xf>
    <xf numFmtId="2" fontId="39" fillId="0" borderId="11" xfId="43" applyNumberFormat="1" applyFont="1" applyFill="1" applyBorder="1" applyAlignment="1">
      <alignment horizontal="right" vertical="center"/>
    </xf>
    <xf numFmtId="4" fontId="39" fillId="0" borderId="11" xfId="43" applyNumberFormat="1" applyFont="1" applyFill="1" applyBorder="1" applyAlignment="1" applyProtection="1">
      <alignment horizontal="right" vertical="center"/>
      <protection/>
    </xf>
    <xf numFmtId="4" fontId="39" fillId="0" borderId="11" xfId="0" applyNumberFormat="1" applyFont="1" applyFill="1" applyBorder="1" applyAlignment="1">
      <alignment horizontal="right" vertical="center"/>
    </xf>
    <xf numFmtId="3" fontId="39" fillId="0" borderId="11" xfId="43" applyNumberFormat="1" applyFont="1" applyFill="1" applyBorder="1" applyAlignment="1" applyProtection="1">
      <alignment horizontal="right" vertical="center"/>
      <protection locked="0"/>
    </xf>
    <xf numFmtId="3" fontId="39" fillId="0" borderId="11" xfId="67" applyNumberFormat="1" applyFont="1" applyFill="1" applyBorder="1" applyAlignment="1" applyProtection="1">
      <alignment horizontal="right" vertical="center"/>
      <protection/>
    </xf>
    <xf numFmtId="2" fontId="39" fillId="0" borderId="25" xfId="0" applyNumberFormat="1" applyFont="1" applyFill="1" applyBorder="1" applyAlignment="1">
      <alignment horizontal="right" vertical="center"/>
    </xf>
    <xf numFmtId="192" fontId="39" fillId="0" borderId="10" xfId="67" applyNumberFormat="1" applyFont="1" applyFill="1" applyBorder="1" applyAlignment="1" applyProtection="1">
      <alignment horizontal="right" vertical="center"/>
      <protection/>
    </xf>
    <xf numFmtId="0" fontId="0" fillId="0" borderId="11" xfId="0" applyFont="1" applyFill="1" applyBorder="1" applyAlignment="1" applyProtection="1">
      <alignment vertical="center"/>
      <protection locked="0"/>
    </xf>
    <xf numFmtId="0" fontId="24" fillId="0" borderId="21" xfId="0" applyFont="1" applyFill="1" applyBorder="1" applyAlignment="1" applyProtection="1">
      <alignment horizontal="center"/>
      <protection/>
    </xf>
    <xf numFmtId="0" fontId="37" fillId="0" borderId="21" xfId="0" applyFont="1" applyFill="1" applyBorder="1" applyAlignment="1" applyProtection="1">
      <alignment horizontal="right" vertical="center"/>
      <protection locked="0"/>
    </xf>
    <xf numFmtId="0" fontId="37" fillId="0" borderId="21" xfId="0" applyFont="1" applyFill="1" applyBorder="1" applyAlignment="1" applyProtection="1">
      <alignment horizontal="right" vertical="center"/>
      <protection/>
    </xf>
    <xf numFmtId="0" fontId="41" fillId="0" borderId="11" xfId="0" applyFont="1" applyFill="1" applyBorder="1" applyAlignment="1" applyProtection="1">
      <alignment horizontal="center" vertical="center"/>
      <protection/>
    </xf>
    <xf numFmtId="0" fontId="26" fillId="0" borderId="11"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vertical="center"/>
      <protection locked="0"/>
    </xf>
    <xf numFmtId="190" fontId="39" fillId="0" borderId="10" xfId="0" applyNumberFormat="1" applyFont="1" applyFill="1" applyBorder="1" applyAlignment="1" applyProtection="1">
      <alignment horizontal="center" vertical="center"/>
      <protection locked="0"/>
    </xf>
    <xf numFmtId="204" fontId="39" fillId="0" borderId="26" xfId="0" applyNumberFormat="1" applyFont="1" applyFill="1" applyBorder="1" applyAlignment="1">
      <alignment horizontal="left" vertical="center"/>
    </xf>
    <xf numFmtId="190" fontId="37" fillId="0" borderId="11" xfId="0" applyNumberFormat="1" applyFont="1" applyFill="1" applyBorder="1" applyAlignment="1" applyProtection="1">
      <alignment horizontal="left" vertical="center"/>
      <protection locked="0"/>
    </xf>
    <xf numFmtId="192" fontId="37" fillId="0" borderId="11" xfId="43" applyNumberFormat="1" applyFont="1" applyFill="1" applyBorder="1" applyAlignment="1">
      <alignment horizontal="right" vertical="center"/>
    </xf>
    <xf numFmtId="0" fontId="26" fillId="0" borderId="27" xfId="0" applyFont="1" applyFill="1" applyBorder="1" applyAlignment="1" applyProtection="1">
      <alignment horizontal="right" vertical="center"/>
      <protection/>
    </xf>
    <xf numFmtId="0" fontId="26" fillId="0" borderId="28" xfId="0" applyFont="1" applyFill="1" applyBorder="1" applyAlignment="1" applyProtection="1">
      <alignment horizontal="right" vertical="center"/>
      <protection/>
    </xf>
    <xf numFmtId="0" fontId="37" fillId="0" borderId="29" xfId="0" applyFont="1" applyFill="1" applyBorder="1" applyAlignment="1" applyProtection="1">
      <alignment horizontal="left" vertical="center"/>
      <protection locked="0"/>
    </xf>
    <xf numFmtId="190" fontId="37" fillId="0" borderId="30" xfId="0" applyNumberFormat="1" applyFont="1" applyFill="1" applyBorder="1" applyAlignment="1" applyProtection="1">
      <alignment horizontal="center" vertical="center"/>
      <protection locked="0"/>
    </xf>
    <xf numFmtId="0" fontId="37" fillId="0" borderId="30" xfId="0" applyFont="1" applyFill="1" applyBorder="1" applyAlignment="1" applyProtection="1">
      <alignment horizontal="left" vertical="center"/>
      <protection locked="0"/>
    </xf>
    <xf numFmtId="0" fontId="37" fillId="0" borderId="30" xfId="0" applyFont="1" applyFill="1" applyBorder="1" applyAlignment="1" applyProtection="1">
      <alignment horizontal="right" vertical="center"/>
      <protection locked="0"/>
    </xf>
    <xf numFmtId="4" fontId="37" fillId="0" borderId="30" xfId="40" applyNumberFormat="1" applyFont="1" applyFill="1" applyBorder="1" applyAlignment="1" applyProtection="1">
      <alignment horizontal="right" vertical="center"/>
      <protection locked="0"/>
    </xf>
    <xf numFmtId="3" fontId="37" fillId="0" borderId="30" xfId="40" applyNumberFormat="1" applyFont="1" applyFill="1" applyBorder="1" applyAlignment="1" applyProtection="1">
      <alignment horizontal="right" vertical="center"/>
      <protection locked="0"/>
    </xf>
    <xf numFmtId="4" fontId="38" fillId="0" borderId="30" xfId="40" applyNumberFormat="1" applyFont="1" applyFill="1" applyBorder="1" applyAlignment="1" applyProtection="1">
      <alignment horizontal="right" vertical="center"/>
      <protection/>
    </xf>
    <xf numFmtId="3" fontId="38" fillId="0" borderId="30" xfId="40" applyNumberFormat="1" applyFont="1" applyFill="1" applyBorder="1" applyAlignment="1" applyProtection="1">
      <alignment horizontal="right" vertical="center"/>
      <protection/>
    </xf>
    <xf numFmtId="3" fontId="37" fillId="0" borderId="30" xfId="67" applyNumberFormat="1" applyFont="1" applyFill="1" applyBorder="1" applyAlignment="1" applyProtection="1">
      <alignment horizontal="right" vertical="center"/>
      <protection/>
    </xf>
    <xf numFmtId="2" fontId="37" fillId="0" borderId="30" xfId="67" applyNumberFormat="1" applyFont="1" applyFill="1" applyBorder="1" applyAlignment="1" applyProtection="1">
      <alignment horizontal="right" vertical="center"/>
      <protection/>
    </xf>
    <xf numFmtId="192" fontId="37" fillId="0" borderId="30" xfId="67" applyNumberFormat="1" applyFont="1" applyFill="1" applyBorder="1" applyAlignment="1" applyProtection="1">
      <alignment horizontal="right" vertical="center"/>
      <protection/>
    </xf>
    <xf numFmtId="2" fontId="37" fillId="0" borderId="31" xfId="40" applyNumberFormat="1" applyFont="1" applyFill="1" applyBorder="1" applyAlignment="1" applyProtection="1">
      <alignment horizontal="right" vertical="center"/>
      <protection locked="0"/>
    </xf>
    <xf numFmtId="4" fontId="39" fillId="0" borderId="10" xfId="40" applyNumberFormat="1" applyFont="1" applyFill="1" applyBorder="1" applyAlignment="1" applyProtection="1">
      <alignment horizontal="right" vertical="center"/>
      <protection locked="0"/>
    </xf>
    <xf numFmtId="3" fontId="39" fillId="0" borderId="10" xfId="40" applyNumberFormat="1" applyFont="1" applyFill="1" applyBorder="1" applyAlignment="1" applyProtection="1">
      <alignment horizontal="right" vertical="center"/>
      <protection locked="0"/>
    </xf>
    <xf numFmtId="4" fontId="40" fillId="0" borderId="10" xfId="40" applyNumberFormat="1" applyFont="1" applyFill="1" applyBorder="1" applyAlignment="1" applyProtection="1">
      <alignment horizontal="right" vertical="center"/>
      <protection/>
    </xf>
    <xf numFmtId="3" fontId="40" fillId="0" borderId="10" xfId="40" applyNumberFormat="1" applyFont="1" applyFill="1" applyBorder="1" applyAlignment="1" applyProtection="1">
      <alignment horizontal="right" vertical="center"/>
      <protection/>
    </xf>
    <xf numFmtId="192" fontId="39" fillId="0" borderId="11" xfId="43" applyNumberFormat="1" applyFont="1" applyFill="1" applyBorder="1" applyAlignment="1">
      <alignment horizontal="right" vertical="center"/>
    </xf>
    <xf numFmtId="0" fontId="39" fillId="0" borderId="26" xfId="0" applyFont="1" applyFill="1" applyBorder="1" applyAlignment="1">
      <alignment horizontal="left" vertical="center"/>
    </xf>
    <xf numFmtId="4" fontId="39" fillId="0" borderId="11" xfId="40" applyNumberFormat="1" applyFont="1" applyFill="1" applyBorder="1" applyAlignment="1">
      <alignment horizontal="right" vertical="center"/>
    </xf>
    <xf numFmtId="3" fontId="39" fillId="0" borderId="11" xfId="40" applyNumberFormat="1" applyFont="1" applyFill="1" applyBorder="1" applyAlignment="1">
      <alignment horizontal="right" vertical="center"/>
    </xf>
    <xf numFmtId="4" fontId="40" fillId="0" borderId="11" xfId="40" applyNumberFormat="1" applyFont="1" applyFill="1" applyBorder="1" applyAlignment="1">
      <alignment horizontal="right" vertical="center"/>
    </xf>
    <xf numFmtId="3" fontId="40" fillId="0" borderId="11" xfId="40" applyNumberFormat="1" applyFont="1" applyFill="1" applyBorder="1" applyAlignment="1">
      <alignment horizontal="right" vertical="center"/>
    </xf>
    <xf numFmtId="190" fontId="37" fillId="0" borderId="14" xfId="0" applyNumberFormat="1" applyFont="1" applyFill="1" applyBorder="1" applyAlignment="1" applyProtection="1">
      <alignment horizontal="center" vertical="center"/>
      <protection locked="0"/>
    </xf>
    <xf numFmtId="4" fontId="37" fillId="0" borderId="14" xfId="40" applyNumberFormat="1" applyFont="1" applyFill="1" applyBorder="1" applyAlignment="1" applyProtection="1">
      <alignment horizontal="right" vertical="center"/>
      <protection locked="0"/>
    </xf>
    <xf numFmtId="3" fontId="37" fillId="0" borderId="14" xfId="40" applyNumberFormat="1" applyFont="1" applyFill="1" applyBorder="1" applyAlignment="1" applyProtection="1">
      <alignment horizontal="right" vertical="center"/>
      <protection locked="0"/>
    </xf>
    <xf numFmtId="4" fontId="38" fillId="0" borderId="14" xfId="40" applyNumberFormat="1" applyFont="1" applyFill="1" applyBorder="1" applyAlignment="1" applyProtection="1">
      <alignment horizontal="right" vertical="center"/>
      <protection/>
    </xf>
    <xf numFmtId="3" fontId="38" fillId="0" borderId="14" xfId="40" applyNumberFormat="1" applyFont="1" applyFill="1" applyBorder="1" applyAlignment="1" applyProtection="1">
      <alignment horizontal="right" vertical="center"/>
      <protection/>
    </xf>
    <xf numFmtId="4" fontId="37" fillId="0" borderId="11" xfId="42" applyNumberFormat="1" applyFont="1" applyFill="1" applyBorder="1" applyAlignment="1" applyProtection="1">
      <alignment horizontal="right" vertical="center"/>
      <protection locked="0"/>
    </xf>
    <xf numFmtId="3" fontId="37" fillId="0" borderId="11" xfId="42" applyNumberFormat="1" applyFont="1" applyFill="1" applyBorder="1" applyAlignment="1" applyProtection="1">
      <alignment horizontal="right" vertical="center"/>
      <protection locked="0"/>
    </xf>
    <xf numFmtId="4" fontId="38" fillId="0" borderId="11" xfId="42" applyNumberFormat="1" applyFont="1" applyFill="1" applyBorder="1" applyAlignment="1" applyProtection="1">
      <alignment horizontal="right" vertical="center"/>
      <protection/>
    </xf>
    <xf numFmtId="3" fontId="38" fillId="0" borderId="11" xfId="42" applyNumberFormat="1" applyFont="1" applyFill="1" applyBorder="1" applyAlignment="1" applyProtection="1">
      <alignment horizontal="right" vertical="center"/>
      <protection/>
    </xf>
    <xf numFmtId="2" fontId="37" fillId="0" borderId="11" xfId="68" applyNumberFormat="1" applyFont="1" applyFill="1" applyBorder="1" applyAlignment="1" applyProtection="1">
      <alignment horizontal="right" vertical="center"/>
      <protection/>
    </xf>
    <xf numFmtId="4" fontId="37" fillId="0" borderId="11" xfId="42" applyNumberFormat="1" applyFont="1" applyFill="1" applyBorder="1" applyAlignment="1" applyProtection="1">
      <alignment horizontal="right" vertical="center"/>
      <protection/>
    </xf>
    <xf numFmtId="0" fontId="37" fillId="0" borderId="28" xfId="0" applyFont="1" applyFill="1" applyBorder="1" applyAlignment="1" applyProtection="1">
      <alignment horizontal="left" vertical="center"/>
      <protection locked="0"/>
    </xf>
    <xf numFmtId="190" fontId="37" fillId="0" borderId="28" xfId="0" applyNumberFormat="1" applyFont="1" applyFill="1" applyBorder="1" applyAlignment="1" applyProtection="1">
      <alignment horizontal="center" vertical="center"/>
      <protection locked="0"/>
    </xf>
    <xf numFmtId="0" fontId="37" fillId="0" borderId="28" xfId="0" applyFont="1" applyFill="1" applyBorder="1" applyAlignment="1" applyProtection="1">
      <alignment horizontal="right" vertical="center"/>
      <protection locked="0"/>
    </xf>
    <xf numFmtId="4" fontId="37" fillId="0" borderId="28" xfId="40" applyNumberFormat="1" applyFont="1" applyFill="1" applyBorder="1" applyAlignment="1" applyProtection="1">
      <alignment horizontal="right" vertical="center"/>
      <protection locked="0"/>
    </xf>
    <xf numFmtId="3" fontId="37" fillId="0" borderId="28" xfId="40" applyNumberFormat="1" applyFont="1" applyFill="1" applyBorder="1" applyAlignment="1" applyProtection="1">
      <alignment horizontal="right" vertical="center"/>
      <protection locked="0"/>
    </xf>
    <xf numFmtId="4" fontId="38" fillId="0" borderId="28" xfId="40" applyNumberFormat="1" applyFont="1" applyFill="1" applyBorder="1" applyAlignment="1" applyProtection="1">
      <alignment horizontal="right" vertical="center"/>
      <protection/>
    </xf>
    <xf numFmtId="3" fontId="38" fillId="0" borderId="28" xfId="40" applyNumberFormat="1" applyFont="1" applyFill="1" applyBorder="1" applyAlignment="1" applyProtection="1">
      <alignment horizontal="right" vertical="center"/>
      <protection/>
    </xf>
    <xf numFmtId="3" fontId="37" fillId="0" borderId="28" xfId="67" applyNumberFormat="1" applyFont="1" applyFill="1" applyBorder="1" applyAlignment="1" applyProtection="1">
      <alignment horizontal="right" vertical="center"/>
      <protection/>
    </xf>
    <xf numFmtId="2" fontId="37" fillId="0" borderId="28" xfId="67" applyNumberFormat="1" applyFont="1" applyFill="1" applyBorder="1" applyAlignment="1" applyProtection="1">
      <alignment horizontal="right" vertical="center"/>
      <protection/>
    </xf>
    <xf numFmtId="192" fontId="37" fillId="0" borderId="28" xfId="67" applyNumberFormat="1" applyFont="1" applyFill="1" applyBorder="1" applyAlignment="1" applyProtection="1">
      <alignment horizontal="right" vertical="center"/>
      <protection/>
    </xf>
    <xf numFmtId="0" fontId="37" fillId="0" borderId="32" xfId="0" applyFont="1" applyFill="1" applyBorder="1" applyAlignment="1" applyProtection="1">
      <alignment horizontal="left" vertical="center"/>
      <protection locked="0"/>
    </xf>
    <xf numFmtId="2" fontId="37" fillId="0" borderId="33" xfId="40" applyNumberFormat="1" applyFont="1" applyFill="1" applyBorder="1" applyAlignment="1" applyProtection="1">
      <alignment horizontal="right" vertical="center"/>
      <protection locked="0"/>
    </xf>
    <xf numFmtId="2" fontId="37" fillId="0" borderId="25" xfId="68" applyNumberFormat="1" applyFont="1" applyFill="1" applyBorder="1" applyAlignment="1" applyProtection="1">
      <alignment horizontal="right" vertical="center"/>
      <protection/>
    </xf>
    <xf numFmtId="0" fontId="37" fillId="0" borderId="34" xfId="0" applyNumberFormat="1" applyFont="1" applyFill="1" applyBorder="1" applyAlignment="1" applyProtection="1">
      <alignment horizontal="left" vertical="center"/>
      <protection locked="0"/>
    </xf>
    <xf numFmtId="49" fontId="37" fillId="0" borderId="14" xfId="0" applyNumberFormat="1" applyFont="1" applyFill="1" applyBorder="1" applyAlignment="1" applyProtection="1">
      <alignment horizontal="left" vertical="center"/>
      <protection locked="0"/>
    </xf>
    <xf numFmtId="0" fontId="37" fillId="0" borderId="14" xfId="0" applyNumberFormat="1" applyFont="1" applyFill="1" applyBorder="1" applyAlignment="1" applyProtection="1">
      <alignment horizontal="right" vertical="center"/>
      <protection locked="0"/>
    </xf>
    <xf numFmtId="3" fontId="37" fillId="0" borderId="14" xfId="40" applyNumberFormat="1" applyFont="1" applyFill="1" applyBorder="1" applyAlignment="1">
      <alignment horizontal="right" vertical="center"/>
    </xf>
    <xf numFmtId="2" fontId="37" fillId="0" borderId="14" xfId="40" applyNumberFormat="1" applyFont="1" applyFill="1" applyBorder="1" applyAlignment="1">
      <alignment horizontal="right" vertical="center"/>
    </xf>
    <xf numFmtId="2" fontId="37" fillId="0" borderId="22" xfId="67" applyNumberFormat="1" applyFont="1" applyFill="1" applyBorder="1" applyAlignment="1" applyProtection="1">
      <alignment horizontal="right" vertical="center"/>
      <protection/>
    </xf>
    <xf numFmtId="0" fontId="39" fillId="0" borderId="35" xfId="0" applyFont="1" applyFill="1" applyBorder="1" applyAlignment="1" applyProtection="1">
      <alignment horizontal="left" vertical="center"/>
      <protection locked="0"/>
    </xf>
    <xf numFmtId="190" fontId="39" fillId="0" borderId="19" xfId="0" applyNumberFormat="1" applyFont="1" applyFill="1" applyBorder="1" applyAlignment="1" applyProtection="1">
      <alignment horizontal="center" vertical="center"/>
      <protection locked="0"/>
    </xf>
    <xf numFmtId="0" fontId="39" fillId="0" borderId="19" xfId="0" applyFont="1" applyFill="1" applyBorder="1" applyAlignment="1" applyProtection="1">
      <alignment horizontal="left" vertical="center"/>
      <protection locked="0"/>
    </xf>
    <xf numFmtId="0" fontId="39" fillId="0" borderId="19" xfId="0" applyFont="1" applyFill="1" applyBorder="1" applyAlignment="1" applyProtection="1">
      <alignment horizontal="right" vertical="center"/>
      <protection locked="0"/>
    </xf>
    <xf numFmtId="4" fontId="39" fillId="0" borderId="19" xfId="40" applyNumberFormat="1" applyFont="1" applyFill="1" applyBorder="1" applyAlignment="1" applyProtection="1">
      <alignment horizontal="right" vertical="center"/>
      <protection locked="0"/>
    </xf>
    <xf numFmtId="3" fontId="39" fillId="0" borderId="19" xfId="40" applyNumberFormat="1" applyFont="1" applyFill="1" applyBorder="1" applyAlignment="1" applyProtection="1">
      <alignment horizontal="right" vertical="center"/>
      <protection locked="0"/>
    </xf>
    <xf numFmtId="4" fontId="40" fillId="0" borderId="19" xfId="40" applyNumberFormat="1" applyFont="1" applyFill="1" applyBorder="1" applyAlignment="1" applyProtection="1">
      <alignment horizontal="right" vertical="center"/>
      <protection/>
    </xf>
    <xf numFmtId="3" fontId="40" fillId="0" borderId="19" xfId="40" applyNumberFormat="1" applyFont="1" applyFill="1" applyBorder="1" applyAlignment="1" applyProtection="1">
      <alignment horizontal="right" vertical="center"/>
      <protection/>
    </xf>
    <xf numFmtId="3" fontId="39" fillId="0" borderId="19" xfId="68" applyNumberFormat="1" applyFont="1" applyFill="1" applyBorder="1" applyAlignment="1" applyProtection="1">
      <alignment horizontal="right" vertical="center"/>
      <protection/>
    </xf>
    <xf numFmtId="2" fontId="39" fillId="0" borderId="19" xfId="67" applyNumberFormat="1" applyFont="1" applyFill="1" applyBorder="1" applyAlignment="1" applyProtection="1">
      <alignment horizontal="right" vertical="center"/>
      <protection/>
    </xf>
    <xf numFmtId="192" fontId="39" fillId="0" borderId="19" xfId="67" applyNumberFormat="1" applyFont="1" applyFill="1" applyBorder="1" applyAlignment="1" applyProtection="1">
      <alignment horizontal="right" vertical="center"/>
      <protection/>
    </xf>
    <xf numFmtId="4" fontId="39" fillId="0" borderId="19" xfId="40" applyNumberFormat="1" applyFont="1" applyFill="1" applyBorder="1" applyAlignment="1" applyProtection="1">
      <alignment horizontal="right" vertical="center"/>
      <protection/>
    </xf>
    <xf numFmtId="3" fontId="39" fillId="0" borderId="19" xfId="0" applyNumberFormat="1" applyFont="1" applyFill="1" applyBorder="1" applyAlignment="1">
      <alignment horizontal="right" vertical="center"/>
    </xf>
    <xf numFmtId="2" fontId="39" fillId="0" borderId="36" xfId="67" applyNumberFormat="1" applyFont="1" applyFill="1" applyBorder="1" applyAlignment="1" applyProtection="1">
      <alignment horizontal="right" vertical="center"/>
      <protection/>
    </xf>
    <xf numFmtId="0" fontId="39" fillId="0" borderId="37" xfId="0" applyFont="1" applyFill="1" applyBorder="1" applyAlignment="1" applyProtection="1">
      <alignment horizontal="left" vertical="center"/>
      <protection locked="0"/>
    </xf>
    <xf numFmtId="0" fontId="39" fillId="0" borderId="10" xfId="0" applyFont="1" applyFill="1" applyBorder="1" applyAlignment="1" applyProtection="1">
      <alignment horizontal="left" vertical="center"/>
      <protection locked="0"/>
    </xf>
    <xf numFmtId="0" fontId="39" fillId="0" borderId="10" xfId="0" applyFont="1" applyFill="1" applyBorder="1" applyAlignment="1" applyProtection="1">
      <alignment horizontal="right" vertical="center"/>
      <protection locked="0"/>
    </xf>
    <xf numFmtId="3" fontId="39" fillId="0" borderId="10" xfId="67" applyNumberFormat="1" applyFont="1" applyFill="1" applyBorder="1" applyAlignment="1" applyProtection="1">
      <alignment horizontal="right" vertical="center"/>
      <protection/>
    </xf>
    <xf numFmtId="2" fontId="39" fillId="0" borderId="10" xfId="67" applyNumberFormat="1" applyFont="1" applyFill="1" applyBorder="1" applyAlignment="1" applyProtection="1">
      <alignment horizontal="right" vertical="center"/>
      <protection/>
    </xf>
    <xf numFmtId="2" fontId="39" fillId="0" borderId="38" xfId="40" applyNumberFormat="1" applyFont="1" applyFill="1" applyBorder="1" applyAlignment="1" applyProtection="1">
      <alignment horizontal="right" vertical="center"/>
      <protection locked="0"/>
    </xf>
    <xf numFmtId="0" fontId="39" fillId="0" borderId="26" xfId="54" applyFont="1" applyFill="1" applyBorder="1" applyAlignment="1">
      <alignment horizontal="left" vertical="center"/>
      <protection/>
    </xf>
    <xf numFmtId="2" fontId="39" fillId="0" borderId="11" xfId="40" applyNumberFormat="1" applyFont="1" applyFill="1" applyBorder="1" applyAlignment="1">
      <alignment horizontal="right" vertical="center"/>
    </xf>
    <xf numFmtId="2" fontId="39" fillId="0" borderId="25" xfId="40" applyNumberFormat="1" applyFont="1" applyFill="1" applyBorder="1" applyAlignment="1">
      <alignment horizontal="right" vertical="center"/>
    </xf>
    <xf numFmtId="0" fontId="39" fillId="0" borderId="26" xfId="0" applyNumberFormat="1" applyFont="1" applyFill="1" applyBorder="1" applyAlignment="1" applyProtection="1">
      <alignment horizontal="left" vertical="center"/>
      <protection locked="0"/>
    </xf>
    <xf numFmtId="190" fontId="39" fillId="0" borderId="11" xfId="0" applyNumberFormat="1" applyFont="1" applyFill="1" applyBorder="1" applyAlignment="1" applyProtection="1">
      <alignment horizontal="center" vertical="center"/>
      <protection locked="0"/>
    </xf>
    <xf numFmtId="49" fontId="39" fillId="0" borderId="11" xfId="0" applyNumberFormat="1" applyFont="1" applyFill="1" applyBorder="1" applyAlignment="1" applyProtection="1">
      <alignment horizontal="left" vertical="center"/>
      <protection locked="0"/>
    </xf>
    <xf numFmtId="0" fontId="39" fillId="0" borderId="11" xfId="0" applyNumberFormat="1" applyFont="1" applyFill="1" applyBorder="1" applyAlignment="1" applyProtection="1">
      <alignment horizontal="right" vertical="center"/>
      <protection locked="0"/>
    </xf>
    <xf numFmtId="4" fontId="39" fillId="0" borderId="11" xfId="40" applyNumberFormat="1" applyFont="1" applyFill="1" applyBorder="1" applyAlignment="1" applyProtection="1">
      <alignment horizontal="right" vertical="center"/>
      <protection locked="0"/>
    </xf>
    <xf numFmtId="3" fontId="39" fillId="0" borderId="11" xfId="40" applyNumberFormat="1" applyFont="1" applyFill="1" applyBorder="1" applyAlignment="1" applyProtection="1">
      <alignment horizontal="right" vertical="center"/>
      <protection locked="0"/>
    </xf>
    <xf numFmtId="4" fontId="40" fillId="0" borderId="11" xfId="40" applyNumberFormat="1" applyFont="1" applyFill="1" applyBorder="1" applyAlignment="1" applyProtection="1">
      <alignment horizontal="right" vertical="center"/>
      <protection/>
    </xf>
    <xf numFmtId="3" fontId="40" fillId="0" borderId="11" xfId="40" applyNumberFormat="1" applyFont="1" applyFill="1" applyBorder="1" applyAlignment="1" applyProtection="1">
      <alignment horizontal="right" vertical="center"/>
      <protection/>
    </xf>
    <xf numFmtId="2" fontId="39" fillId="0" borderId="25" xfId="67" applyNumberFormat="1" applyFont="1" applyFill="1" applyBorder="1" applyAlignment="1" applyProtection="1">
      <alignment horizontal="right" vertical="center"/>
      <protection/>
    </xf>
    <xf numFmtId="4" fontId="39" fillId="0" borderId="11" xfId="52" applyNumberFormat="1" applyFont="1" applyFill="1" applyBorder="1" applyAlignment="1" applyProtection="1">
      <alignment horizontal="right" vertical="center"/>
      <protection/>
    </xf>
    <xf numFmtId="3" fontId="39" fillId="0" borderId="11" xfId="52" applyNumberFormat="1" applyFont="1" applyFill="1" applyBorder="1" applyAlignment="1" applyProtection="1">
      <alignment horizontal="right" vertical="center"/>
      <protection/>
    </xf>
    <xf numFmtId="4" fontId="40" fillId="0" borderId="11" xfId="52" applyNumberFormat="1" applyFont="1" applyFill="1" applyBorder="1" applyAlignment="1" applyProtection="1">
      <alignment horizontal="right" vertical="center"/>
      <protection/>
    </xf>
    <xf numFmtId="3" fontId="40" fillId="0" borderId="11" xfId="52" applyNumberFormat="1" applyFont="1" applyFill="1" applyBorder="1" applyAlignment="1" applyProtection="1">
      <alignment horizontal="right" vertical="center"/>
      <protection/>
    </xf>
    <xf numFmtId="3" fontId="39" fillId="0" borderId="11" xfId="0" applyNumberFormat="1" applyFont="1" applyFill="1" applyBorder="1" applyAlignment="1" applyProtection="1">
      <alignment horizontal="right" vertical="center"/>
      <protection/>
    </xf>
    <xf numFmtId="2" fontId="39" fillId="0" borderId="11" xfId="0" applyNumberFormat="1" applyFont="1" applyFill="1" applyBorder="1" applyAlignment="1" applyProtection="1">
      <alignment horizontal="right" vertical="center"/>
      <protection/>
    </xf>
    <xf numFmtId="4" fontId="39" fillId="0" borderId="11" xfId="52" applyNumberFormat="1" applyFont="1" applyFill="1" applyBorder="1" applyAlignment="1" applyProtection="1">
      <alignment horizontal="right" vertical="center"/>
      <protection locked="0"/>
    </xf>
    <xf numFmtId="3" fontId="39" fillId="0" borderId="11" xfId="52" applyNumberFormat="1" applyFont="1" applyFill="1" applyBorder="1" applyAlignment="1" applyProtection="1">
      <alignment horizontal="right" vertical="center"/>
      <protection locked="0"/>
    </xf>
    <xf numFmtId="2" fontId="39" fillId="0" borderId="25" xfId="52" applyNumberFormat="1" applyFont="1" applyFill="1" applyBorder="1" applyAlignment="1" applyProtection="1">
      <alignment horizontal="right" vertical="center"/>
      <protection/>
    </xf>
    <xf numFmtId="204" fontId="39" fillId="0" borderId="34" xfId="0" applyNumberFormat="1" applyFont="1" applyFill="1" applyBorder="1" applyAlignment="1">
      <alignment horizontal="left" vertical="center"/>
    </xf>
    <xf numFmtId="190" fontId="39" fillId="0" borderId="14" xfId="0" applyNumberFormat="1" applyFont="1" applyFill="1" applyBorder="1" applyAlignment="1">
      <alignment horizontal="center" vertical="center"/>
    </xf>
    <xf numFmtId="0" fontId="39" fillId="0" borderId="14" xfId="0" applyFont="1" applyFill="1" applyBorder="1" applyAlignment="1">
      <alignment horizontal="left" vertical="center"/>
    </xf>
    <xf numFmtId="0" fontId="39" fillId="0" borderId="14" xfId="0" applyFont="1" applyFill="1" applyBorder="1" applyAlignment="1">
      <alignment horizontal="right" vertical="center"/>
    </xf>
    <xf numFmtId="4" fontId="39" fillId="0" borderId="14" xfId="43" applyNumberFormat="1" applyFont="1" applyFill="1" applyBorder="1" applyAlignment="1">
      <alignment horizontal="right" vertical="center"/>
    </xf>
    <xf numFmtId="3" fontId="39" fillId="0" borderId="14" xfId="43" applyNumberFormat="1" applyFont="1" applyFill="1" applyBorder="1" applyAlignment="1">
      <alignment horizontal="right" vertical="center"/>
    </xf>
    <xf numFmtId="4" fontId="40" fillId="0" borderId="14" xfId="43" applyNumberFormat="1" applyFont="1" applyFill="1" applyBorder="1" applyAlignment="1" applyProtection="1">
      <alignment horizontal="right" vertical="center"/>
      <protection/>
    </xf>
    <xf numFmtId="3" fontId="40" fillId="0" borderId="14" xfId="43" applyNumberFormat="1" applyFont="1" applyFill="1" applyBorder="1" applyAlignment="1" applyProtection="1">
      <alignment horizontal="right" vertical="center"/>
      <protection/>
    </xf>
    <xf numFmtId="2" fontId="39" fillId="0" borderId="14" xfId="43" applyNumberFormat="1" applyFont="1" applyFill="1" applyBorder="1" applyAlignment="1">
      <alignment horizontal="right" vertical="center"/>
    </xf>
    <xf numFmtId="4" fontId="39" fillId="0" borderId="14" xfId="43" applyNumberFormat="1" applyFont="1" applyFill="1" applyBorder="1" applyAlignment="1" applyProtection="1">
      <alignment horizontal="right" vertical="center"/>
      <protection/>
    </xf>
    <xf numFmtId="192" fontId="39" fillId="0" borderId="14" xfId="43" applyNumberFormat="1" applyFont="1" applyFill="1" applyBorder="1" applyAlignment="1">
      <alignment horizontal="right" vertical="center"/>
    </xf>
    <xf numFmtId="4" fontId="39" fillId="0" borderId="14" xfId="0" applyNumberFormat="1" applyFont="1" applyFill="1" applyBorder="1" applyAlignment="1">
      <alignment horizontal="right" vertical="center"/>
    </xf>
    <xf numFmtId="3" fontId="39" fillId="0" borderId="14" xfId="43" applyNumberFormat="1" applyFont="1" applyFill="1" applyBorder="1" applyAlignment="1" applyProtection="1">
      <alignment horizontal="right" vertical="center"/>
      <protection locked="0"/>
    </xf>
    <xf numFmtId="2" fontId="39" fillId="0" borderId="22" xfId="0" applyNumberFormat="1" applyFont="1" applyFill="1" applyBorder="1" applyAlignment="1">
      <alignment horizontal="right" vertical="center"/>
    </xf>
    <xf numFmtId="190" fontId="35" fillId="33" borderId="19" xfId="0" applyNumberFormat="1" applyFont="1" applyFill="1" applyBorder="1" applyAlignment="1" applyProtection="1">
      <alignment horizontal="center" vertical="center"/>
      <protection/>
    </xf>
    <xf numFmtId="190" fontId="28" fillId="33" borderId="19" xfId="0" applyNumberFormat="1" applyFont="1" applyFill="1" applyBorder="1" applyAlignment="1">
      <alignment horizontal="center"/>
    </xf>
    <xf numFmtId="190" fontId="28" fillId="33" borderId="20" xfId="0" applyNumberFormat="1" applyFont="1" applyFill="1" applyBorder="1" applyAlignment="1">
      <alignment horizontal="center"/>
    </xf>
    <xf numFmtId="4" fontId="24" fillId="0" borderId="30" xfId="0" applyNumberFormat="1" applyFont="1" applyFill="1" applyBorder="1" applyAlignment="1" applyProtection="1">
      <alignment horizontal="center" wrapText="1"/>
      <protection/>
    </xf>
    <xf numFmtId="0" fontId="24" fillId="0" borderId="30" xfId="0" applyFont="1" applyFill="1" applyBorder="1" applyAlignment="1" applyProtection="1">
      <alignment horizontal="center" wrapText="1"/>
      <protection/>
    </xf>
    <xf numFmtId="0" fontId="24" fillId="0" borderId="14" xfId="0" applyFont="1" applyFill="1" applyBorder="1" applyAlignment="1" applyProtection="1">
      <alignment horizontal="center" wrapText="1"/>
      <protection/>
    </xf>
    <xf numFmtId="3" fontId="24" fillId="0" borderId="30" xfId="0" applyNumberFormat="1" applyFont="1" applyFill="1" applyBorder="1" applyAlignment="1" applyProtection="1">
      <alignment horizontal="center" wrapText="1"/>
      <protection/>
    </xf>
    <xf numFmtId="2" fontId="24" fillId="0" borderId="30" xfId="0" applyNumberFormat="1" applyFont="1" applyFill="1" applyBorder="1" applyAlignment="1" applyProtection="1">
      <alignment horizontal="center" wrapText="1"/>
      <protection/>
    </xf>
    <xf numFmtId="2" fontId="24" fillId="0" borderId="31" xfId="0" applyNumberFormat="1" applyFont="1" applyFill="1" applyBorder="1" applyAlignment="1" applyProtection="1">
      <alignment horizontal="center" wrapText="1"/>
      <protection/>
    </xf>
    <xf numFmtId="43" fontId="24" fillId="0" borderId="29" xfId="40" applyFont="1" applyFill="1" applyBorder="1" applyAlignment="1" applyProtection="1">
      <alignment horizontal="center"/>
      <protection/>
    </xf>
    <xf numFmtId="43" fontId="24" fillId="0" borderId="34" xfId="40" applyFont="1" applyFill="1" applyBorder="1" applyAlignment="1" applyProtection="1">
      <alignment horizontal="center"/>
      <protection/>
    </xf>
    <xf numFmtId="190" fontId="31" fillId="0" borderId="20" xfId="0" applyNumberFormat="1" applyFont="1" applyFill="1" applyBorder="1" applyAlignment="1" applyProtection="1">
      <alignment horizontal="center" vertical="center" wrapText="1"/>
      <protection/>
    </xf>
    <xf numFmtId="190" fontId="32" fillId="0" borderId="39" xfId="0" applyNumberFormat="1" applyFont="1" applyBorder="1" applyAlignment="1">
      <alignment horizontal="center" vertical="center" wrapText="1"/>
    </xf>
    <xf numFmtId="190" fontId="32" fillId="0" borderId="40" xfId="0" applyNumberFormat="1" applyFont="1" applyBorder="1" applyAlignment="1">
      <alignment horizontal="center" vertical="center" wrapText="1"/>
    </xf>
    <xf numFmtId="190" fontId="32" fillId="0" borderId="0" xfId="0" applyNumberFormat="1" applyFont="1" applyAlignment="1">
      <alignment horizontal="center" vertical="center" wrapText="1"/>
    </xf>
    <xf numFmtId="190" fontId="32" fillId="0" borderId="0" xfId="0" applyNumberFormat="1" applyFont="1" applyBorder="1" applyAlignment="1">
      <alignment horizontal="center" vertical="center" wrapText="1"/>
    </xf>
    <xf numFmtId="190" fontId="32" fillId="0" borderId="16" xfId="0" applyNumberFormat="1" applyFont="1" applyBorder="1" applyAlignment="1">
      <alignment horizontal="center" vertical="center" wrapText="1"/>
    </xf>
    <xf numFmtId="190" fontId="32" fillId="0" borderId="23" xfId="0" applyNumberFormat="1" applyFont="1" applyBorder="1" applyAlignment="1">
      <alignment horizontal="center" vertical="center" wrapText="1"/>
    </xf>
    <xf numFmtId="190" fontId="31" fillId="0" borderId="18" xfId="0" applyNumberFormat="1" applyFont="1" applyFill="1" applyBorder="1" applyAlignment="1" applyProtection="1">
      <alignment horizontal="center" vertical="center" wrapText="1"/>
      <protection/>
    </xf>
    <xf numFmtId="190" fontId="32" fillId="0" borderId="41" xfId="0" applyNumberFormat="1" applyFont="1" applyBorder="1" applyAlignment="1">
      <alignment horizontal="center" vertical="center" wrapText="1"/>
    </xf>
    <xf numFmtId="190" fontId="24" fillId="0" borderId="30" xfId="0" applyNumberFormat="1" applyFont="1" applyFill="1" applyBorder="1" applyAlignment="1" applyProtection="1">
      <alignment horizontal="center" wrapText="1"/>
      <protection/>
    </xf>
    <xf numFmtId="190" fontId="24" fillId="0" borderId="14" xfId="0" applyNumberFormat="1" applyFont="1" applyFill="1" applyBorder="1" applyAlignment="1" applyProtection="1">
      <alignment horizontal="center" wrapText="1"/>
      <protection/>
    </xf>
    <xf numFmtId="0" fontId="24" fillId="0" borderId="14" xfId="0" applyFont="1" applyFill="1" applyBorder="1" applyAlignment="1" applyProtection="1">
      <alignment horizontal="center"/>
      <protection/>
    </xf>
    <xf numFmtId="190" fontId="12" fillId="33" borderId="16" xfId="0" applyNumberFormat="1" applyFont="1" applyFill="1" applyBorder="1" applyAlignment="1">
      <alignment horizontal="center" vertical="center"/>
    </xf>
    <xf numFmtId="190" fontId="12" fillId="33" borderId="23" xfId="0" applyNumberFormat="1" applyFont="1" applyFill="1" applyBorder="1" applyAlignment="1">
      <alignment horizontal="center" vertical="center"/>
    </xf>
    <xf numFmtId="190" fontId="12" fillId="33" borderId="17" xfId="0" applyNumberFormat="1" applyFont="1" applyFill="1" applyBorder="1" applyAlignment="1">
      <alignment horizontal="center" vertical="center"/>
    </xf>
    <xf numFmtId="0" fontId="31" fillId="0" borderId="20" xfId="0" applyFont="1" applyFill="1" applyBorder="1" applyAlignment="1" applyProtection="1">
      <alignment horizontal="left" vertical="center" wrapText="1"/>
      <protection/>
    </xf>
    <xf numFmtId="0" fontId="32" fillId="0" borderId="39" xfId="0" applyFont="1" applyBorder="1" applyAlignment="1">
      <alignment horizontal="left" vertical="center" wrapText="1"/>
    </xf>
    <xf numFmtId="0" fontId="32" fillId="0" borderId="40" xfId="0"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32" fillId="0" borderId="16" xfId="0" applyFont="1" applyBorder="1" applyAlignment="1">
      <alignment horizontal="left" vertical="center" wrapText="1"/>
    </xf>
    <xf numFmtId="0" fontId="32" fillId="0" borderId="23" xfId="0" applyFont="1" applyBorder="1" applyAlignment="1">
      <alignment horizontal="left" vertical="center" wrapText="1"/>
    </xf>
    <xf numFmtId="0" fontId="32" fillId="0" borderId="39" xfId="0" applyFont="1" applyBorder="1" applyAlignment="1">
      <alignment vertical="center" wrapText="1"/>
    </xf>
    <xf numFmtId="0" fontId="32" fillId="0" borderId="40" xfId="0" applyFont="1" applyBorder="1" applyAlignment="1">
      <alignment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2" fillId="0" borderId="16" xfId="0" applyFont="1" applyBorder="1" applyAlignment="1">
      <alignment vertical="center" wrapText="1"/>
    </xf>
    <xf numFmtId="0" fontId="32" fillId="0" borderId="23" xfId="0" applyFont="1" applyBorder="1" applyAlignment="1">
      <alignment vertical="center" wrapText="1"/>
    </xf>
    <xf numFmtId="0" fontId="12" fillId="33" borderId="16"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7" xfId="0" applyFont="1" applyFill="1" applyBorder="1" applyAlignment="1">
      <alignment horizontal="center" vertical="center"/>
    </xf>
    <xf numFmtId="2" fontId="36" fillId="33" borderId="19" xfId="0" applyNumberFormat="1" applyFont="1" applyFill="1" applyBorder="1" applyAlignment="1" applyProtection="1">
      <alignment horizontal="center" vertical="center"/>
      <protection/>
    </xf>
    <xf numFmtId="2" fontId="28" fillId="33" borderId="19" xfId="0" applyNumberFormat="1" applyFont="1" applyFill="1" applyBorder="1" applyAlignment="1">
      <alignment/>
    </xf>
    <xf numFmtId="2" fontId="28" fillId="33" borderId="20" xfId="0" applyNumberFormat="1" applyFont="1" applyFill="1" applyBorder="1" applyAlignment="1">
      <alignment/>
    </xf>
    <xf numFmtId="193" fontId="24" fillId="0" borderId="30" xfId="0" applyNumberFormat="1" applyFont="1" applyFill="1" applyBorder="1" applyAlignment="1" applyProtection="1">
      <alignment horizontal="center" wrapText="1"/>
      <protection/>
    </xf>
    <xf numFmtId="185" fontId="24" fillId="0" borderId="30" xfId="0" applyNumberFormat="1" applyFont="1" applyFill="1" applyBorder="1" applyAlignment="1" applyProtection="1">
      <alignment horizontal="center" wrapText="1"/>
      <protection/>
    </xf>
    <xf numFmtId="193" fontId="24" fillId="0" borderId="31" xfId="0" applyNumberFormat="1" applyFont="1" applyFill="1" applyBorder="1" applyAlignment="1" applyProtection="1">
      <alignment horizontal="center" wrapText="1"/>
      <protection/>
    </xf>
    <xf numFmtId="0" fontId="31" fillId="0" borderId="18" xfId="0" applyFont="1" applyFill="1" applyBorder="1" applyAlignment="1" applyProtection="1">
      <alignment horizontal="left" vertical="center" wrapText="1"/>
      <protection/>
    </xf>
    <xf numFmtId="0" fontId="32" fillId="0" borderId="41" xfId="0" applyFont="1" applyBorder="1" applyAlignment="1">
      <alignment horizontal="left"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Çıkış" xfId="44"/>
    <cellStyle name="Giriş" xfId="45"/>
    <cellStyle name="Hesaplama" xfId="46"/>
    <cellStyle name="İşaretli Hücre" xfId="47"/>
    <cellStyle name="İyi" xfId="48"/>
    <cellStyle name="Followed Hyperlink" xfId="49"/>
    <cellStyle name="Hyperlink" xfId="50"/>
    <cellStyle name="Kötü" xfId="51"/>
    <cellStyle name="Normal 2" xfId="52"/>
    <cellStyle name="Normal 2 2" xfId="53"/>
    <cellStyle name="Normal_1-7Şubat,2008"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 name="Yüzde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76307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 name="Text Box 2"/>
        <xdr:cNvSpPr txBox="1">
          <a:spLocks noChangeArrowheads="1"/>
        </xdr:cNvSpPr>
      </xdr:nvSpPr>
      <xdr:spPr>
        <a:xfrm>
          <a:off x="15135225" y="0"/>
          <a:ext cx="24955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12</xdr:col>
      <xdr:colOff>485775</xdr:colOff>
      <xdr:row>0</xdr:row>
      <xdr:rowOff>533400</xdr:rowOff>
    </xdr:to>
    <xdr:sp>
      <xdr:nvSpPr>
        <xdr:cNvPr id="3" name="Text Box 5"/>
        <xdr:cNvSpPr txBox="1">
          <a:spLocks noChangeArrowheads="1"/>
        </xdr:cNvSpPr>
      </xdr:nvSpPr>
      <xdr:spPr>
        <a:xfrm>
          <a:off x="38100" y="114300"/>
          <a:ext cx="11553825" cy="419100"/>
        </a:xfrm>
        <a:prstGeom prst="rect">
          <a:avLst/>
        </a:prstGeom>
        <a:solidFill>
          <a:srgbClr val="C0C0C0"/>
        </a:solidFill>
        <a:ln w="38100" cmpd="dbl">
          <a:noFill/>
        </a:ln>
      </xdr:spPr>
      <xdr:txBody>
        <a:bodyPr vertOverflow="clip" wrap="square" lIns="54864" tIns="41148" rIns="0" bIns="41148"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WEEKEND MARKET DATA</a:t>
          </a:r>
          <a:r>
            <a:rPr lang="en-US" cap="none" sz="2800" b="1" i="0" u="none" baseline="0">
              <a:solidFill>
                <a:srgbClr val="000000"/>
              </a:solidFill>
              <a:latin typeface="AcidSansRegular"/>
              <a:ea typeface="AcidSansRegular"/>
              <a:cs typeface="AcidSansRegular"/>
            </a:rPr>
            <a:t> </a:t>
          </a:r>
          <a:r>
            <a:rPr lang="en-US" cap="none" sz="1400" b="0" i="0" u="none" baseline="0">
              <a:solidFill>
                <a:srgbClr val="000000"/>
              </a:solidFill>
              <a:latin typeface="AcidSansRegular"/>
              <a:ea typeface="AcidSansRegular"/>
              <a:cs typeface="AcidSansRegular"/>
            </a:rPr>
            <a:t>WEEKEND BOX OFFICE &amp; ADMISSION REPORT</a:t>
          </a:r>
        </a:p>
      </xdr:txBody>
    </xdr:sp>
    <xdr:clientData/>
  </xdr:twoCellAnchor>
  <xdr:twoCellAnchor>
    <xdr:from>
      <xdr:col>13</xdr:col>
      <xdr:colOff>85725</xdr:colOff>
      <xdr:row>0</xdr:row>
      <xdr:rowOff>114300</xdr:rowOff>
    </xdr:from>
    <xdr:to>
      <xdr:col>22</xdr:col>
      <xdr:colOff>0</xdr:colOff>
      <xdr:row>0</xdr:row>
      <xdr:rowOff>542925</xdr:rowOff>
    </xdr:to>
    <xdr:sp fLocksText="0">
      <xdr:nvSpPr>
        <xdr:cNvPr id="4" name="Text Box 6"/>
        <xdr:cNvSpPr txBox="1">
          <a:spLocks noChangeArrowheads="1"/>
        </xdr:cNvSpPr>
      </xdr:nvSpPr>
      <xdr:spPr>
        <a:xfrm>
          <a:off x="11677650" y="114300"/>
          <a:ext cx="5953125" cy="428625"/>
        </a:xfrm>
        <a:prstGeom prst="rect">
          <a:avLst/>
        </a:prstGeom>
        <a:solidFill>
          <a:srgbClr val="C0C0C0"/>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1800" b="1" i="0" u="none" baseline="0">
              <a:solidFill>
                <a:srgbClr val="900000"/>
              </a:solidFill>
              <a:latin typeface="Administer"/>
              <a:ea typeface="Administer"/>
              <a:cs typeface="Administer"/>
            </a:rPr>
            <a:t>weekend: 12</a:t>
          </a:r>
          <a:r>
            <a:rPr lang="en-US" cap="none" sz="1800" b="1" i="0" u="none" baseline="0">
              <a:solidFill>
                <a:srgbClr val="000000"/>
              </a:solidFill>
              <a:latin typeface="Administer"/>
              <a:ea typeface="Administer"/>
              <a:cs typeface="Administer"/>
            </a:rPr>
            <a:t>  18 - 20 March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947737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 Box 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13061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9686925"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 Box 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13061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8134350" y="0"/>
          <a:ext cx="309562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947737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 Box 1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9686925"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 Box 1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 Box 19"/>
        <xdr:cNvSpPr txBox="1">
          <a:spLocks noChangeArrowheads="1"/>
        </xdr:cNvSpPr>
      </xdr:nvSpPr>
      <xdr:spPr>
        <a:xfrm>
          <a:off x="19050" y="0"/>
          <a:ext cx="112966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 Box 21"/>
        <xdr:cNvSpPr txBox="1">
          <a:spLocks noChangeArrowheads="1"/>
        </xdr:cNvSpPr>
      </xdr:nvSpPr>
      <xdr:spPr>
        <a:xfrm>
          <a:off x="19050" y="0"/>
          <a:ext cx="112966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 Box 22"/>
        <xdr:cNvSpPr txBox="1">
          <a:spLocks noChangeArrowheads="1"/>
        </xdr:cNvSpPr>
      </xdr:nvSpPr>
      <xdr:spPr>
        <a:xfrm>
          <a:off x="10658475" y="0"/>
          <a:ext cx="6572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 Box 2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 Box 2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 Box 32"/>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 Box 36"/>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 Box 40"/>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 Box 4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 Box 4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 Box 52"/>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 Box 56"/>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 Box 57"/>
        <xdr:cNvSpPr txBox="1">
          <a:spLocks noChangeArrowheads="1"/>
        </xdr:cNvSpPr>
      </xdr:nvSpPr>
      <xdr:spPr>
        <a:xfrm>
          <a:off x="19050" y="12753975"/>
          <a:ext cx="17021175"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 Box 60"/>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 Box 6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 Box 6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13</xdr:col>
      <xdr:colOff>866775</xdr:colOff>
      <xdr:row>1</xdr:row>
      <xdr:rowOff>238125</xdr:rowOff>
    </xdr:to>
    <xdr:sp>
      <xdr:nvSpPr>
        <xdr:cNvPr id="46" name="Text Box 71"/>
        <xdr:cNvSpPr txBox="1">
          <a:spLocks noChangeArrowheads="1"/>
        </xdr:cNvSpPr>
      </xdr:nvSpPr>
      <xdr:spPr>
        <a:xfrm>
          <a:off x="28575" y="114300"/>
          <a:ext cx="7639050" cy="714375"/>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114300</xdr:rowOff>
    </xdr:from>
    <xdr:to>
      <xdr:col>21</xdr:col>
      <xdr:colOff>400050</xdr:colOff>
      <xdr:row>1</xdr:row>
      <xdr:rowOff>228600</xdr:rowOff>
    </xdr:to>
    <xdr:sp fLocksText="0">
      <xdr:nvSpPr>
        <xdr:cNvPr id="47" name="Text Box 72"/>
        <xdr:cNvSpPr txBox="1">
          <a:spLocks noChangeArrowheads="1"/>
        </xdr:cNvSpPr>
      </xdr:nvSpPr>
      <xdr:spPr>
        <a:xfrm>
          <a:off x="7791450" y="114300"/>
          <a:ext cx="3495675" cy="70485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12</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18 - 20 March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61"/>
  <sheetViews>
    <sheetView tabSelected="1" zoomScale="68" zoomScaleNormal="68" zoomScalePageLayoutView="0" workbookViewId="0" topLeftCell="A1">
      <selection activeCell="B5" sqref="B5"/>
    </sheetView>
  </sheetViews>
  <sheetFormatPr defaultColWidth="4.421875" defaultRowHeight="12.75"/>
  <cols>
    <col min="1" max="1" width="3.57421875" style="85" bestFit="1" customWidth="1"/>
    <col min="2" max="2" width="60.8515625" style="15" bestFit="1" customWidth="1"/>
    <col min="3" max="3" width="9.00390625" style="16" bestFit="1" customWidth="1"/>
    <col min="4" max="4" width="22.28125" style="6" bestFit="1" customWidth="1"/>
    <col min="5" max="5" width="7.00390625" style="17" bestFit="1" customWidth="1"/>
    <col min="6" max="6" width="7.8515625" style="17" bestFit="1" customWidth="1"/>
    <col min="7" max="7" width="8.421875" style="17" customWidth="1"/>
    <col min="8" max="8" width="11.00390625" style="57" bestFit="1" customWidth="1"/>
    <col min="9" max="9" width="7.28125" style="67" bestFit="1" customWidth="1"/>
    <col min="10" max="10" width="11.00390625" style="57" bestFit="1" customWidth="1"/>
    <col min="11" max="11" width="7.28125" style="67" bestFit="1" customWidth="1"/>
    <col min="12" max="12" width="11.00390625" style="57" bestFit="1" customWidth="1"/>
    <col min="13" max="13" width="7.28125" style="67" bestFit="1" customWidth="1"/>
    <col min="14" max="14" width="13.8515625" style="62" bestFit="1" customWidth="1"/>
    <col min="15" max="15" width="8.7109375" style="72" bestFit="1" customWidth="1"/>
    <col min="16" max="16" width="9.00390625" style="73" bestFit="1" customWidth="1"/>
    <col min="17" max="17" width="6.8515625" style="75" bestFit="1" customWidth="1"/>
    <col min="18" max="18" width="12.7109375" style="63" bestFit="1" customWidth="1"/>
    <col min="19" max="19" width="8.7109375" style="34" bestFit="1" customWidth="1"/>
    <col min="20" max="20" width="13.8515625" style="63" bestFit="1" customWidth="1"/>
    <col min="21" max="21" width="10.00390625" style="73" bestFit="1" customWidth="1"/>
    <col min="22" max="22" width="6.8515625" style="99" bestFit="1" customWidth="1"/>
    <col min="23" max="23" width="2.421875" style="219" bestFit="1" customWidth="1"/>
    <col min="24" max="25" width="4.421875" style="6" customWidth="1"/>
    <col min="26" max="26" width="1.8515625" style="6" bestFit="1" customWidth="1"/>
    <col min="27" max="16384" width="4.421875" style="6" customWidth="1"/>
  </cols>
  <sheetData>
    <row r="1" spans="1:23" s="30" customFormat="1" ht="46.5" customHeight="1">
      <c r="A1" s="81"/>
      <c r="B1" s="26"/>
      <c r="C1" s="27"/>
      <c r="D1" s="28"/>
      <c r="E1" s="29"/>
      <c r="F1" s="29"/>
      <c r="G1" s="29"/>
      <c r="H1" s="55"/>
      <c r="I1" s="65"/>
      <c r="J1" s="58"/>
      <c r="K1" s="68"/>
      <c r="L1" s="59"/>
      <c r="M1" s="69"/>
      <c r="N1" s="60"/>
      <c r="O1" s="70"/>
      <c r="P1" s="73"/>
      <c r="Q1" s="75"/>
      <c r="R1" s="63"/>
      <c r="S1" s="34"/>
      <c r="T1" s="63"/>
      <c r="U1" s="73"/>
      <c r="V1" s="99"/>
      <c r="W1" s="212"/>
    </row>
    <row r="2" spans="1:23" s="3" customFormat="1" ht="27.75" thickBot="1">
      <c r="A2" s="333" t="s">
        <v>25</v>
      </c>
      <c r="B2" s="334"/>
      <c r="C2" s="334"/>
      <c r="D2" s="334"/>
      <c r="E2" s="334"/>
      <c r="F2" s="334"/>
      <c r="G2" s="334"/>
      <c r="H2" s="334"/>
      <c r="I2" s="334"/>
      <c r="J2" s="334"/>
      <c r="K2" s="334"/>
      <c r="L2" s="334"/>
      <c r="M2" s="334"/>
      <c r="N2" s="334"/>
      <c r="O2" s="334"/>
      <c r="P2" s="334"/>
      <c r="Q2" s="334"/>
      <c r="R2" s="334"/>
      <c r="S2" s="334"/>
      <c r="T2" s="334"/>
      <c r="U2" s="334"/>
      <c r="V2" s="335"/>
      <c r="W2" s="212"/>
    </row>
    <row r="3" spans="1:23" s="77" customFormat="1" ht="12.75">
      <c r="A3" s="79"/>
      <c r="B3" s="342" t="s">
        <v>12</v>
      </c>
      <c r="C3" s="353" t="s">
        <v>18</v>
      </c>
      <c r="D3" s="337" t="s">
        <v>1</v>
      </c>
      <c r="E3" s="337" t="s">
        <v>21</v>
      </c>
      <c r="F3" s="337" t="s">
        <v>22</v>
      </c>
      <c r="G3" s="337" t="s">
        <v>23</v>
      </c>
      <c r="H3" s="339" t="s">
        <v>2</v>
      </c>
      <c r="I3" s="339"/>
      <c r="J3" s="339" t="s">
        <v>3</v>
      </c>
      <c r="K3" s="339"/>
      <c r="L3" s="339" t="s">
        <v>4</v>
      </c>
      <c r="M3" s="339"/>
      <c r="N3" s="340" t="s">
        <v>24</v>
      </c>
      <c r="O3" s="340"/>
      <c r="P3" s="340"/>
      <c r="Q3" s="340"/>
      <c r="R3" s="336" t="s">
        <v>0</v>
      </c>
      <c r="S3" s="336"/>
      <c r="T3" s="340" t="s">
        <v>13</v>
      </c>
      <c r="U3" s="340"/>
      <c r="V3" s="341"/>
      <c r="W3" s="213"/>
    </row>
    <row r="4" spans="1:23" s="77" customFormat="1" ht="26.25" thickBot="1">
      <c r="A4" s="80"/>
      <c r="B4" s="343"/>
      <c r="C4" s="354"/>
      <c r="D4" s="355"/>
      <c r="E4" s="338"/>
      <c r="F4" s="338"/>
      <c r="G4" s="338"/>
      <c r="H4" s="187" t="s">
        <v>7</v>
      </c>
      <c r="I4" s="188" t="s">
        <v>6</v>
      </c>
      <c r="J4" s="187" t="s">
        <v>7</v>
      </c>
      <c r="K4" s="188" t="s">
        <v>6</v>
      </c>
      <c r="L4" s="187" t="s">
        <v>7</v>
      </c>
      <c r="M4" s="188" t="s">
        <v>6</v>
      </c>
      <c r="N4" s="187" t="s">
        <v>7</v>
      </c>
      <c r="O4" s="188" t="s">
        <v>6</v>
      </c>
      <c r="P4" s="188" t="s">
        <v>14</v>
      </c>
      <c r="Q4" s="189" t="s">
        <v>15</v>
      </c>
      <c r="R4" s="187" t="s">
        <v>7</v>
      </c>
      <c r="S4" s="78" t="s">
        <v>5</v>
      </c>
      <c r="T4" s="187" t="s">
        <v>7</v>
      </c>
      <c r="U4" s="188" t="s">
        <v>6</v>
      </c>
      <c r="V4" s="190" t="s">
        <v>15</v>
      </c>
      <c r="W4" s="213"/>
    </row>
    <row r="5" spans="1:23" s="4" customFormat="1" ht="15.75" customHeight="1">
      <c r="A5" s="82">
        <v>1</v>
      </c>
      <c r="B5" s="226" t="s">
        <v>50</v>
      </c>
      <c r="C5" s="227">
        <v>40613</v>
      </c>
      <c r="D5" s="228" t="s">
        <v>20</v>
      </c>
      <c r="E5" s="229">
        <v>280</v>
      </c>
      <c r="F5" s="229">
        <v>300</v>
      </c>
      <c r="G5" s="229">
        <v>2</v>
      </c>
      <c r="H5" s="230">
        <v>132893</v>
      </c>
      <c r="I5" s="231">
        <v>14569</v>
      </c>
      <c r="J5" s="230">
        <v>389753</v>
      </c>
      <c r="K5" s="231">
        <v>40649</v>
      </c>
      <c r="L5" s="230">
        <v>507008</v>
      </c>
      <c r="M5" s="231">
        <v>52449</v>
      </c>
      <c r="N5" s="232">
        <f>+H5+J5+L5</f>
        <v>1029654</v>
      </c>
      <c r="O5" s="233">
        <f>+I5+K5+M5</f>
        <v>107667</v>
      </c>
      <c r="P5" s="234">
        <f>IF(N5&lt;&gt;0,O5/F5,"")</f>
        <v>358.89</v>
      </c>
      <c r="Q5" s="235">
        <f>IF(N5&lt;&gt;0,N5/O5,"")</f>
        <v>9.563320237398646</v>
      </c>
      <c r="R5" s="230">
        <v>1671094</v>
      </c>
      <c r="S5" s="236">
        <f aca="true" t="shared" si="0" ref="S5:S16">IF(R5&lt;&gt;0,-(R5-N5)/R5,"")</f>
        <v>-0.3838443558531118</v>
      </c>
      <c r="T5" s="230">
        <v>3432129</v>
      </c>
      <c r="U5" s="231">
        <v>371760</v>
      </c>
      <c r="V5" s="237">
        <f>T5/U5</f>
        <v>9.232109425435764</v>
      </c>
      <c r="W5" s="214"/>
    </row>
    <row r="6" spans="1:23" s="4" customFormat="1" ht="15.75" customHeight="1">
      <c r="A6" s="224">
        <v>2</v>
      </c>
      <c r="B6" s="278" t="s">
        <v>61</v>
      </c>
      <c r="C6" s="279">
        <v>40620</v>
      </c>
      <c r="D6" s="280" t="s">
        <v>62</v>
      </c>
      <c r="E6" s="281">
        <v>218</v>
      </c>
      <c r="F6" s="281">
        <v>218</v>
      </c>
      <c r="G6" s="281">
        <v>1</v>
      </c>
      <c r="H6" s="282">
        <v>74965.5</v>
      </c>
      <c r="I6" s="283">
        <v>7804</v>
      </c>
      <c r="J6" s="282">
        <v>212178</v>
      </c>
      <c r="K6" s="283">
        <v>21040</v>
      </c>
      <c r="L6" s="282">
        <v>249773</v>
      </c>
      <c r="M6" s="283">
        <v>24789</v>
      </c>
      <c r="N6" s="284">
        <v>536916.5</v>
      </c>
      <c r="O6" s="285">
        <v>53633</v>
      </c>
      <c r="P6" s="286">
        <f>IF(N6&lt;&gt;0,O6/F6,"")</f>
        <v>246.02293577981652</v>
      </c>
      <c r="Q6" s="287">
        <f>IF(N6&lt;&gt;0,N6/O6,"")</f>
        <v>10.010935431544013</v>
      </c>
      <c r="R6" s="282"/>
      <c r="S6" s="288">
        <f t="shared" si="0"/>
      </c>
      <c r="T6" s="289">
        <v>536916.5</v>
      </c>
      <c r="U6" s="290">
        <v>53633</v>
      </c>
      <c r="V6" s="291">
        <f>IF(T6&lt;&gt;0,T6/U6,"")</f>
        <v>10.010935431544013</v>
      </c>
      <c r="W6" s="214"/>
    </row>
    <row r="7" spans="1:23" s="5" customFormat="1" ht="15.75" customHeight="1">
      <c r="A7" s="225">
        <v>3</v>
      </c>
      <c r="B7" s="269" t="s">
        <v>39</v>
      </c>
      <c r="C7" s="260">
        <v>40599</v>
      </c>
      <c r="D7" s="259" t="s">
        <v>20</v>
      </c>
      <c r="E7" s="261">
        <v>246</v>
      </c>
      <c r="F7" s="261">
        <v>246</v>
      </c>
      <c r="G7" s="261">
        <v>4</v>
      </c>
      <c r="H7" s="262">
        <v>85654</v>
      </c>
      <c r="I7" s="263">
        <v>9586</v>
      </c>
      <c r="J7" s="262">
        <v>190465</v>
      </c>
      <c r="K7" s="263">
        <v>20493</v>
      </c>
      <c r="L7" s="262">
        <v>212938</v>
      </c>
      <c r="M7" s="263">
        <v>22541</v>
      </c>
      <c r="N7" s="264">
        <f>+H7+J7+L7</f>
        <v>489057</v>
      </c>
      <c r="O7" s="265">
        <f>+I7+K7+M7</f>
        <v>52620</v>
      </c>
      <c r="P7" s="266">
        <f>IF(N7&lt;&gt;0,O7/F7,"")</f>
        <v>213.90243902439025</v>
      </c>
      <c r="Q7" s="267">
        <f>IF(N7&lt;&gt;0,N7/O7,"")</f>
        <v>9.29412770809578</v>
      </c>
      <c r="R7" s="262">
        <v>766017</v>
      </c>
      <c r="S7" s="268">
        <f t="shared" si="0"/>
        <v>-0.3615585554889774</v>
      </c>
      <c r="T7" s="262">
        <v>6650871</v>
      </c>
      <c r="U7" s="263">
        <v>728356</v>
      </c>
      <c r="V7" s="270">
        <f>T7/U7</f>
        <v>9.13134648441147</v>
      </c>
      <c r="W7" s="214"/>
    </row>
    <row r="8" spans="1:23" s="5" customFormat="1" ht="15.75" customHeight="1">
      <c r="A8" s="83">
        <v>4</v>
      </c>
      <c r="B8" s="292" t="s">
        <v>51</v>
      </c>
      <c r="C8" s="220">
        <v>40620</v>
      </c>
      <c r="D8" s="293" t="s">
        <v>20</v>
      </c>
      <c r="E8" s="294">
        <v>89</v>
      </c>
      <c r="F8" s="294">
        <v>89</v>
      </c>
      <c r="G8" s="294">
        <v>1</v>
      </c>
      <c r="H8" s="238">
        <v>75466</v>
      </c>
      <c r="I8" s="239">
        <v>6864</v>
      </c>
      <c r="J8" s="238">
        <v>202461</v>
      </c>
      <c r="K8" s="239">
        <v>17620</v>
      </c>
      <c r="L8" s="238">
        <v>193646</v>
      </c>
      <c r="M8" s="239">
        <v>17136</v>
      </c>
      <c r="N8" s="240">
        <f>+H8+J8+L8</f>
        <v>471573</v>
      </c>
      <c r="O8" s="241">
        <f>+I8+K8+M8</f>
        <v>41620</v>
      </c>
      <c r="P8" s="295">
        <f>IF(N8&lt;&gt;0,O8/F8,"")</f>
        <v>467.64044943820227</v>
      </c>
      <c r="Q8" s="296">
        <f>IF(N8&lt;&gt;0,N8/O8,"")</f>
        <v>11.330442095146564</v>
      </c>
      <c r="R8" s="238"/>
      <c r="S8" s="211">
        <f t="shared" si="0"/>
      </c>
      <c r="T8" s="238">
        <v>471573</v>
      </c>
      <c r="U8" s="239">
        <v>41620</v>
      </c>
      <c r="V8" s="297">
        <f>T8/U8</f>
        <v>11.330442095146564</v>
      </c>
      <c r="W8" s="214"/>
    </row>
    <row r="9" spans="1:23" s="5" customFormat="1" ht="15.75" customHeight="1">
      <c r="A9" s="83">
        <v>5</v>
      </c>
      <c r="B9" s="191" t="s">
        <v>63</v>
      </c>
      <c r="C9" s="136">
        <v>40578</v>
      </c>
      <c r="D9" s="152" t="s">
        <v>64</v>
      </c>
      <c r="E9" s="153">
        <v>224</v>
      </c>
      <c r="F9" s="153">
        <v>215</v>
      </c>
      <c r="G9" s="153">
        <v>7</v>
      </c>
      <c r="H9" s="154">
        <v>66623</v>
      </c>
      <c r="I9" s="137">
        <v>8827</v>
      </c>
      <c r="J9" s="154">
        <v>153657</v>
      </c>
      <c r="K9" s="137">
        <v>19035</v>
      </c>
      <c r="L9" s="154">
        <v>159062</v>
      </c>
      <c r="M9" s="137">
        <v>19472</v>
      </c>
      <c r="N9" s="155">
        <f>+L9+J9+H9</f>
        <v>379342</v>
      </c>
      <c r="O9" s="138">
        <f>+M9+K9+I9</f>
        <v>47334</v>
      </c>
      <c r="P9" s="137">
        <f>+O9/F9</f>
        <v>220.15813953488373</v>
      </c>
      <c r="Q9" s="156">
        <f>+N9/O9</f>
        <v>8.014154730215067</v>
      </c>
      <c r="R9" s="154">
        <v>671863</v>
      </c>
      <c r="S9" s="157">
        <f t="shared" si="0"/>
        <v>-0.4353878692531067</v>
      </c>
      <c r="T9" s="154">
        <v>20863817</v>
      </c>
      <c r="U9" s="137">
        <v>2252946</v>
      </c>
      <c r="V9" s="181">
        <f>+T9/U9</f>
        <v>9.260682235615057</v>
      </c>
      <c r="W9" s="215"/>
    </row>
    <row r="10" spans="1:23" s="5" customFormat="1" ht="15.75" customHeight="1">
      <c r="A10" s="83">
        <v>6</v>
      </c>
      <c r="B10" s="194" t="s">
        <v>65</v>
      </c>
      <c r="C10" s="139">
        <v>40613</v>
      </c>
      <c r="D10" s="159" t="s">
        <v>62</v>
      </c>
      <c r="E10" s="160">
        <v>89</v>
      </c>
      <c r="F10" s="160">
        <v>89</v>
      </c>
      <c r="G10" s="160">
        <v>2</v>
      </c>
      <c r="H10" s="253">
        <v>33867.5</v>
      </c>
      <c r="I10" s="254">
        <v>3211</v>
      </c>
      <c r="J10" s="253">
        <v>150980</v>
      </c>
      <c r="K10" s="254">
        <v>12790</v>
      </c>
      <c r="L10" s="253">
        <v>162577</v>
      </c>
      <c r="M10" s="254">
        <v>13864</v>
      </c>
      <c r="N10" s="255">
        <v>347424.5</v>
      </c>
      <c r="O10" s="256">
        <v>29865</v>
      </c>
      <c r="P10" s="158">
        <f>IF(N10&lt;&gt;0,O10/F10,"")</f>
        <v>335.561797752809</v>
      </c>
      <c r="Q10" s="257">
        <f>IF(N10&lt;&gt;0,N10/O10,"")</f>
        <v>11.633165913276411</v>
      </c>
      <c r="R10" s="253">
        <v>524657.5</v>
      </c>
      <c r="S10" s="157">
        <f t="shared" si="0"/>
        <v>-0.3378070455487628</v>
      </c>
      <c r="T10" s="258">
        <v>968621</v>
      </c>
      <c r="U10" s="142">
        <v>84880</v>
      </c>
      <c r="V10" s="271">
        <f>IF(T10&lt;&gt;0,T10/U10,"")</f>
        <v>11.411651743638076</v>
      </c>
      <c r="W10" s="214"/>
    </row>
    <row r="11" spans="1:23" s="5" customFormat="1" ht="15.75" customHeight="1">
      <c r="A11" s="83">
        <v>7</v>
      </c>
      <c r="B11" s="298" t="s">
        <v>66</v>
      </c>
      <c r="C11" s="198">
        <v>40620</v>
      </c>
      <c r="D11" s="199" t="s">
        <v>64</v>
      </c>
      <c r="E11" s="200">
        <v>51</v>
      </c>
      <c r="F11" s="200">
        <v>51</v>
      </c>
      <c r="G11" s="200">
        <v>1</v>
      </c>
      <c r="H11" s="244">
        <v>59617</v>
      </c>
      <c r="I11" s="245">
        <v>4623</v>
      </c>
      <c r="J11" s="244">
        <v>123169</v>
      </c>
      <c r="K11" s="245">
        <v>9291</v>
      </c>
      <c r="L11" s="244">
        <v>122693</v>
      </c>
      <c r="M11" s="245">
        <v>9221</v>
      </c>
      <c r="N11" s="246">
        <f>+L11+J11+H11</f>
        <v>305479</v>
      </c>
      <c r="O11" s="247">
        <f>+M11+K11+I11</f>
        <v>23135</v>
      </c>
      <c r="P11" s="245">
        <f>+O11/F11</f>
        <v>453.62745098039215</v>
      </c>
      <c r="Q11" s="299">
        <f>+N11/O11</f>
        <v>13.204192781499891</v>
      </c>
      <c r="R11" s="244">
        <v>0</v>
      </c>
      <c r="S11" s="197">
        <f t="shared" si="0"/>
      </c>
      <c r="T11" s="244">
        <v>305479</v>
      </c>
      <c r="U11" s="245">
        <v>23135</v>
      </c>
      <c r="V11" s="300">
        <f>+T11/U11</f>
        <v>13.204192781499891</v>
      </c>
      <c r="W11" s="214"/>
    </row>
    <row r="12" spans="1:23" s="5" customFormat="1" ht="15.75" customHeight="1">
      <c r="A12" s="83">
        <v>8</v>
      </c>
      <c r="B12" s="301" t="s">
        <v>52</v>
      </c>
      <c r="C12" s="302">
        <v>40620</v>
      </c>
      <c r="D12" s="303" t="s">
        <v>11</v>
      </c>
      <c r="E12" s="304">
        <v>37</v>
      </c>
      <c r="F12" s="304">
        <v>37</v>
      </c>
      <c r="G12" s="304">
        <v>1</v>
      </c>
      <c r="H12" s="305">
        <v>36275</v>
      </c>
      <c r="I12" s="306">
        <v>2823</v>
      </c>
      <c r="J12" s="305">
        <v>98264</v>
      </c>
      <c r="K12" s="306">
        <v>7647</v>
      </c>
      <c r="L12" s="305">
        <v>103969</v>
      </c>
      <c r="M12" s="306">
        <v>8091</v>
      </c>
      <c r="N12" s="307">
        <f>+H12+J12+L12</f>
        <v>238508</v>
      </c>
      <c r="O12" s="308">
        <f>+I12+K12+M12</f>
        <v>18561</v>
      </c>
      <c r="P12" s="245">
        <f>+O12/F12</f>
        <v>501.64864864864865</v>
      </c>
      <c r="Q12" s="299">
        <f>+N12/O12</f>
        <v>12.849954205053606</v>
      </c>
      <c r="R12" s="305"/>
      <c r="S12" s="197">
        <f t="shared" si="0"/>
      </c>
      <c r="T12" s="305">
        <v>238508</v>
      </c>
      <c r="U12" s="306">
        <v>18561</v>
      </c>
      <c r="V12" s="309">
        <f>+T12/U12</f>
        <v>12.849954205053606</v>
      </c>
      <c r="W12" s="214"/>
    </row>
    <row r="13" spans="1:23" s="5" customFormat="1" ht="15.75" customHeight="1">
      <c r="A13" s="83">
        <v>9</v>
      </c>
      <c r="B13" s="194" t="s">
        <v>67</v>
      </c>
      <c r="C13" s="139">
        <v>40606</v>
      </c>
      <c r="D13" s="159" t="s">
        <v>62</v>
      </c>
      <c r="E13" s="160">
        <v>152</v>
      </c>
      <c r="F13" s="160">
        <v>158</v>
      </c>
      <c r="G13" s="160">
        <v>3</v>
      </c>
      <c r="H13" s="161">
        <v>28989</v>
      </c>
      <c r="I13" s="140">
        <v>3620</v>
      </c>
      <c r="J13" s="161">
        <v>67079.5</v>
      </c>
      <c r="K13" s="140">
        <v>7865</v>
      </c>
      <c r="L13" s="161">
        <v>77249.5</v>
      </c>
      <c r="M13" s="140">
        <v>9034</v>
      </c>
      <c r="N13" s="162">
        <v>173318</v>
      </c>
      <c r="O13" s="141">
        <v>20519</v>
      </c>
      <c r="P13" s="158">
        <f>IF(N13&lt;&gt;0,O13/F13,"")</f>
        <v>129.86708860759492</v>
      </c>
      <c r="Q13" s="133">
        <f>IF(N13&lt;&gt;0,N13/O13,"")</f>
        <v>8.446707929236318</v>
      </c>
      <c r="R13" s="161">
        <v>420422</v>
      </c>
      <c r="S13" s="157">
        <f t="shared" si="0"/>
        <v>-0.587752306016336</v>
      </c>
      <c r="T13" s="164">
        <v>1840756.5</v>
      </c>
      <c r="U13" s="142">
        <v>207470</v>
      </c>
      <c r="V13" s="271">
        <f>IF(T13&lt;&gt;0,T13/U13,"")</f>
        <v>8.872398419048537</v>
      </c>
      <c r="W13" s="215"/>
    </row>
    <row r="14" spans="1:23" s="5" customFormat="1" ht="15.75" customHeight="1">
      <c r="A14" s="83">
        <v>10</v>
      </c>
      <c r="B14" s="194" t="s">
        <v>45</v>
      </c>
      <c r="C14" s="139">
        <v>40613</v>
      </c>
      <c r="D14" s="222" t="s">
        <v>44</v>
      </c>
      <c r="E14" s="160">
        <v>105</v>
      </c>
      <c r="F14" s="160">
        <v>92</v>
      </c>
      <c r="G14" s="160">
        <v>2</v>
      </c>
      <c r="H14" s="161">
        <v>31911.5</v>
      </c>
      <c r="I14" s="140">
        <v>3572</v>
      </c>
      <c r="J14" s="161">
        <v>65218.5</v>
      </c>
      <c r="K14" s="140">
        <v>6938</v>
      </c>
      <c r="L14" s="161">
        <v>72051.5</v>
      </c>
      <c r="M14" s="140">
        <v>7603</v>
      </c>
      <c r="N14" s="162">
        <f>SUM(H14+J14+L14)</f>
        <v>169181.5</v>
      </c>
      <c r="O14" s="141">
        <f>SUM(I14+K14+M14)</f>
        <v>18113</v>
      </c>
      <c r="P14" s="163">
        <f>IF(N14&lt;&gt;0,O14/F14,"")</f>
        <v>196.8804347826087</v>
      </c>
      <c r="Q14" s="133">
        <f>+N14/O14</f>
        <v>9.340335670512891</v>
      </c>
      <c r="R14" s="164">
        <v>326501.5</v>
      </c>
      <c r="S14" s="157">
        <f t="shared" si="0"/>
        <v>-0.4818354586426096</v>
      </c>
      <c r="T14" s="161">
        <v>663171.5</v>
      </c>
      <c r="U14" s="140">
        <v>69416</v>
      </c>
      <c r="V14" s="134">
        <f>T14/U14</f>
        <v>9.553582747493373</v>
      </c>
      <c r="W14" s="214"/>
    </row>
    <row r="15" spans="1:23" s="5" customFormat="1" ht="15.75" customHeight="1">
      <c r="A15" s="83">
        <v>11</v>
      </c>
      <c r="B15" s="191" t="s">
        <v>68</v>
      </c>
      <c r="C15" s="136">
        <v>40606</v>
      </c>
      <c r="D15" s="152" t="s">
        <v>64</v>
      </c>
      <c r="E15" s="153">
        <v>93</v>
      </c>
      <c r="F15" s="153">
        <v>92</v>
      </c>
      <c r="G15" s="153">
        <v>3</v>
      </c>
      <c r="H15" s="154">
        <v>24902</v>
      </c>
      <c r="I15" s="137">
        <v>2104</v>
      </c>
      <c r="J15" s="154">
        <v>63711</v>
      </c>
      <c r="K15" s="137">
        <v>5198</v>
      </c>
      <c r="L15" s="154">
        <v>61283</v>
      </c>
      <c r="M15" s="137">
        <v>5058</v>
      </c>
      <c r="N15" s="155">
        <f>+L15+J15+H15</f>
        <v>149896</v>
      </c>
      <c r="O15" s="138">
        <f>+M15+K15+I15</f>
        <v>12360</v>
      </c>
      <c r="P15" s="137">
        <f>+O15/F15</f>
        <v>134.34782608695653</v>
      </c>
      <c r="Q15" s="156">
        <f>+N15/O15</f>
        <v>12.127508090614887</v>
      </c>
      <c r="R15" s="154">
        <v>272137</v>
      </c>
      <c r="S15" s="157">
        <f t="shared" si="0"/>
        <v>-0.44918919514803207</v>
      </c>
      <c r="T15" s="154">
        <v>1114046</v>
      </c>
      <c r="U15" s="137">
        <v>95536</v>
      </c>
      <c r="V15" s="181">
        <f>+T15/U15</f>
        <v>11.661007368949925</v>
      </c>
      <c r="W15" s="214"/>
    </row>
    <row r="16" spans="1:23" s="5" customFormat="1" ht="15.75" customHeight="1">
      <c r="A16" s="83">
        <v>12</v>
      </c>
      <c r="B16" s="191" t="s">
        <v>69</v>
      </c>
      <c r="C16" s="136">
        <v>40606</v>
      </c>
      <c r="D16" s="152" t="s">
        <v>64</v>
      </c>
      <c r="E16" s="153">
        <v>104</v>
      </c>
      <c r="F16" s="153">
        <v>96</v>
      </c>
      <c r="G16" s="153">
        <v>3</v>
      </c>
      <c r="H16" s="154">
        <v>12563</v>
      </c>
      <c r="I16" s="137">
        <v>1319</v>
      </c>
      <c r="J16" s="154">
        <v>55880</v>
      </c>
      <c r="K16" s="137">
        <v>5375</v>
      </c>
      <c r="L16" s="154">
        <v>65239</v>
      </c>
      <c r="M16" s="137">
        <v>6188</v>
      </c>
      <c r="N16" s="155">
        <f>+L16+J16+H16</f>
        <v>133682</v>
      </c>
      <c r="O16" s="138">
        <f>+M16+K16+I16</f>
        <v>12882</v>
      </c>
      <c r="P16" s="137">
        <f>+O16/F16</f>
        <v>134.1875</v>
      </c>
      <c r="Q16" s="156">
        <f>+N16/O16</f>
        <v>10.377425865548828</v>
      </c>
      <c r="R16" s="154">
        <v>284704</v>
      </c>
      <c r="S16" s="157">
        <f t="shared" si="0"/>
        <v>-0.5304526806788805</v>
      </c>
      <c r="T16" s="154">
        <v>1095683</v>
      </c>
      <c r="U16" s="137">
        <v>104600</v>
      </c>
      <c r="V16" s="181">
        <f>+T16/U16</f>
        <v>10.474980879541109</v>
      </c>
      <c r="W16" s="215"/>
    </row>
    <row r="17" spans="1:23" s="5" customFormat="1" ht="15.75" customHeight="1">
      <c r="A17" s="83">
        <v>13</v>
      </c>
      <c r="B17" s="192" t="s">
        <v>40</v>
      </c>
      <c r="C17" s="136">
        <v>40599</v>
      </c>
      <c r="D17" s="152" t="s">
        <v>35</v>
      </c>
      <c r="E17" s="153">
        <v>58</v>
      </c>
      <c r="F17" s="153">
        <v>35</v>
      </c>
      <c r="G17" s="153">
        <v>4</v>
      </c>
      <c r="H17" s="165">
        <v>15141</v>
      </c>
      <c r="I17" s="143">
        <v>1200</v>
      </c>
      <c r="J17" s="165">
        <v>31027.5</v>
      </c>
      <c r="K17" s="143">
        <v>2469</v>
      </c>
      <c r="L17" s="165">
        <v>28592.5</v>
      </c>
      <c r="M17" s="143">
        <v>2335</v>
      </c>
      <c r="N17" s="166">
        <f>H17+J17+L17</f>
        <v>74761</v>
      </c>
      <c r="O17" s="144">
        <f>I17+K17+M17</f>
        <v>6004</v>
      </c>
      <c r="P17" s="143">
        <f>O17/F17</f>
        <v>171.54285714285714</v>
      </c>
      <c r="Q17" s="135">
        <f>+N17/O17</f>
        <v>12.451865423051299</v>
      </c>
      <c r="R17" s="167">
        <v>243279.5</v>
      </c>
      <c r="S17" s="223">
        <f>-(R17-N17)/R17</f>
        <v>-0.6926950277355881</v>
      </c>
      <c r="T17" s="168">
        <v>2026839.75</v>
      </c>
      <c r="U17" s="145">
        <v>166789</v>
      </c>
      <c r="V17" s="182">
        <f>T17/U17</f>
        <v>12.15211884476794</v>
      </c>
      <c r="W17" s="214"/>
    </row>
    <row r="18" spans="1:23" s="5" customFormat="1" ht="15.75" customHeight="1">
      <c r="A18" s="83">
        <v>14</v>
      </c>
      <c r="B18" s="193" t="s">
        <v>70</v>
      </c>
      <c r="C18" s="136">
        <v>40592</v>
      </c>
      <c r="D18" s="152" t="s">
        <v>64</v>
      </c>
      <c r="E18" s="153">
        <v>27</v>
      </c>
      <c r="F18" s="153">
        <v>26</v>
      </c>
      <c r="G18" s="153">
        <v>5</v>
      </c>
      <c r="H18" s="154">
        <v>11788</v>
      </c>
      <c r="I18" s="137">
        <v>916</v>
      </c>
      <c r="J18" s="154">
        <v>31520</v>
      </c>
      <c r="K18" s="137">
        <v>2450</v>
      </c>
      <c r="L18" s="154">
        <v>28270</v>
      </c>
      <c r="M18" s="137">
        <v>2294</v>
      </c>
      <c r="N18" s="155">
        <f>+L18+J18+H18</f>
        <v>71578</v>
      </c>
      <c r="O18" s="138">
        <f>+M18+K18+I18</f>
        <v>5660</v>
      </c>
      <c r="P18" s="137">
        <f>+O18/F18</f>
        <v>217.69230769230768</v>
      </c>
      <c r="Q18" s="156">
        <f>+N18/O18</f>
        <v>12.646289752650176</v>
      </c>
      <c r="R18" s="154">
        <v>168783</v>
      </c>
      <c r="S18" s="157">
        <f>IF(R18&lt;&gt;0,-(R18-N18)/R18,"")</f>
        <v>-0.5759170058595948</v>
      </c>
      <c r="T18" s="154">
        <v>1758617</v>
      </c>
      <c r="U18" s="137">
        <v>132659</v>
      </c>
      <c r="V18" s="181">
        <f>+T18/U18</f>
        <v>13.25667312432628</v>
      </c>
      <c r="W18" s="214"/>
    </row>
    <row r="19" spans="1:23" s="5" customFormat="1" ht="15.75" customHeight="1">
      <c r="A19" s="83">
        <v>15</v>
      </c>
      <c r="B19" s="243" t="s">
        <v>53</v>
      </c>
      <c r="C19" s="198">
        <v>40620</v>
      </c>
      <c r="D19" s="199" t="s">
        <v>29</v>
      </c>
      <c r="E19" s="200">
        <v>15</v>
      </c>
      <c r="F19" s="200">
        <v>15</v>
      </c>
      <c r="G19" s="200">
        <v>1</v>
      </c>
      <c r="H19" s="310">
        <v>7502</v>
      </c>
      <c r="I19" s="311">
        <v>509</v>
      </c>
      <c r="J19" s="310">
        <v>16827</v>
      </c>
      <c r="K19" s="311">
        <v>1126</v>
      </c>
      <c r="L19" s="310">
        <v>18120</v>
      </c>
      <c r="M19" s="311">
        <v>1244</v>
      </c>
      <c r="N19" s="312">
        <v>42449</v>
      </c>
      <c r="O19" s="313">
        <v>2879</v>
      </c>
      <c r="P19" s="314">
        <v>191.93333333333334</v>
      </c>
      <c r="Q19" s="315">
        <v>14.744355679055227</v>
      </c>
      <c r="R19" s="316"/>
      <c r="S19" s="197">
        <f>IF(R19&lt;&gt;0,-(R19-N19)/R19,"")</f>
      </c>
      <c r="T19" s="316">
        <v>42449</v>
      </c>
      <c r="U19" s="317">
        <v>2879</v>
      </c>
      <c r="V19" s="318">
        <v>14.744355679055227</v>
      </c>
      <c r="W19" s="215"/>
    </row>
    <row r="20" spans="1:23" s="5" customFormat="1" ht="15.75" customHeight="1">
      <c r="A20" s="83">
        <v>16</v>
      </c>
      <c r="B20" s="193" t="s">
        <v>42</v>
      </c>
      <c r="C20" s="136">
        <v>40571</v>
      </c>
      <c r="D20" s="152" t="s">
        <v>19</v>
      </c>
      <c r="E20" s="153">
        <v>364</v>
      </c>
      <c r="F20" s="153">
        <v>6</v>
      </c>
      <c r="G20" s="153">
        <v>8</v>
      </c>
      <c r="H20" s="154">
        <v>10946</v>
      </c>
      <c r="I20" s="137">
        <v>1718</v>
      </c>
      <c r="J20" s="154">
        <v>12889</v>
      </c>
      <c r="K20" s="137">
        <v>2047</v>
      </c>
      <c r="L20" s="154">
        <v>16208</v>
      </c>
      <c r="M20" s="137">
        <v>2591</v>
      </c>
      <c r="N20" s="155">
        <f>SUM(H20+J20+L20)</f>
        <v>40043</v>
      </c>
      <c r="O20" s="138">
        <f>SUM(I20+K20+M20)</f>
        <v>6356</v>
      </c>
      <c r="P20" s="143">
        <f aca="true" t="shared" si="1" ref="P20:P25">O20/F20</f>
        <v>1059.3333333333333</v>
      </c>
      <c r="Q20" s="135">
        <f>+N20/O20</f>
        <v>6.300031466331026</v>
      </c>
      <c r="R20" s="154">
        <v>14819</v>
      </c>
      <c r="S20" s="223">
        <f>-(R20-N20)/R20</f>
        <v>1.7021391456913422</v>
      </c>
      <c r="T20" s="154">
        <v>17233804</v>
      </c>
      <c r="U20" s="137">
        <v>2017731</v>
      </c>
      <c r="V20" s="182">
        <f aca="true" t="shared" si="2" ref="V20:V26">T20/U20</f>
        <v>8.541180167227445</v>
      </c>
      <c r="W20" s="215"/>
    </row>
    <row r="21" spans="1:23" s="5" customFormat="1" ht="15.75" customHeight="1">
      <c r="A21" s="83">
        <v>17</v>
      </c>
      <c r="B21" s="192" t="s">
        <v>47</v>
      </c>
      <c r="C21" s="136">
        <v>40613</v>
      </c>
      <c r="D21" s="152" t="s">
        <v>35</v>
      </c>
      <c r="E21" s="153">
        <v>25</v>
      </c>
      <c r="F21" s="153">
        <v>24</v>
      </c>
      <c r="G21" s="153">
        <v>2</v>
      </c>
      <c r="H21" s="165">
        <v>6105.5</v>
      </c>
      <c r="I21" s="143">
        <v>871</v>
      </c>
      <c r="J21" s="165">
        <v>12932.5</v>
      </c>
      <c r="K21" s="143">
        <v>1669</v>
      </c>
      <c r="L21" s="165">
        <v>15707</v>
      </c>
      <c r="M21" s="143">
        <v>1951</v>
      </c>
      <c r="N21" s="166">
        <f>H21+J21+L21</f>
        <v>34745</v>
      </c>
      <c r="O21" s="144">
        <f>I21+K21+M21</f>
        <v>4491</v>
      </c>
      <c r="P21" s="143">
        <f t="shared" si="1"/>
        <v>187.125</v>
      </c>
      <c r="Q21" s="135">
        <f>+N21/O21</f>
        <v>7.736584279670452</v>
      </c>
      <c r="R21" s="167">
        <v>46590</v>
      </c>
      <c r="S21" s="223">
        <f>-(R21-N21)/R21</f>
        <v>-0.25423910710452885</v>
      </c>
      <c r="T21" s="168">
        <v>110679</v>
      </c>
      <c r="U21" s="145">
        <v>14045</v>
      </c>
      <c r="V21" s="182">
        <f t="shared" si="2"/>
        <v>7.880313278746885</v>
      </c>
      <c r="W21" s="215"/>
    </row>
    <row r="22" spans="1:23" s="5" customFormat="1" ht="15.75" customHeight="1">
      <c r="A22" s="83">
        <v>18</v>
      </c>
      <c r="B22" s="193" t="s">
        <v>48</v>
      </c>
      <c r="C22" s="149">
        <v>40613</v>
      </c>
      <c r="D22" s="176" t="s">
        <v>49</v>
      </c>
      <c r="E22" s="177">
        <v>25</v>
      </c>
      <c r="F22" s="177">
        <v>17</v>
      </c>
      <c r="G22" s="177">
        <v>2</v>
      </c>
      <c r="H22" s="178">
        <v>10116</v>
      </c>
      <c r="I22" s="150">
        <v>1366</v>
      </c>
      <c r="J22" s="178">
        <v>11474.5</v>
      </c>
      <c r="K22" s="150">
        <v>1173</v>
      </c>
      <c r="L22" s="178">
        <v>9225</v>
      </c>
      <c r="M22" s="150">
        <v>970</v>
      </c>
      <c r="N22" s="179">
        <f>SUM(H22+J22+L22)</f>
        <v>30815.5</v>
      </c>
      <c r="O22" s="151">
        <f>SUM(I22+K22+M22)</f>
        <v>3509</v>
      </c>
      <c r="P22" s="150">
        <f t="shared" si="1"/>
        <v>206.41176470588235</v>
      </c>
      <c r="Q22" s="180">
        <f>N22/O22</f>
        <v>8.781846679965803</v>
      </c>
      <c r="R22" s="178">
        <v>36797.5</v>
      </c>
      <c r="S22" s="157">
        <f>IF(R22&lt;&gt;0,-(R22-N22)/R22,"")</f>
        <v>-0.1625653916706298</v>
      </c>
      <c r="T22" s="178">
        <v>95027</v>
      </c>
      <c r="U22" s="150">
        <v>10551</v>
      </c>
      <c r="V22" s="185">
        <f t="shared" si="2"/>
        <v>9.006444886740594</v>
      </c>
      <c r="W22" s="214"/>
    </row>
    <row r="23" spans="1:23" s="5" customFormat="1" ht="15.75" customHeight="1">
      <c r="A23" s="83">
        <v>19</v>
      </c>
      <c r="B23" s="192" t="s">
        <v>46</v>
      </c>
      <c r="C23" s="136">
        <v>40613</v>
      </c>
      <c r="D23" s="152" t="s">
        <v>35</v>
      </c>
      <c r="E23" s="153">
        <v>22</v>
      </c>
      <c r="F23" s="153">
        <v>22</v>
      </c>
      <c r="G23" s="153">
        <v>2</v>
      </c>
      <c r="H23" s="165">
        <v>6722</v>
      </c>
      <c r="I23" s="143">
        <v>516</v>
      </c>
      <c r="J23" s="165">
        <v>11007</v>
      </c>
      <c r="K23" s="143">
        <v>807</v>
      </c>
      <c r="L23" s="165">
        <v>11877.5</v>
      </c>
      <c r="M23" s="143">
        <v>878</v>
      </c>
      <c r="N23" s="166">
        <f aca="true" t="shared" si="3" ref="N23:O25">H23+J23+L23</f>
        <v>29606.5</v>
      </c>
      <c r="O23" s="144">
        <f t="shared" si="3"/>
        <v>2201</v>
      </c>
      <c r="P23" s="143">
        <f t="shared" si="1"/>
        <v>100.04545454545455</v>
      </c>
      <c r="Q23" s="135">
        <f>+N23/O23</f>
        <v>13.451385733757384</v>
      </c>
      <c r="R23" s="167">
        <v>78663.5</v>
      </c>
      <c r="S23" s="223">
        <f>-(R23-N23)/R23</f>
        <v>-0.6236310359950931</v>
      </c>
      <c r="T23" s="168">
        <v>146359.5</v>
      </c>
      <c r="U23" s="145">
        <v>10928</v>
      </c>
      <c r="V23" s="182">
        <f t="shared" si="2"/>
        <v>13.393072840409957</v>
      </c>
      <c r="W23" s="214"/>
    </row>
    <row r="24" spans="1:23" s="5" customFormat="1" ht="15.75" customHeight="1">
      <c r="A24" s="83">
        <v>20</v>
      </c>
      <c r="B24" s="221" t="s">
        <v>54</v>
      </c>
      <c r="C24" s="198">
        <v>40620</v>
      </c>
      <c r="D24" s="199" t="s">
        <v>35</v>
      </c>
      <c r="E24" s="200">
        <v>18</v>
      </c>
      <c r="F24" s="200">
        <v>18</v>
      </c>
      <c r="G24" s="200">
        <v>1</v>
      </c>
      <c r="H24" s="201">
        <v>4739.5</v>
      </c>
      <c r="I24" s="202">
        <v>623</v>
      </c>
      <c r="J24" s="201">
        <v>8877.5</v>
      </c>
      <c r="K24" s="202">
        <v>1174</v>
      </c>
      <c r="L24" s="201">
        <v>7534</v>
      </c>
      <c r="M24" s="202">
        <v>904</v>
      </c>
      <c r="N24" s="203">
        <f t="shared" si="3"/>
        <v>21151</v>
      </c>
      <c r="O24" s="204">
        <f t="shared" si="3"/>
        <v>2701</v>
      </c>
      <c r="P24" s="202">
        <f t="shared" si="1"/>
        <v>150.05555555555554</v>
      </c>
      <c r="Q24" s="205">
        <f>+N24/O24</f>
        <v>7.830803406145872</v>
      </c>
      <c r="R24" s="206"/>
      <c r="S24" s="242"/>
      <c r="T24" s="207">
        <v>21151</v>
      </c>
      <c r="U24" s="208">
        <v>2701</v>
      </c>
      <c r="V24" s="210">
        <f t="shared" si="2"/>
        <v>7.830803406145872</v>
      </c>
      <c r="W24" s="214"/>
    </row>
    <row r="25" spans="1:23" s="5" customFormat="1" ht="15.75" customHeight="1">
      <c r="A25" s="83">
        <v>21</v>
      </c>
      <c r="B25" s="192" t="s">
        <v>34</v>
      </c>
      <c r="C25" s="136">
        <v>40585</v>
      </c>
      <c r="D25" s="152" t="s">
        <v>35</v>
      </c>
      <c r="E25" s="153">
        <v>58</v>
      </c>
      <c r="F25" s="153">
        <v>38</v>
      </c>
      <c r="G25" s="153">
        <v>6</v>
      </c>
      <c r="H25" s="165">
        <v>2841</v>
      </c>
      <c r="I25" s="143">
        <v>411</v>
      </c>
      <c r="J25" s="165">
        <v>8086.5</v>
      </c>
      <c r="K25" s="143">
        <v>1119</v>
      </c>
      <c r="L25" s="165">
        <v>8366.5</v>
      </c>
      <c r="M25" s="143">
        <v>1127</v>
      </c>
      <c r="N25" s="166">
        <f t="shared" si="3"/>
        <v>19294</v>
      </c>
      <c r="O25" s="144">
        <f t="shared" si="3"/>
        <v>2657</v>
      </c>
      <c r="P25" s="143">
        <f t="shared" si="1"/>
        <v>69.92105263157895</v>
      </c>
      <c r="Q25" s="135">
        <f>+N25/O25</f>
        <v>7.261573202860369</v>
      </c>
      <c r="R25" s="167">
        <v>38268.5</v>
      </c>
      <c r="S25" s="223">
        <f>-(R25-N25)/R25</f>
        <v>-0.49582554842755794</v>
      </c>
      <c r="T25" s="168">
        <v>773022.5</v>
      </c>
      <c r="U25" s="145">
        <v>94738</v>
      </c>
      <c r="V25" s="182">
        <f t="shared" si="2"/>
        <v>8.159582216217357</v>
      </c>
      <c r="W25" s="214"/>
    </row>
    <row r="26" spans="1:23" s="5" customFormat="1" ht="15.75" customHeight="1">
      <c r="A26" s="83">
        <v>22</v>
      </c>
      <c r="B26" s="194" t="s">
        <v>30</v>
      </c>
      <c r="C26" s="139">
        <v>40564</v>
      </c>
      <c r="D26" s="159" t="s">
        <v>20</v>
      </c>
      <c r="E26" s="160">
        <v>109</v>
      </c>
      <c r="F26" s="160">
        <v>44</v>
      </c>
      <c r="G26" s="160">
        <v>9</v>
      </c>
      <c r="H26" s="161">
        <v>2377</v>
      </c>
      <c r="I26" s="140">
        <v>506</v>
      </c>
      <c r="J26" s="161">
        <v>4833</v>
      </c>
      <c r="K26" s="140">
        <v>799</v>
      </c>
      <c r="L26" s="161">
        <v>5253</v>
      </c>
      <c r="M26" s="140">
        <v>867</v>
      </c>
      <c r="N26" s="162">
        <f>+H26+J26+L26</f>
        <v>12463</v>
      </c>
      <c r="O26" s="141">
        <f>+I26+K26+M26</f>
        <v>2172</v>
      </c>
      <c r="P26" s="163">
        <f>IF(N26&lt;&gt;0,O26/F26,"")</f>
        <v>49.36363636363637</v>
      </c>
      <c r="Q26" s="133">
        <f>IF(N26&lt;&gt;0,N26/O26,"")</f>
        <v>5.738029465930018</v>
      </c>
      <c r="R26" s="161">
        <v>24760</v>
      </c>
      <c r="S26" s="157">
        <f>IF(R26&lt;&gt;0,-(R26-N26)/R26,"")</f>
        <v>-0.49664781906300487</v>
      </c>
      <c r="T26" s="161">
        <v>3910204</v>
      </c>
      <c r="U26" s="140">
        <v>388636</v>
      </c>
      <c r="V26" s="134">
        <f t="shared" si="2"/>
        <v>10.061353039862494</v>
      </c>
      <c r="W26" s="214"/>
    </row>
    <row r="27" spans="1:23" s="5" customFormat="1" ht="15.75" customHeight="1">
      <c r="A27" s="83">
        <v>23</v>
      </c>
      <c r="B27" s="194" t="s">
        <v>71</v>
      </c>
      <c r="C27" s="139">
        <v>40578</v>
      </c>
      <c r="D27" s="159" t="s">
        <v>62</v>
      </c>
      <c r="E27" s="160">
        <v>79</v>
      </c>
      <c r="F27" s="160">
        <v>16</v>
      </c>
      <c r="G27" s="160">
        <v>7</v>
      </c>
      <c r="H27" s="161">
        <v>1116</v>
      </c>
      <c r="I27" s="140">
        <v>199</v>
      </c>
      <c r="J27" s="161">
        <v>3340</v>
      </c>
      <c r="K27" s="140">
        <v>564</v>
      </c>
      <c r="L27" s="161">
        <v>2916</v>
      </c>
      <c r="M27" s="140">
        <v>515</v>
      </c>
      <c r="N27" s="162">
        <v>7372</v>
      </c>
      <c r="O27" s="141">
        <v>1278</v>
      </c>
      <c r="P27" s="158">
        <f>IF(N27&lt;&gt;0,O27/F27,"")</f>
        <v>79.875</v>
      </c>
      <c r="Q27" s="257">
        <f>IF(N27&lt;&gt;0,N27/O27,"")</f>
        <v>5.768388106416276</v>
      </c>
      <c r="R27" s="161">
        <v>15338</v>
      </c>
      <c r="S27" s="157">
        <f>IF(R27&lt;&gt;0,-(R27-N27)/R27,"")</f>
        <v>-0.5193636719259356</v>
      </c>
      <c r="T27" s="164">
        <v>2663701.5</v>
      </c>
      <c r="U27" s="142">
        <v>219194</v>
      </c>
      <c r="V27" s="183">
        <f>IF(T27&lt;&gt;0,T27/U27,"")</f>
        <v>12.152255536191683</v>
      </c>
      <c r="W27" s="214"/>
    </row>
    <row r="28" spans="1:23" s="5" customFormat="1" ht="15.75" customHeight="1">
      <c r="A28" s="83">
        <v>24</v>
      </c>
      <c r="B28" s="193" t="s">
        <v>36</v>
      </c>
      <c r="C28" s="136">
        <v>40592</v>
      </c>
      <c r="D28" s="152" t="s">
        <v>35</v>
      </c>
      <c r="E28" s="153">
        <v>26</v>
      </c>
      <c r="F28" s="153">
        <v>9</v>
      </c>
      <c r="G28" s="153">
        <v>5</v>
      </c>
      <c r="H28" s="165">
        <v>1374.5</v>
      </c>
      <c r="I28" s="143">
        <v>290</v>
      </c>
      <c r="J28" s="165">
        <v>2052.5</v>
      </c>
      <c r="K28" s="143">
        <v>492</v>
      </c>
      <c r="L28" s="165">
        <v>2088.5</v>
      </c>
      <c r="M28" s="143">
        <v>450</v>
      </c>
      <c r="N28" s="166">
        <f aca="true" t="shared" si="4" ref="N28:O30">H28+J28+L28</f>
        <v>5515.5</v>
      </c>
      <c r="O28" s="144">
        <f t="shared" si="4"/>
        <v>1232</v>
      </c>
      <c r="P28" s="143">
        <f>O28/F28</f>
        <v>136.88888888888889</v>
      </c>
      <c r="Q28" s="135">
        <f>+N28/O28</f>
        <v>4.476866883116883</v>
      </c>
      <c r="R28" s="167">
        <v>4491</v>
      </c>
      <c r="S28" s="223">
        <f>-(R28-N28)/R28</f>
        <v>0.22812291249164995</v>
      </c>
      <c r="T28" s="168">
        <v>406956.75</v>
      </c>
      <c r="U28" s="145">
        <v>36340</v>
      </c>
      <c r="V28" s="182">
        <f>T28/U28</f>
        <v>11.198589708310402</v>
      </c>
      <c r="W28" s="214"/>
    </row>
    <row r="29" spans="1:23" s="5" customFormat="1" ht="15.75" customHeight="1">
      <c r="A29" s="83">
        <v>25</v>
      </c>
      <c r="B29" s="192" t="s">
        <v>41</v>
      </c>
      <c r="C29" s="136">
        <v>40599</v>
      </c>
      <c r="D29" s="152" t="s">
        <v>35</v>
      </c>
      <c r="E29" s="153">
        <v>60</v>
      </c>
      <c r="F29" s="153">
        <v>10</v>
      </c>
      <c r="G29" s="153">
        <v>4</v>
      </c>
      <c r="H29" s="165">
        <v>559</v>
      </c>
      <c r="I29" s="143">
        <v>102</v>
      </c>
      <c r="J29" s="165">
        <v>1674.5</v>
      </c>
      <c r="K29" s="143">
        <v>289</v>
      </c>
      <c r="L29" s="165">
        <v>1842</v>
      </c>
      <c r="M29" s="143">
        <v>305</v>
      </c>
      <c r="N29" s="166">
        <f t="shared" si="4"/>
        <v>4075.5</v>
      </c>
      <c r="O29" s="144">
        <f t="shared" si="4"/>
        <v>696</v>
      </c>
      <c r="P29" s="143">
        <f>O29/F29</f>
        <v>69.6</v>
      </c>
      <c r="Q29" s="135">
        <f>+N29/O29</f>
        <v>5.855603448275862</v>
      </c>
      <c r="R29" s="167">
        <v>25608</v>
      </c>
      <c r="S29" s="223">
        <f>-(R29-N29)/R29</f>
        <v>-0.8408505154639175</v>
      </c>
      <c r="T29" s="168">
        <v>570773.5</v>
      </c>
      <c r="U29" s="145">
        <v>51393</v>
      </c>
      <c r="V29" s="182">
        <f>T29/U29</f>
        <v>11.106055299359834</v>
      </c>
      <c r="W29" s="214"/>
    </row>
    <row r="30" spans="1:23" s="5" customFormat="1" ht="15.75" customHeight="1">
      <c r="A30" s="83">
        <v>26</v>
      </c>
      <c r="B30" s="243" t="s">
        <v>55</v>
      </c>
      <c r="C30" s="198">
        <v>40592</v>
      </c>
      <c r="D30" s="199" t="s">
        <v>56</v>
      </c>
      <c r="E30" s="200">
        <v>1</v>
      </c>
      <c r="F30" s="200">
        <v>1</v>
      </c>
      <c r="G30" s="200">
        <v>1</v>
      </c>
      <c r="H30" s="244">
        <v>546</v>
      </c>
      <c r="I30" s="245">
        <v>57</v>
      </c>
      <c r="J30" s="244">
        <v>1349</v>
      </c>
      <c r="K30" s="245">
        <v>148</v>
      </c>
      <c r="L30" s="244">
        <v>1989</v>
      </c>
      <c r="M30" s="245">
        <v>220</v>
      </c>
      <c r="N30" s="246">
        <f t="shared" si="4"/>
        <v>3884</v>
      </c>
      <c r="O30" s="247">
        <f t="shared" si="4"/>
        <v>425</v>
      </c>
      <c r="P30" s="209">
        <f>O30/F30</f>
        <v>425</v>
      </c>
      <c r="Q30" s="196">
        <f>N30/O30</f>
        <v>9.138823529411765</v>
      </c>
      <c r="R30" s="244"/>
      <c r="S30" s="197"/>
      <c r="T30" s="244">
        <v>3884</v>
      </c>
      <c r="U30" s="245">
        <v>425</v>
      </c>
      <c r="V30" s="210">
        <f>T30/U30</f>
        <v>9.138823529411765</v>
      </c>
      <c r="W30" s="214"/>
    </row>
    <row r="31" spans="1:23" s="5" customFormat="1" ht="15.75" customHeight="1">
      <c r="A31" s="83">
        <v>27</v>
      </c>
      <c r="B31" s="193" t="s">
        <v>72</v>
      </c>
      <c r="C31" s="136">
        <v>40606</v>
      </c>
      <c r="D31" s="152" t="s">
        <v>64</v>
      </c>
      <c r="E31" s="153">
        <v>52</v>
      </c>
      <c r="F31" s="153">
        <v>5</v>
      </c>
      <c r="G31" s="153">
        <v>3</v>
      </c>
      <c r="H31" s="154">
        <v>1066</v>
      </c>
      <c r="I31" s="137">
        <v>133</v>
      </c>
      <c r="J31" s="154">
        <v>1440</v>
      </c>
      <c r="K31" s="137">
        <v>106</v>
      </c>
      <c r="L31" s="154">
        <v>1359</v>
      </c>
      <c r="M31" s="137">
        <v>115</v>
      </c>
      <c r="N31" s="155">
        <f>+L31+J31+H31</f>
        <v>3865</v>
      </c>
      <c r="O31" s="138">
        <f>+M31+K31+I31</f>
        <v>354</v>
      </c>
      <c r="P31" s="137">
        <f>+O31/F31</f>
        <v>70.8</v>
      </c>
      <c r="Q31" s="156">
        <f>+N31/O31</f>
        <v>10.918079096045197</v>
      </c>
      <c r="R31" s="154">
        <v>67856</v>
      </c>
      <c r="S31" s="157">
        <f>IF(R31&lt;&gt;0,-(R31-N31)/R31,"")</f>
        <v>-0.9430411459561424</v>
      </c>
      <c r="T31" s="154">
        <v>323437</v>
      </c>
      <c r="U31" s="137">
        <v>25726</v>
      </c>
      <c r="V31" s="181">
        <f>+T31/U31</f>
        <v>12.572378138847858</v>
      </c>
      <c r="W31" s="214"/>
    </row>
    <row r="32" spans="1:23" s="5" customFormat="1" ht="15.75" customHeight="1">
      <c r="A32" s="83">
        <v>28</v>
      </c>
      <c r="B32" s="194" t="s">
        <v>73</v>
      </c>
      <c r="C32" s="139">
        <v>40312</v>
      </c>
      <c r="D32" s="159" t="s">
        <v>62</v>
      </c>
      <c r="E32" s="160">
        <v>64</v>
      </c>
      <c r="F32" s="160">
        <v>1</v>
      </c>
      <c r="G32" s="160">
        <v>22</v>
      </c>
      <c r="H32" s="161">
        <v>476</v>
      </c>
      <c r="I32" s="140">
        <v>95</v>
      </c>
      <c r="J32" s="161">
        <v>950</v>
      </c>
      <c r="K32" s="140">
        <v>190</v>
      </c>
      <c r="L32" s="161">
        <v>950</v>
      </c>
      <c r="M32" s="140">
        <v>190</v>
      </c>
      <c r="N32" s="162">
        <v>2376</v>
      </c>
      <c r="O32" s="141">
        <v>475</v>
      </c>
      <c r="P32" s="163">
        <f>IF(N32&lt;&gt;0,O32/F32,"")</f>
        <v>475</v>
      </c>
      <c r="Q32" s="133">
        <f>IF(N32&lt;&gt;0,N32/O32,"")</f>
        <v>5.002105263157895</v>
      </c>
      <c r="R32" s="161"/>
      <c r="S32" s="157">
        <f>IF(R32&lt;&gt;0,-(R32-N32)/R32,"")</f>
      </c>
      <c r="T32" s="164">
        <v>387858</v>
      </c>
      <c r="U32" s="142">
        <v>44259</v>
      </c>
      <c r="V32" s="183">
        <f>IF(T32&lt;&gt;0,T32/U32,"")</f>
        <v>8.76337016200095</v>
      </c>
      <c r="W32" s="214"/>
    </row>
    <row r="33" spans="1:23" s="5" customFormat="1" ht="15.75" customHeight="1">
      <c r="A33" s="83">
        <v>29</v>
      </c>
      <c r="B33" s="193" t="s">
        <v>17</v>
      </c>
      <c r="C33" s="136">
        <v>40515</v>
      </c>
      <c r="D33" s="152" t="s">
        <v>35</v>
      </c>
      <c r="E33" s="153">
        <v>62</v>
      </c>
      <c r="F33" s="153">
        <v>8</v>
      </c>
      <c r="G33" s="153">
        <v>16</v>
      </c>
      <c r="H33" s="165">
        <v>229</v>
      </c>
      <c r="I33" s="143">
        <v>45</v>
      </c>
      <c r="J33" s="165">
        <v>937</v>
      </c>
      <c r="K33" s="143">
        <v>136</v>
      </c>
      <c r="L33" s="165">
        <v>1116.5</v>
      </c>
      <c r="M33" s="143">
        <v>160</v>
      </c>
      <c r="N33" s="166">
        <f>H33+J33+L33</f>
        <v>2282.5</v>
      </c>
      <c r="O33" s="144">
        <f>I33+K33+M33</f>
        <v>341</v>
      </c>
      <c r="P33" s="143">
        <f>O33/F33</f>
        <v>42.625</v>
      </c>
      <c r="Q33" s="135">
        <f>+N33/O33</f>
        <v>6.693548387096774</v>
      </c>
      <c r="R33" s="167">
        <v>520.5</v>
      </c>
      <c r="S33" s="223">
        <f>-(R33-N33)/R33</f>
        <v>3.3852065321805958</v>
      </c>
      <c r="T33" s="168">
        <v>1006230</v>
      </c>
      <c r="U33" s="145">
        <v>122689</v>
      </c>
      <c r="V33" s="182">
        <f>T33/U33</f>
        <v>8.201468754330055</v>
      </c>
      <c r="W33" s="214"/>
    </row>
    <row r="34" spans="1:23" s="5" customFormat="1" ht="15.75" customHeight="1">
      <c r="A34" s="83">
        <v>30</v>
      </c>
      <c r="B34" s="193" t="s">
        <v>74</v>
      </c>
      <c r="C34" s="136">
        <v>40550</v>
      </c>
      <c r="D34" s="152" t="s">
        <v>64</v>
      </c>
      <c r="E34" s="153">
        <v>355</v>
      </c>
      <c r="F34" s="153">
        <v>8</v>
      </c>
      <c r="G34" s="153">
        <v>11</v>
      </c>
      <c r="H34" s="154">
        <v>174</v>
      </c>
      <c r="I34" s="137">
        <v>27</v>
      </c>
      <c r="J34" s="154">
        <v>760</v>
      </c>
      <c r="K34" s="137">
        <v>97</v>
      </c>
      <c r="L34" s="154">
        <v>952</v>
      </c>
      <c r="M34" s="137">
        <v>124</v>
      </c>
      <c r="N34" s="155">
        <f>+L34+J34+H34</f>
        <v>1886</v>
      </c>
      <c r="O34" s="138">
        <f>+M34+K34+I34</f>
        <v>248</v>
      </c>
      <c r="P34" s="137">
        <f>+O34/F34</f>
        <v>31</v>
      </c>
      <c r="Q34" s="156">
        <f>+N34/O34</f>
        <v>7.604838709677419</v>
      </c>
      <c r="R34" s="154">
        <v>13397</v>
      </c>
      <c r="S34" s="157">
        <f>IF(R34&lt;&gt;0,-(R34-N34)/R34,"")</f>
        <v>-0.8592222139284914</v>
      </c>
      <c r="T34" s="154">
        <v>36502366</v>
      </c>
      <c r="U34" s="137">
        <v>3910887</v>
      </c>
      <c r="V34" s="181">
        <f>+T34/U34</f>
        <v>9.333526128471624</v>
      </c>
      <c r="W34" s="214"/>
    </row>
    <row r="35" spans="1:23" s="5" customFormat="1" ht="15.75" customHeight="1">
      <c r="A35" s="83">
        <v>31</v>
      </c>
      <c r="B35" s="193" t="s">
        <v>43</v>
      </c>
      <c r="C35" s="136">
        <v>40606</v>
      </c>
      <c r="D35" s="152" t="s">
        <v>19</v>
      </c>
      <c r="E35" s="153">
        <v>30</v>
      </c>
      <c r="F35" s="153">
        <v>11</v>
      </c>
      <c r="G35" s="153">
        <v>3</v>
      </c>
      <c r="H35" s="154">
        <v>236.5</v>
      </c>
      <c r="I35" s="137">
        <v>43</v>
      </c>
      <c r="J35" s="154">
        <v>961</v>
      </c>
      <c r="K35" s="137">
        <v>171</v>
      </c>
      <c r="L35" s="154">
        <v>357</v>
      </c>
      <c r="M35" s="137">
        <v>56</v>
      </c>
      <c r="N35" s="155">
        <f>SUM(H35+J35+L35)</f>
        <v>1554.5</v>
      </c>
      <c r="O35" s="138">
        <f>SUM(I35+K35+M35)</f>
        <v>270</v>
      </c>
      <c r="P35" s="143">
        <f>O35/F35</f>
        <v>24.545454545454547</v>
      </c>
      <c r="Q35" s="135">
        <f>+N35/O35</f>
        <v>5.757407407407407</v>
      </c>
      <c r="R35" s="154">
        <v>6084</v>
      </c>
      <c r="S35" s="223">
        <f>-(R35-N35)/R35</f>
        <v>-0.7444937541091388</v>
      </c>
      <c r="T35" s="154">
        <v>31277.5</v>
      </c>
      <c r="U35" s="137">
        <v>4961</v>
      </c>
      <c r="V35" s="182">
        <f>T35/U35</f>
        <v>6.304676476516831</v>
      </c>
      <c r="W35" s="214"/>
    </row>
    <row r="36" spans="1:23" s="5" customFormat="1" ht="15.75" customHeight="1">
      <c r="A36" s="83">
        <v>32</v>
      </c>
      <c r="B36" s="194" t="s">
        <v>57</v>
      </c>
      <c r="C36" s="139">
        <v>40515</v>
      </c>
      <c r="D36" s="159" t="s">
        <v>20</v>
      </c>
      <c r="E36" s="160">
        <v>337</v>
      </c>
      <c r="F36" s="160">
        <v>1</v>
      </c>
      <c r="G36" s="160">
        <v>15</v>
      </c>
      <c r="H36" s="161">
        <v>385</v>
      </c>
      <c r="I36" s="140">
        <v>77</v>
      </c>
      <c r="J36" s="161">
        <v>560</v>
      </c>
      <c r="K36" s="140">
        <v>112</v>
      </c>
      <c r="L36" s="161">
        <v>605</v>
      </c>
      <c r="M36" s="140">
        <v>121</v>
      </c>
      <c r="N36" s="162">
        <f>+H36+J36+L36</f>
        <v>1550</v>
      </c>
      <c r="O36" s="141">
        <f>+I36+K36+M36</f>
        <v>310</v>
      </c>
      <c r="P36" s="163">
        <f>IF(N36&lt;&gt;0,O36/F36,"")</f>
        <v>310</v>
      </c>
      <c r="Q36" s="133">
        <f>IF(N36&lt;&gt;0,N36/O36,"")</f>
        <v>5</v>
      </c>
      <c r="R36" s="161"/>
      <c r="S36" s="157">
        <f>IF(R36&lt;&gt;0,-(R36-N36)/R36,"")</f>
      </c>
      <c r="T36" s="161">
        <v>19642219</v>
      </c>
      <c r="U36" s="140">
        <v>2097580</v>
      </c>
      <c r="V36" s="134">
        <f>T36/U36</f>
        <v>9.364228777925037</v>
      </c>
      <c r="W36" s="214"/>
    </row>
    <row r="37" spans="1:23" s="5" customFormat="1" ht="15.75" customHeight="1">
      <c r="A37" s="83">
        <v>33</v>
      </c>
      <c r="B37" s="194" t="s">
        <v>32</v>
      </c>
      <c r="C37" s="139">
        <v>40585</v>
      </c>
      <c r="D37" s="159" t="s">
        <v>20</v>
      </c>
      <c r="E37" s="160">
        <v>89</v>
      </c>
      <c r="F37" s="160">
        <v>5</v>
      </c>
      <c r="G37" s="160">
        <v>6</v>
      </c>
      <c r="H37" s="161">
        <v>253</v>
      </c>
      <c r="I37" s="140">
        <v>43</v>
      </c>
      <c r="J37" s="161">
        <v>704</v>
      </c>
      <c r="K37" s="140">
        <v>122</v>
      </c>
      <c r="L37" s="161">
        <v>557</v>
      </c>
      <c r="M37" s="140">
        <v>97</v>
      </c>
      <c r="N37" s="162">
        <f>+H37+J37+L37</f>
        <v>1514</v>
      </c>
      <c r="O37" s="141">
        <f>+I37+K37+M37</f>
        <v>262</v>
      </c>
      <c r="P37" s="163">
        <f>IF(N37&lt;&gt;0,O37/F37,"")</f>
        <v>52.4</v>
      </c>
      <c r="Q37" s="133">
        <f>IF(N37&lt;&gt;0,N37/O37,"")</f>
        <v>5.778625954198473</v>
      </c>
      <c r="R37" s="161">
        <v>7226</v>
      </c>
      <c r="S37" s="157">
        <f>IF(R37&lt;&gt;0,-(R37-N37)/R37,"")</f>
        <v>-0.7904788264600056</v>
      </c>
      <c r="T37" s="161">
        <v>1416177</v>
      </c>
      <c r="U37" s="140">
        <v>141421</v>
      </c>
      <c r="V37" s="134">
        <f>T37/U37</f>
        <v>10.013908825421968</v>
      </c>
      <c r="W37" s="214"/>
    </row>
    <row r="38" spans="1:23" s="5" customFormat="1" ht="15.75" customHeight="1">
      <c r="A38" s="83">
        <v>34</v>
      </c>
      <c r="B38" s="193" t="s">
        <v>58</v>
      </c>
      <c r="C38" s="136">
        <v>40543</v>
      </c>
      <c r="D38" s="152" t="s">
        <v>56</v>
      </c>
      <c r="E38" s="153">
        <v>37</v>
      </c>
      <c r="F38" s="153">
        <v>1</v>
      </c>
      <c r="G38" s="153">
        <v>10</v>
      </c>
      <c r="H38" s="154">
        <v>250</v>
      </c>
      <c r="I38" s="137">
        <v>50</v>
      </c>
      <c r="J38" s="154">
        <v>450</v>
      </c>
      <c r="K38" s="137">
        <v>90</v>
      </c>
      <c r="L38" s="154">
        <v>550</v>
      </c>
      <c r="M38" s="137">
        <v>100</v>
      </c>
      <c r="N38" s="155">
        <f>H38+J38+L38</f>
        <v>1250</v>
      </c>
      <c r="O38" s="138">
        <f>I38+K38+M38</f>
        <v>240</v>
      </c>
      <c r="P38" s="163">
        <f>O38/F38</f>
        <v>240</v>
      </c>
      <c r="Q38" s="133">
        <f>N38/O38</f>
        <v>5.208333333333333</v>
      </c>
      <c r="R38" s="154">
        <v>67</v>
      </c>
      <c r="S38" s="157">
        <f>IF(R38&lt;&gt;0,-(R38-N38)/R38,"")</f>
        <v>17.65671641791045</v>
      </c>
      <c r="T38" s="154">
        <v>67624.5</v>
      </c>
      <c r="U38" s="137">
        <v>9495</v>
      </c>
      <c r="V38" s="182">
        <f>T38/U38</f>
        <v>7.122116903633492</v>
      </c>
      <c r="W38" s="214"/>
    </row>
    <row r="39" spans="1:23" s="5" customFormat="1" ht="15.75" customHeight="1">
      <c r="A39" s="83">
        <v>35</v>
      </c>
      <c r="B39" s="193" t="s">
        <v>59</v>
      </c>
      <c r="C39" s="136">
        <v>40571</v>
      </c>
      <c r="D39" s="152" t="s">
        <v>29</v>
      </c>
      <c r="E39" s="153">
        <v>12</v>
      </c>
      <c r="F39" s="153">
        <v>1</v>
      </c>
      <c r="G39" s="153">
        <v>6</v>
      </c>
      <c r="H39" s="171">
        <v>335</v>
      </c>
      <c r="I39" s="146">
        <v>67</v>
      </c>
      <c r="J39" s="171">
        <v>335</v>
      </c>
      <c r="K39" s="146">
        <v>67</v>
      </c>
      <c r="L39" s="171">
        <v>335</v>
      </c>
      <c r="M39" s="146">
        <v>67</v>
      </c>
      <c r="N39" s="172">
        <v>1005</v>
      </c>
      <c r="O39" s="147">
        <v>201</v>
      </c>
      <c r="P39" s="173">
        <v>201</v>
      </c>
      <c r="Q39" s="174">
        <v>5</v>
      </c>
      <c r="R39" s="175"/>
      <c r="S39" s="157">
        <f>IF(R39&lt;&gt;0,-(R39-N39)/R39,"")</f>
      </c>
      <c r="T39" s="175">
        <v>22544</v>
      </c>
      <c r="U39" s="148">
        <v>2275</v>
      </c>
      <c r="V39" s="184">
        <v>9.909450549450549</v>
      </c>
      <c r="W39" s="214"/>
    </row>
    <row r="40" spans="1:23" s="5" customFormat="1" ht="15.75" customHeight="1">
      <c r="A40" s="83">
        <v>36</v>
      </c>
      <c r="B40" s="193" t="s">
        <v>75</v>
      </c>
      <c r="C40" s="136">
        <v>40592</v>
      </c>
      <c r="D40" s="152" t="s">
        <v>64</v>
      </c>
      <c r="E40" s="153">
        <v>80</v>
      </c>
      <c r="F40" s="153">
        <v>5</v>
      </c>
      <c r="G40" s="153">
        <v>5</v>
      </c>
      <c r="H40" s="154">
        <v>241</v>
      </c>
      <c r="I40" s="137">
        <v>36</v>
      </c>
      <c r="J40" s="154">
        <v>350</v>
      </c>
      <c r="K40" s="137">
        <v>54</v>
      </c>
      <c r="L40" s="154">
        <v>376</v>
      </c>
      <c r="M40" s="137">
        <v>55</v>
      </c>
      <c r="N40" s="155">
        <f>+L40+J40+H40</f>
        <v>967</v>
      </c>
      <c r="O40" s="138">
        <f>+M40+K40+I40</f>
        <v>145</v>
      </c>
      <c r="P40" s="137">
        <f>+O40/F40</f>
        <v>29</v>
      </c>
      <c r="Q40" s="156">
        <f>+N40/O40</f>
        <v>6.6689655172413795</v>
      </c>
      <c r="R40" s="154">
        <v>9988</v>
      </c>
      <c r="S40" s="157">
        <f>IF(R40&lt;&gt;0,-(R40-N40)/R40,"")</f>
        <v>-0.9031838205847016</v>
      </c>
      <c r="T40" s="154">
        <v>513451</v>
      </c>
      <c r="U40" s="137">
        <v>58707</v>
      </c>
      <c r="V40" s="181">
        <f>+T40/U40</f>
        <v>8.745992811760097</v>
      </c>
      <c r="W40" s="214"/>
    </row>
    <row r="41" spans="1:23" s="5" customFormat="1" ht="15.75" customHeight="1">
      <c r="A41" s="83">
        <v>37</v>
      </c>
      <c r="B41" s="193" t="s">
        <v>27</v>
      </c>
      <c r="C41" s="136">
        <v>40550</v>
      </c>
      <c r="D41" s="152" t="s">
        <v>19</v>
      </c>
      <c r="E41" s="153">
        <v>243</v>
      </c>
      <c r="F41" s="153">
        <v>2</v>
      </c>
      <c r="G41" s="153">
        <v>11</v>
      </c>
      <c r="H41" s="154">
        <v>503</v>
      </c>
      <c r="I41" s="137">
        <v>107</v>
      </c>
      <c r="J41" s="154">
        <v>305</v>
      </c>
      <c r="K41" s="137">
        <v>68</v>
      </c>
      <c r="L41" s="154">
        <v>126</v>
      </c>
      <c r="M41" s="137">
        <v>27</v>
      </c>
      <c r="N41" s="155">
        <f>SUM(H41+J41+L41)</f>
        <v>934</v>
      </c>
      <c r="O41" s="138">
        <f>SUM(I41+K41+M41)</f>
        <v>202</v>
      </c>
      <c r="P41" s="143">
        <f>O41/F41</f>
        <v>101</v>
      </c>
      <c r="Q41" s="135">
        <f>+N41/O41</f>
        <v>4.623762376237623</v>
      </c>
      <c r="R41" s="154">
        <v>330</v>
      </c>
      <c r="S41" s="223">
        <f>-(R41-N41)/R41</f>
        <v>1.8303030303030303</v>
      </c>
      <c r="T41" s="154">
        <v>7274717.5</v>
      </c>
      <c r="U41" s="137">
        <v>946849</v>
      </c>
      <c r="V41" s="182">
        <f>T41/U41</f>
        <v>7.6830809347636215</v>
      </c>
      <c r="W41" s="214"/>
    </row>
    <row r="42" spans="1:23" s="5" customFormat="1" ht="15.75" customHeight="1">
      <c r="A42" s="83">
        <v>38</v>
      </c>
      <c r="B42" s="193" t="s">
        <v>76</v>
      </c>
      <c r="C42" s="136">
        <v>40536</v>
      </c>
      <c r="D42" s="152" t="s">
        <v>64</v>
      </c>
      <c r="E42" s="153">
        <v>112</v>
      </c>
      <c r="F42" s="153">
        <v>4</v>
      </c>
      <c r="G42" s="153">
        <v>13</v>
      </c>
      <c r="H42" s="154">
        <v>341</v>
      </c>
      <c r="I42" s="137">
        <v>85</v>
      </c>
      <c r="J42" s="154">
        <v>230</v>
      </c>
      <c r="K42" s="137">
        <v>57</v>
      </c>
      <c r="L42" s="154">
        <v>267</v>
      </c>
      <c r="M42" s="137">
        <v>63</v>
      </c>
      <c r="N42" s="155">
        <f>+L42+J42+H42</f>
        <v>838</v>
      </c>
      <c r="O42" s="138">
        <f>+M42+K42+I42</f>
        <v>205</v>
      </c>
      <c r="P42" s="137">
        <f>+O42/F42</f>
        <v>51.25</v>
      </c>
      <c r="Q42" s="156">
        <f>+N42/O42</f>
        <v>4.087804878048781</v>
      </c>
      <c r="R42" s="154">
        <v>1965</v>
      </c>
      <c r="S42" s="157">
        <f>IF(R42&lt;&gt;0,-(R42-N42)/R42,"")</f>
        <v>-0.5735368956743002</v>
      </c>
      <c r="T42" s="154">
        <v>2741492</v>
      </c>
      <c r="U42" s="137">
        <v>243044</v>
      </c>
      <c r="V42" s="181">
        <f>+T42/U42</f>
        <v>11.27981764618752</v>
      </c>
      <c r="W42" s="214"/>
    </row>
    <row r="43" spans="1:23" s="5" customFormat="1" ht="15.75" customHeight="1">
      <c r="A43" s="83">
        <v>39</v>
      </c>
      <c r="B43" s="194" t="s">
        <v>77</v>
      </c>
      <c r="C43" s="139">
        <v>40564</v>
      </c>
      <c r="D43" s="159" t="s">
        <v>62</v>
      </c>
      <c r="E43" s="160">
        <v>100</v>
      </c>
      <c r="F43" s="160">
        <v>1</v>
      </c>
      <c r="G43" s="160">
        <v>8</v>
      </c>
      <c r="H43" s="253">
        <v>0</v>
      </c>
      <c r="I43" s="254">
        <v>0</v>
      </c>
      <c r="J43" s="253">
        <v>398</v>
      </c>
      <c r="K43" s="254">
        <v>199</v>
      </c>
      <c r="L43" s="253">
        <v>224</v>
      </c>
      <c r="M43" s="254">
        <v>112</v>
      </c>
      <c r="N43" s="255">
        <v>622</v>
      </c>
      <c r="O43" s="256">
        <v>311</v>
      </c>
      <c r="P43" s="158">
        <f>IF(N43&lt;&gt;0,O43/F43,"")</f>
        <v>311</v>
      </c>
      <c r="Q43" s="257">
        <f>IF(N43&lt;&gt;0,N43/O43,"")</f>
        <v>2</v>
      </c>
      <c r="R43" s="253"/>
      <c r="S43" s="157">
        <f>IF(R43&lt;&gt;0,-(R43-N43)/R43,"")</f>
      </c>
      <c r="T43" s="258">
        <v>500620.5</v>
      </c>
      <c r="U43" s="142">
        <v>60459</v>
      </c>
      <c r="V43" s="271">
        <f>IF(T43&lt;&gt;0,T43/U43,"")</f>
        <v>8.280330471890041</v>
      </c>
      <c r="W43" s="214"/>
    </row>
    <row r="44" spans="1:23" s="5" customFormat="1" ht="15.75" customHeight="1">
      <c r="A44" s="83">
        <v>40</v>
      </c>
      <c r="B44" s="193" t="s">
        <v>78</v>
      </c>
      <c r="C44" s="136">
        <v>40571</v>
      </c>
      <c r="D44" s="152" t="s">
        <v>64</v>
      </c>
      <c r="E44" s="153">
        <v>200</v>
      </c>
      <c r="F44" s="153">
        <v>1</v>
      </c>
      <c r="G44" s="153">
        <v>8</v>
      </c>
      <c r="H44" s="154">
        <v>172</v>
      </c>
      <c r="I44" s="137">
        <v>50</v>
      </c>
      <c r="J44" s="154">
        <v>172</v>
      </c>
      <c r="K44" s="137">
        <v>50</v>
      </c>
      <c r="L44" s="154">
        <v>172</v>
      </c>
      <c r="M44" s="137">
        <v>50</v>
      </c>
      <c r="N44" s="155">
        <f>+L44+J44+H44</f>
        <v>516</v>
      </c>
      <c r="O44" s="138">
        <f>+M44+K44+I44</f>
        <v>150</v>
      </c>
      <c r="P44" s="137">
        <f>+O44/F44</f>
        <v>150</v>
      </c>
      <c r="Q44" s="156">
        <f>+N44/O44</f>
        <v>3.44</v>
      </c>
      <c r="R44" s="154">
        <v>987</v>
      </c>
      <c r="S44" s="157">
        <f>IF(R44&lt;&gt;0,-(R44-N44)/R44,"")</f>
        <v>-0.47720364741641336</v>
      </c>
      <c r="T44" s="154">
        <v>2972062</v>
      </c>
      <c r="U44" s="137">
        <v>242352</v>
      </c>
      <c r="V44" s="181">
        <f>+T44/U44</f>
        <v>12.263410246253384</v>
      </c>
      <c r="W44" s="214"/>
    </row>
    <row r="45" spans="1:23" s="5" customFormat="1" ht="15.75" customHeight="1">
      <c r="A45" s="83">
        <v>41</v>
      </c>
      <c r="B45" s="192" t="s">
        <v>38</v>
      </c>
      <c r="C45" s="136">
        <v>40522</v>
      </c>
      <c r="D45" s="152" t="s">
        <v>35</v>
      </c>
      <c r="E45" s="153">
        <v>127</v>
      </c>
      <c r="F45" s="153">
        <v>2</v>
      </c>
      <c r="G45" s="153">
        <v>15</v>
      </c>
      <c r="H45" s="165">
        <v>66</v>
      </c>
      <c r="I45" s="143">
        <v>10</v>
      </c>
      <c r="J45" s="165">
        <v>243</v>
      </c>
      <c r="K45" s="143">
        <v>43</v>
      </c>
      <c r="L45" s="165">
        <v>180</v>
      </c>
      <c r="M45" s="143">
        <v>30</v>
      </c>
      <c r="N45" s="166">
        <f>H45+J45+L45</f>
        <v>489</v>
      </c>
      <c r="O45" s="144">
        <f>I45+K45+M45</f>
        <v>83</v>
      </c>
      <c r="P45" s="143">
        <f>O45/F45</f>
        <v>41.5</v>
      </c>
      <c r="Q45" s="135">
        <f>+N45/O45</f>
        <v>5.891566265060241</v>
      </c>
      <c r="R45" s="167">
        <v>1163</v>
      </c>
      <c r="S45" s="223">
        <f>-(R45-N45)/R45</f>
        <v>-0.5795356835769562</v>
      </c>
      <c r="T45" s="168">
        <v>2454780</v>
      </c>
      <c r="U45" s="145">
        <v>233465</v>
      </c>
      <c r="V45" s="182">
        <f>T45/U45</f>
        <v>10.514552502516437</v>
      </c>
      <c r="W45" s="214"/>
    </row>
    <row r="46" spans="1:23" s="5" customFormat="1" ht="15.75" customHeight="1">
      <c r="A46" s="83">
        <v>42</v>
      </c>
      <c r="B46" s="193" t="s">
        <v>60</v>
      </c>
      <c r="C46" s="149">
        <v>40564</v>
      </c>
      <c r="D46" s="176" t="s">
        <v>49</v>
      </c>
      <c r="E46" s="177">
        <v>1</v>
      </c>
      <c r="F46" s="177">
        <v>1</v>
      </c>
      <c r="G46" s="177">
        <v>6</v>
      </c>
      <c r="H46" s="178">
        <v>27</v>
      </c>
      <c r="I46" s="150">
        <v>3</v>
      </c>
      <c r="J46" s="178">
        <v>177</v>
      </c>
      <c r="K46" s="150">
        <v>18</v>
      </c>
      <c r="L46" s="178">
        <v>180</v>
      </c>
      <c r="M46" s="150">
        <v>19</v>
      </c>
      <c r="N46" s="179">
        <f>SUM(H46+J46+L46)</f>
        <v>384</v>
      </c>
      <c r="O46" s="151">
        <f>SUM(I46+K46+M46)</f>
        <v>40</v>
      </c>
      <c r="P46" s="150">
        <f>O46/F46</f>
        <v>40</v>
      </c>
      <c r="Q46" s="180">
        <f>N46/O46</f>
        <v>9.6</v>
      </c>
      <c r="R46" s="178"/>
      <c r="S46" s="157">
        <f aca="true" t="shared" si="5" ref="S46:S51">IF(R46&lt;&gt;0,-(R46-N46)/R46,"")</f>
      </c>
      <c r="T46" s="178">
        <v>10781</v>
      </c>
      <c r="U46" s="150">
        <v>1173</v>
      </c>
      <c r="V46" s="185">
        <f>T46/U46</f>
        <v>9.190963341858483</v>
      </c>
      <c r="W46" s="214"/>
    </row>
    <row r="47" spans="1:23" s="5" customFormat="1" ht="15.75" customHeight="1">
      <c r="A47" s="83">
        <v>43</v>
      </c>
      <c r="B47" s="193" t="s">
        <v>31</v>
      </c>
      <c r="C47" s="136">
        <v>40571</v>
      </c>
      <c r="D47" s="152" t="s">
        <v>29</v>
      </c>
      <c r="E47" s="153">
        <v>20</v>
      </c>
      <c r="F47" s="153">
        <v>1</v>
      </c>
      <c r="G47" s="153">
        <v>8</v>
      </c>
      <c r="H47" s="171">
        <v>125</v>
      </c>
      <c r="I47" s="146">
        <v>25</v>
      </c>
      <c r="J47" s="171">
        <v>70</v>
      </c>
      <c r="K47" s="146">
        <v>14</v>
      </c>
      <c r="L47" s="171">
        <v>139</v>
      </c>
      <c r="M47" s="146">
        <v>25</v>
      </c>
      <c r="N47" s="172">
        <v>334</v>
      </c>
      <c r="O47" s="147">
        <v>64</v>
      </c>
      <c r="P47" s="173">
        <v>64</v>
      </c>
      <c r="Q47" s="174">
        <v>5.21875</v>
      </c>
      <c r="R47" s="175">
        <v>7128</v>
      </c>
      <c r="S47" s="157">
        <f t="shared" si="5"/>
        <v>-0.9531425364758698</v>
      </c>
      <c r="T47" s="175">
        <v>756081</v>
      </c>
      <c r="U47" s="148">
        <v>61470</v>
      </c>
      <c r="V47" s="184">
        <v>12.3</v>
      </c>
      <c r="W47" s="214"/>
    </row>
    <row r="48" spans="1:23" s="5" customFormat="1" ht="15.75" customHeight="1">
      <c r="A48" s="83">
        <v>44</v>
      </c>
      <c r="B48" s="191" t="s">
        <v>79</v>
      </c>
      <c r="C48" s="136">
        <v>40557</v>
      </c>
      <c r="D48" s="152" t="s">
        <v>64</v>
      </c>
      <c r="E48" s="153">
        <v>129</v>
      </c>
      <c r="F48" s="153">
        <v>1</v>
      </c>
      <c r="G48" s="153">
        <v>10</v>
      </c>
      <c r="H48" s="154">
        <v>42</v>
      </c>
      <c r="I48" s="137">
        <v>6</v>
      </c>
      <c r="J48" s="154">
        <v>93</v>
      </c>
      <c r="K48" s="137">
        <v>13</v>
      </c>
      <c r="L48" s="154">
        <v>50</v>
      </c>
      <c r="M48" s="137">
        <v>7</v>
      </c>
      <c r="N48" s="155">
        <f>+L48+J48+H48</f>
        <v>185</v>
      </c>
      <c r="O48" s="138">
        <f>+M48+K48+I48</f>
        <v>26</v>
      </c>
      <c r="P48" s="137">
        <f>+O48/F48</f>
        <v>26</v>
      </c>
      <c r="Q48" s="156">
        <f>+N48/O48</f>
        <v>7.115384615384615</v>
      </c>
      <c r="R48" s="154">
        <v>1194</v>
      </c>
      <c r="S48" s="157">
        <f t="shared" si="5"/>
        <v>-0.8450586264656617</v>
      </c>
      <c r="T48" s="154">
        <v>1368473</v>
      </c>
      <c r="U48" s="137">
        <v>120053</v>
      </c>
      <c r="V48" s="181">
        <f>+T48/U48</f>
        <v>11.398907149342374</v>
      </c>
      <c r="W48" s="214"/>
    </row>
    <row r="49" spans="1:23" s="5" customFormat="1" ht="15.75" customHeight="1">
      <c r="A49" s="83">
        <v>45</v>
      </c>
      <c r="B49" s="195" t="s">
        <v>28</v>
      </c>
      <c r="C49" s="139">
        <v>40557</v>
      </c>
      <c r="D49" s="169" t="s">
        <v>11</v>
      </c>
      <c r="E49" s="170">
        <v>66</v>
      </c>
      <c r="F49" s="170">
        <v>1</v>
      </c>
      <c r="G49" s="170">
        <v>10</v>
      </c>
      <c r="H49" s="161">
        <v>49</v>
      </c>
      <c r="I49" s="140">
        <v>8</v>
      </c>
      <c r="J49" s="161">
        <v>31</v>
      </c>
      <c r="K49" s="140">
        <v>5</v>
      </c>
      <c r="L49" s="161">
        <v>73</v>
      </c>
      <c r="M49" s="140">
        <v>12</v>
      </c>
      <c r="N49" s="162">
        <f aca="true" t="shared" si="6" ref="N49:O51">+H49+J49+L49</f>
        <v>153</v>
      </c>
      <c r="O49" s="141">
        <f t="shared" si="6"/>
        <v>25</v>
      </c>
      <c r="P49" s="137">
        <f>+O49/F49</f>
        <v>25</v>
      </c>
      <c r="Q49" s="156">
        <f>+N49/O49</f>
        <v>6.12</v>
      </c>
      <c r="R49" s="161">
        <v>3744</v>
      </c>
      <c r="S49" s="157">
        <f t="shared" si="5"/>
        <v>-0.9591346153846154</v>
      </c>
      <c r="T49" s="161">
        <v>2595186</v>
      </c>
      <c r="U49" s="140">
        <v>250978</v>
      </c>
      <c r="V49" s="183">
        <f>+T49/U49</f>
        <v>10.340292774665508</v>
      </c>
      <c r="W49" s="214"/>
    </row>
    <row r="50" spans="1:23" s="5" customFormat="1" ht="15.75" customHeight="1">
      <c r="A50" s="83">
        <v>46</v>
      </c>
      <c r="B50" s="195" t="s">
        <v>37</v>
      </c>
      <c r="C50" s="139">
        <v>40592</v>
      </c>
      <c r="D50" s="169" t="s">
        <v>11</v>
      </c>
      <c r="E50" s="170">
        <v>68</v>
      </c>
      <c r="F50" s="170">
        <v>1</v>
      </c>
      <c r="G50" s="170">
        <v>5</v>
      </c>
      <c r="H50" s="161">
        <v>12</v>
      </c>
      <c r="I50" s="140">
        <v>2</v>
      </c>
      <c r="J50" s="161">
        <v>60</v>
      </c>
      <c r="K50" s="140">
        <v>10</v>
      </c>
      <c r="L50" s="161">
        <v>48</v>
      </c>
      <c r="M50" s="140">
        <v>8</v>
      </c>
      <c r="N50" s="162">
        <f t="shared" si="6"/>
        <v>120</v>
      </c>
      <c r="O50" s="141">
        <f t="shared" si="6"/>
        <v>20</v>
      </c>
      <c r="P50" s="137">
        <f>+O50/F50</f>
        <v>20</v>
      </c>
      <c r="Q50" s="156">
        <f>+N50/O50</f>
        <v>6</v>
      </c>
      <c r="R50" s="161">
        <v>199</v>
      </c>
      <c r="S50" s="157">
        <f t="shared" si="5"/>
        <v>-0.3969849246231156</v>
      </c>
      <c r="T50" s="161">
        <v>148168</v>
      </c>
      <c r="U50" s="140">
        <v>15280</v>
      </c>
      <c r="V50" s="183">
        <f>+T50/U50</f>
        <v>9.696858638743455</v>
      </c>
      <c r="W50" s="214"/>
    </row>
    <row r="51" spans="1:23" s="5" customFormat="1" ht="15.75" customHeight="1" thickBot="1">
      <c r="A51" s="83">
        <v>47</v>
      </c>
      <c r="B51" s="272" t="s">
        <v>33</v>
      </c>
      <c r="C51" s="248">
        <v>40585</v>
      </c>
      <c r="D51" s="273" t="s">
        <v>11</v>
      </c>
      <c r="E51" s="274">
        <v>41</v>
      </c>
      <c r="F51" s="274">
        <v>1</v>
      </c>
      <c r="G51" s="274">
        <v>6</v>
      </c>
      <c r="H51" s="249">
        <v>18</v>
      </c>
      <c r="I51" s="250">
        <v>3</v>
      </c>
      <c r="J51" s="249">
        <v>12</v>
      </c>
      <c r="K51" s="250">
        <v>2</v>
      </c>
      <c r="L51" s="249">
        <v>20</v>
      </c>
      <c r="M51" s="250">
        <v>3</v>
      </c>
      <c r="N51" s="251">
        <f t="shared" si="6"/>
        <v>50</v>
      </c>
      <c r="O51" s="252">
        <f t="shared" si="6"/>
        <v>8</v>
      </c>
      <c r="P51" s="275">
        <f>+O51/F51</f>
        <v>8</v>
      </c>
      <c r="Q51" s="276">
        <f>+N51/O51</f>
        <v>6.25</v>
      </c>
      <c r="R51" s="249">
        <v>1528</v>
      </c>
      <c r="S51" s="186">
        <f t="shared" si="5"/>
        <v>-0.9672774869109948</v>
      </c>
      <c r="T51" s="249">
        <v>343178</v>
      </c>
      <c r="U51" s="250">
        <v>28632</v>
      </c>
      <c r="V51" s="277">
        <f>+T51/U51</f>
        <v>11.985820061469685</v>
      </c>
      <c r="W51" s="214"/>
    </row>
    <row r="52" spans="1:23" s="7" customFormat="1" ht="15">
      <c r="A52" s="84"/>
      <c r="B52" s="356"/>
      <c r="C52" s="357"/>
      <c r="D52" s="358"/>
      <c r="E52" s="1"/>
      <c r="F52" s="1"/>
      <c r="G52" s="2"/>
      <c r="H52" s="56"/>
      <c r="I52" s="66"/>
      <c r="J52" s="56"/>
      <c r="K52" s="66"/>
      <c r="L52" s="56"/>
      <c r="M52" s="66"/>
      <c r="N52" s="61"/>
      <c r="O52" s="71"/>
      <c r="P52" s="74"/>
      <c r="Q52" s="76"/>
      <c r="R52" s="64"/>
      <c r="S52" s="39"/>
      <c r="T52" s="64"/>
      <c r="U52" s="74"/>
      <c r="V52" s="100"/>
      <c r="W52" s="216"/>
    </row>
    <row r="53" spans="1:23" s="7" customFormat="1" ht="15">
      <c r="A53" s="86"/>
      <c r="B53" s="87"/>
      <c r="C53" s="129"/>
      <c r="D53" s="88"/>
      <c r="E53" s="89"/>
      <c r="F53" s="89"/>
      <c r="G53" s="90"/>
      <c r="H53" s="91"/>
      <c r="I53" s="92"/>
      <c r="J53" s="91"/>
      <c r="K53" s="92"/>
      <c r="L53" s="91"/>
      <c r="M53" s="92"/>
      <c r="N53" s="93"/>
      <c r="O53" s="94"/>
      <c r="P53" s="95"/>
      <c r="Q53" s="96"/>
      <c r="R53" s="97"/>
      <c r="S53" s="98"/>
      <c r="T53" s="97"/>
      <c r="U53" s="95"/>
      <c r="V53" s="101"/>
      <c r="W53" s="216"/>
    </row>
    <row r="54" spans="1:23" s="7" customFormat="1" ht="21.75" customHeight="1">
      <c r="A54" s="351" t="s">
        <v>8</v>
      </c>
      <c r="B54" s="352"/>
      <c r="C54" s="352"/>
      <c r="D54" s="352"/>
      <c r="E54" s="352"/>
      <c r="F54" s="352"/>
      <c r="G54" s="352"/>
      <c r="H54" s="352"/>
      <c r="I54" s="352"/>
      <c r="J54" s="352"/>
      <c r="K54" s="352"/>
      <c r="L54" s="352"/>
      <c r="M54" s="352"/>
      <c r="N54" s="352"/>
      <c r="O54" s="352"/>
      <c r="P54" s="352"/>
      <c r="Q54" s="352"/>
      <c r="R54" s="352"/>
      <c r="S54" s="352"/>
      <c r="T54" s="352"/>
      <c r="U54" s="352"/>
      <c r="V54" s="352"/>
      <c r="W54" s="216"/>
    </row>
    <row r="55" spans="1:256" s="7" customFormat="1" ht="15">
      <c r="A55" s="344" t="s">
        <v>10</v>
      </c>
      <c r="B55" s="345"/>
      <c r="C55" s="345"/>
      <c r="D55" s="345"/>
      <c r="E55" s="345"/>
      <c r="F55" s="345"/>
      <c r="G55" s="345"/>
      <c r="H55" s="345"/>
      <c r="I55" s="345"/>
      <c r="J55" s="345"/>
      <c r="K55" s="345"/>
      <c r="L55" s="345"/>
      <c r="M55" s="345"/>
      <c r="N55" s="345"/>
      <c r="O55" s="345"/>
      <c r="P55" s="345"/>
      <c r="Q55" s="345"/>
      <c r="R55" s="345"/>
      <c r="S55" s="345"/>
      <c r="T55" s="345"/>
      <c r="U55" s="345"/>
      <c r="V55" s="345"/>
      <c r="W55" s="217"/>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2"/>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2"/>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2"/>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2"/>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2"/>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2"/>
      <c r="EZ55" s="103"/>
      <c r="FA55" s="103"/>
      <c r="FB55" s="103"/>
      <c r="FC55" s="103"/>
      <c r="FD55" s="103"/>
      <c r="FE55" s="103"/>
      <c r="FF55" s="103"/>
      <c r="FG55" s="103"/>
      <c r="FH55" s="103"/>
      <c r="FI55" s="103"/>
      <c r="FJ55" s="103"/>
      <c r="FK55" s="103"/>
      <c r="FL55" s="103"/>
      <c r="FM55" s="103"/>
      <c r="FN55" s="103"/>
      <c r="FO55" s="103"/>
      <c r="FP55" s="103"/>
      <c r="FQ55" s="103"/>
      <c r="FR55" s="103"/>
      <c r="FS55" s="103"/>
      <c r="FT55" s="103"/>
      <c r="FU55" s="102"/>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2"/>
      <c r="GR55" s="103"/>
      <c r="GS55" s="103"/>
      <c r="GT55" s="103"/>
      <c r="GU55" s="103"/>
      <c r="GV55" s="103"/>
      <c r="GW55" s="103"/>
      <c r="GX55" s="103"/>
      <c r="GY55" s="103"/>
      <c r="GZ55" s="103"/>
      <c r="HA55" s="103"/>
      <c r="HB55" s="103"/>
      <c r="HC55" s="103"/>
      <c r="HD55" s="103"/>
      <c r="HE55" s="103"/>
      <c r="HF55" s="103"/>
      <c r="HG55" s="103"/>
      <c r="HH55" s="103"/>
      <c r="HI55" s="103"/>
      <c r="HJ55" s="103"/>
      <c r="HK55" s="103"/>
      <c r="HL55" s="103"/>
      <c r="HM55" s="102"/>
      <c r="HN55" s="103"/>
      <c r="HO55" s="103"/>
      <c r="HP55" s="103"/>
      <c r="HQ55" s="103"/>
      <c r="HR55" s="103"/>
      <c r="HS55" s="103"/>
      <c r="HT55" s="103"/>
      <c r="HU55" s="103"/>
      <c r="HV55" s="103"/>
      <c r="HW55" s="103"/>
      <c r="HX55" s="103"/>
      <c r="HY55" s="103"/>
      <c r="HZ55" s="103"/>
      <c r="IA55" s="103"/>
      <c r="IB55" s="103"/>
      <c r="IC55" s="103"/>
      <c r="ID55" s="103"/>
      <c r="IE55" s="103"/>
      <c r="IF55" s="103"/>
      <c r="IG55" s="103"/>
      <c r="IH55" s="103"/>
      <c r="II55" s="102"/>
      <c r="IJ55" s="103"/>
      <c r="IK55" s="103"/>
      <c r="IL55" s="103"/>
      <c r="IM55" s="103"/>
      <c r="IN55" s="103"/>
      <c r="IO55" s="103"/>
      <c r="IP55" s="103"/>
      <c r="IQ55" s="103"/>
      <c r="IR55" s="103"/>
      <c r="IS55" s="103"/>
      <c r="IT55" s="103"/>
      <c r="IU55" s="103"/>
      <c r="IV55" s="103"/>
    </row>
    <row r="56" spans="1:256" s="7" customFormat="1" ht="15">
      <c r="A56" s="346"/>
      <c r="B56" s="347"/>
      <c r="C56" s="347"/>
      <c r="D56" s="347"/>
      <c r="E56" s="347"/>
      <c r="F56" s="347"/>
      <c r="G56" s="347"/>
      <c r="H56" s="347"/>
      <c r="I56" s="347"/>
      <c r="J56" s="347"/>
      <c r="K56" s="347"/>
      <c r="L56" s="347"/>
      <c r="M56" s="347"/>
      <c r="N56" s="347"/>
      <c r="O56" s="347"/>
      <c r="P56" s="347"/>
      <c r="Q56" s="347"/>
      <c r="R56" s="347"/>
      <c r="S56" s="347"/>
      <c r="T56" s="347"/>
      <c r="U56" s="347"/>
      <c r="V56" s="348"/>
      <c r="W56" s="217"/>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2"/>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2"/>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2"/>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2"/>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2"/>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2"/>
      <c r="EZ56" s="103"/>
      <c r="FA56" s="103"/>
      <c r="FB56" s="103"/>
      <c r="FC56" s="103"/>
      <c r="FD56" s="103"/>
      <c r="FE56" s="103"/>
      <c r="FF56" s="103"/>
      <c r="FG56" s="103"/>
      <c r="FH56" s="103"/>
      <c r="FI56" s="103"/>
      <c r="FJ56" s="103"/>
      <c r="FK56" s="103"/>
      <c r="FL56" s="103"/>
      <c r="FM56" s="103"/>
      <c r="FN56" s="103"/>
      <c r="FO56" s="103"/>
      <c r="FP56" s="103"/>
      <c r="FQ56" s="103"/>
      <c r="FR56" s="103"/>
      <c r="FS56" s="103"/>
      <c r="FT56" s="103"/>
      <c r="FU56" s="102"/>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2"/>
      <c r="GR56" s="103"/>
      <c r="GS56" s="103"/>
      <c r="GT56" s="103"/>
      <c r="GU56" s="103"/>
      <c r="GV56" s="103"/>
      <c r="GW56" s="103"/>
      <c r="GX56" s="103"/>
      <c r="GY56" s="103"/>
      <c r="GZ56" s="103"/>
      <c r="HA56" s="103"/>
      <c r="HB56" s="103"/>
      <c r="HC56" s="103"/>
      <c r="HD56" s="103"/>
      <c r="HE56" s="103"/>
      <c r="HF56" s="103"/>
      <c r="HG56" s="103"/>
      <c r="HH56" s="103"/>
      <c r="HI56" s="103"/>
      <c r="HJ56" s="103"/>
      <c r="HK56" s="103"/>
      <c r="HL56" s="103"/>
      <c r="HM56" s="102"/>
      <c r="HN56" s="103"/>
      <c r="HO56" s="103"/>
      <c r="HP56" s="103"/>
      <c r="HQ56" s="103"/>
      <c r="HR56" s="103"/>
      <c r="HS56" s="103"/>
      <c r="HT56" s="103"/>
      <c r="HU56" s="103"/>
      <c r="HV56" s="103"/>
      <c r="HW56" s="103"/>
      <c r="HX56" s="103"/>
      <c r="HY56" s="103"/>
      <c r="HZ56" s="103"/>
      <c r="IA56" s="103"/>
      <c r="IB56" s="103"/>
      <c r="IC56" s="103"/>
      <c r="ID56" s="103"/>
      <c r="IE56" s="103"/>
      <c r="IF56" s="103"/>
      <c r="IG56" s="103"/>
      <c r="IH56" s="103"/>
      <c r="II56" s="102"/>
      <c r="IJ56" s="103"/>
      <c r="IK56" s="103"/>
      <c r="IL56" s="103"/>
      <c r="IM56" s="103"/>
      <c r="IN56" s="103"/>
      <c r="IO56" s="103"/>
      <c r="IP56" s="103"/>
      <c r="IQ56" s="103"/>
      <c r="IR56" s="103"/>
      <c r="IS56" s="103"/>
      <c r="IT56" s="103"/>
      <c r="IU56" s="103"/>
      <c r="IV56" s="103"/>
    </row>
    <row r="57" spans="1:256" s="7" customFormat="1" ht="15">
      <c r="A57" s="349"/>
      <c r="B57" s="350"/>
      <c r="C57" s="350"/>
      <c r="D57" s="350"/>
      <c r="E57" s="350"/>
      <c r="F57" s="350"/>
      <c r="G57" s="350"/>
      <c r="H57" s="350"/>
      <c r="I57" s="350"/>
      <c r="J57" s="350"/>
      <c r="K57" s="350"/>
      <c r="L57" s="350"/>
      <c r="M57" s="350"/>
      <c r="N57" s="350"/>
      <c r="O57" s="350"/>
      <c r="P57" s="350"/>
      <c r="Q57" s="350"/>
      <c r="R57" s="350"/>
      <c r="S57" s="350"/>
      <c r="T57" s="350"/>
      <c r="U57" s="350"/>
      <c r="V57" s="350"/>
      <c r="W57" s="217"/>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2"/>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2"/>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2"/>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2"/>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2"/>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2"/>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2"/>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2"/>
      <c r="GR57" s="103"/>
      <c r="GS57" s="103"/>
      <c r="GT57" s="103"/>
      <c r="GU57" s="103"/>
      <c r="GV57" s="103"/>
      <c r="GW57" s="103"/>
      <c r="GX57" s="103"/>
      <c r="GY57" s="103"/>
      <c r="GZ57" s="103"/>
      <c r="HA57" s="103"/>
      <c r="HB57" s="103"/>
      <c r="HC57" s="103"/>
      <c r="HD57" s="103"/>
      <c r="HE57" s="103"/>
      <c r="HF57" s="103"/>
      <c r="HG57" s="103"/>
      <c r="HH57" s="103"/>
      <c r="HI57" s="103"/>
      <c r="HJ57" s="103"/>
      <c r="HK57" s="103"/>
      <c r="HL57" s="103"/>
      <c r="HM57" s="102"/>
      <c r="HN57" s="103"/>
      <c r="HO57" s="103"/>
      <c r="HP57" s="103"/>
      <c r="HQ57" s="103"/>
      <c r="HR57" s="103"/>
      <c r="HS57" s="103"/>
      <c r="HT57" s="103"/>
      <c r="HU57" s="103"/>
      <c r="HV57" s="103"/>
      <c r="HW57" s="103"/>
      <c r="HX57" s="103"/>
      <c r="HY57" s="103"/>
      <c r="HZ57" s="103"/>
      <c r="IA57" s="103"/>
      <c r="IB57" s="103"/>
      <c r="IC57" s="103"/>
      <c r="ID57" s="103"/>
      <c r="IE57" s="103"/>
      <c r="IF57" s="103"/>
      <c r="IG57" s="103"/>
      <c r="IH57" s="103"/>
      <c r="II57" s="102"/>
      <c r="IJ57" s="103"/>
      <c r="IK57" s="103"/>
      <c r="IL57" s="103"/>
      <c r="IM57" s="103"/>
      <c r="IN57" s="103"/>
      <c r="IO57" s="103"/>
      <c r="IP57" s="103"/>
      <c r="IQ57" s="103"/>
      <c r="IR57" s="103"/>
      <c r="IS57" s="103"/>
      <c r="IT57" s="103"/>
      <c r="IU57" s="103"/>
      <c r="IV57" s="103"/>
    </row>
    <row r="58" spans="1:256" s="7" customFormat="1" ht="10.5" customHeight="1">
      <c r="A58" s="344" t="s">
        <v>9</v>
      </c>
      <c r="B58" s="345"/>
      <c r="C58" s="345"/>
      <c r="D58" s="345"/>
      <c r="E58" s="345"/>
      <c r="F58" s="345"/>
      <c r="G58" s="345"/>
      <c r="H58" s="345"/>
      <c r="I58" s="345"/>
      <c r="J58" s="345"/>
      <c r="K58" s="345"/>
      <c r="L58" s="345"/>
      <c r="M58" s="345"/>
      <c r="N58" s="345"/>
      <c r="O58" s="345"/>
      <c r="P58" s="345"/>
      <c r="Q58" s="345"/>
      <c r="R58" s="345"/>
      <c r="S58" s="345"/>
      <c r="T58" s="345"/>
      <c r="U58" s="345"/>
      <c r="V58" s="345"/>
      <c r="W58" s="217"/>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2"/>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2"/>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2"/>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2"/>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2"/>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2"/>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2"/>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2"/>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2"/>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2"/>
      <c r="IJ58" s="103"/>
      <c r="IK58" s="103"/>
      <c r="IL58" s="103"/>
      <c r="IM58" s="103"/>
      <c r="IN58" s="103"/>
      <c r="IO58" s="103"/>
      <c r="IP58" s="103"/>
      <c r="IQ58" s="103"/>
      <c r="IR58" s="103"/>
      <c r="IS58" s="103"/>
      <c r="IT58" s="103"/>
      <c r="IU58" s="103"/>
      <c r="IV58" s="103"/>
    </row>
    <row r="59" spans="1:256" s="7" customFormat="1" ht="12" customHeight="1">
      <c r="A59" s="346"/>
      <c r="B59" s="347"/>
      <c r="C59" s="347"/>
      <c r="D59" s="347"/>
      <c r="E59" s="347"/>
      <c r="F59" s="347"/>
      <c r="G59" s="347"/>
      <c r="H59" s="347"/>
      <c r="I59" s="347"/>
      <c r="J59" s="347"/>
      <c r="K59" s="347"/>
      <c r="L59" s="347"/>
      <c r="M59" s="347"/>
      <c r="N59" s="347"/>
      <c r="O59" s="347"/>
      <c r="P59" s="347"/>
      <c r="Q59" s="347"/>
      <c r="R59" s="347"/>
      <c r="S59" s="347"/>
      <c r="T59" s="347"/>
      <c r="U59" s="347"/>
      <c r="V59" s="348"/>
      <c r="W59" s="217"/>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2"/>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2"/>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2"/>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2"/>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2"/>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2"/>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2"/>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2"/>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2"/>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2"/>
      <c r="IJ59" s="103"/>
      <c r="IK59" s="103"/>
      <c r="IL59" s="103"/>
      <c r="IM59" s="103"/>
      <c r="IN59" s="103"/>
      <c r="IO59" s="103"/>
      <c r="IP59" s="103"/>
      <c r="IQ59" s="103"/>
      <c r="IR59" s="103"/>
      <c r="IS59" s="103"/>
      <c r="IT59" s="103"/>
      <c r="IU59" s="103"/>
      <c r="IV59" s="103"/>
    </row>
    <row r="60" spans="1:256" s="7" customFormat="1" ht="12" customHeight="1">
      <c r="A60" s="346"/>
      <c r="B60" s="347"/>
      <c r="C60" s="347"/>
      <c r="D60" s="347"/>
      <c r="E60" s="347"/>
      <c r="F60" s="347"/>
      <c r="G60" s="347"/>
      <c r="H60" s="347"/>
      <c r="I60" s="347"/>
      <c r="J60" s="347"/>
      <c r="K60" s="347"/>
      <c r="L60" s="347"/>
      <c r="M60" s="347"/>
      <c r="N60" s="347"/>
      <c r="O60" s="347"/>
      <c r="P60" s="347"/>
      <c r="Q60" s="347"/>
      <c r="R60" s="347"/>
      <c r="S60" s="347"/>
      <c r="T60" s="347"/>
      <c r="U60" s="347"/>
      <c r="V60" s="348"/>
      <c r="W60" s="217"/>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2"/>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2"/>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2"/>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2"/>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2"/>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2"/>
      <c r="EZ60" s="103"/>
      <c r="FA60" s="103"/>
      <c r="FB60" s="103"/>
      <c r="FC60" s="103"/>
      <c r="FD60" s="103"/>
      <c r="FE60" s="103"/>
      <c r="FF60" s="103"/>
      <c r="FG60" s="103"/>
      <c r="FH60" s="103"/>
      <c r="FI60" s="103"/>
      <c r="FJ60" s="103"/>
      <c r="FK60" s="103"/>
      <c r="FL60" s="103"/>
      <c r="FM60" s="103"/>
      <c r="FN60" s="103"/>
      <c r="FO60" s="103"/>
      <c r="FP60" s="103"/>
      <c r="FQ60" s="103"/>
      <c r="FR60" s="103"/>
      <c r="FS60" s="103"/>
      <c r="FT60" s="103"/>
      <c r="FU60" s="102"/>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2"/>
      <c r="GR60" s="103"/>
      <c r="GS60" s="103"/>
      <c r="GT60" s="103"/>
      <c r="GU60" s="103"/>
      <c r="GV60" s="103"/>
      <c r="GW60" s="103"/>
      <c r="GX60" s="103"/>
      <c r="GY60" s="103"/>
      <c r="GZ60" s="103"/>
      <c r="HA60" s="103"/>
      <c r="HB60" s="103"/>
      <c r="HC60" s="103"/>
      <c r="HD60" s="103"/>
      <c r="HE60" s="103"/>
      <c r="HF60" s="103"/>
      <c r="HG60" s="103"/>
      <c r="HH60" s="103"/>
      <c r="HI60" s="103"/>
      <c r="HJ60" s="103"/>
      <c r="HK60" s="103"/>
      <c r="HL60" s="103"/>
      <c r="HM60" s="102"/>
      <c r="HN60" s="103"/>
      <c r="HO60" s="103"/>
      <c r="HP60" s="103"/>
      <c r="HQ60" s="103"/>
      <c r="HR60" s="103"/>
      <c r="HS60" s="103"/>
      <c r="HT60" s="103"/>
      <c r="HU60" s="103"/>
      <c r="HV60" s="103"/>
      <c r="HW60" s="103"/>
      <c r="HX60" s="103"/>
      <c r="HY60" s="103"/>
      <c r="HZ60" s="103"/>
      <c r="IA60" s="103"/>
      <c r="IB60" s="103"/>
      <c r="IC60" s="103"/>
      <c r="ID60" s="103"/>
      <c r="IE60" s="103"/>
      <c r="IF60" s="103"/>
      <c r="IG60" s="103"/>
      <c r="IH60" s="103"/>
      <c r="II60" s="102"/>
      <c r="IJ60" s="103"/>
      <c r="IK60" s="103"/>
      <c r="IL60" s="103"/>
      <c r="IM60" s="103"/>
      <c r="IN60" s="103"/>
      <c r="IO60" s="103"/>
      <c r="IP60" s="103"/>
      <c r="IQ60" s="103"/>
      <c r="IR60" s="103"/>
      <c r="IS60" s="103"/>
      <c r="IT60" s="103"/>
      <c r="IU60" s="103"/>
      <c r="IV60" s="103"/>
    </row>
    <row r="61" spans="1:23" s="10" customFormat="1" ht="12" customHeight="1">
      <c r="A61" s="349"/>
      <c r="B61" s="350"/>
      <c r="C61" s="350"/>
      <c r="D61" s="350"/>
      <c r="E61" s="350"/>
      <c r="F61" s="350"/>
      <c r="G61" s="350"/>
      <c r="H61" s="350"/>
      <c r="I61" s="350"/>
      <c r="J61" s="350"/>
      <c r="K61" s="350"/>
      <c r="L61" s="350"/>
      <c r="M61" s="350"/>
      <c r="N61" s="350"/>
      <c r="O61" s="350"/>
      <c r="P61" s="350"/>
      <c r="Q61" s="350"/>
      <c r="R61" s="350"/>
      <c r="S61" s="350"/>
      <c r="T61" s="350"/>
      <c r="U61" s="350"/>
      <c r="V61" s="350"/>
      <c r="W61" s="218"/>
    </row>
  </sheetData>
  <sheetProtection/>
  <mergeCells count="17">
    <mergeCell ref="A55:V57"/>
    <mergeCell ref="A58:V61"/>
    <mergeCell ref="A54:V54"/>
    <mergeCell ref="C3:C4"/>
    <mergeCell ref="G3:G4"/>
    <mergeCell ref="D3:D4"/>
    <mergeCell ref="B52:D52"/>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r:id="rId2"/>
  <ignoredErrors>
    <ignoredError sqref="S17:T38 Q17:R38 P9:P16 Q9:R16 S9:T16 P17:P38 N17:O42 P39:P42 P43:T51" formula="1"/>
    <ignoredError sqref="V6:V43" formula="1" unlockedFormula="1"/>
    <ignoredError sqref="W52:W53 W5:W40 W45:W51 V52:V53 V5 V44:V51" unlockedFormula="1"/>
  </ignoredErrors>
  <drawing r:id="rId1"/>
</worksheet>
</file>

<file path=xl/worksheets/sheet2.xml><?xml version="1.0" encoding="utf-8"?>
<worksheet xmlns="http://schemas.openxmlformats.org/spreadsheetml/2006/main" xmlns:r="http://schemas.openxmlformats.org/officeDocument/2006/relationships">
  <dimension ref="A1:IV35"/>
  <sheetViews>
    <sheetView zoomScale="110" zoomScaleNormal="110" zoomScalePageLayoutView="0" workbookViewId="0" topLeftCell="A1">
      <selection activeCell="A3" sqref="A3:V3"/>
    </sheetView>
  </sheetViews>
  <sheetFormatPr defaultColWidth="4.421875" defaultRowHeight="12.75"/>
  <cols>
    <col min="1" max="1" width="4.140625" style="54" bestFit="1" customWidth="1"/>
    <col min="2" max="2" width="60.00390625" style="15" bestFit="1" customWidth="1"/>
    <col min="3" max="3" width="8.7109375" style="16" bestFit="1" customWidth="1"/>
    <col min="4" max="4" width="22.0039062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4.140625" style="21" bestFit="1" customWidth="1"/>
    <col min="15" max="15" width="9.00390625" style="25" bestFit="1" customWidth="1"/>
    <col min="16" max="16" width="8.57421875" style="31" bestFit="1" customWidth="1"/>
    <col min="17" max="17" width="6.421875" style="32" customWidth="1"/>
    <col min="18" max="18" width="13.28125" style="33" hidden="1" customWidth="1"/>
    <col min="19" max="19" width="9.8515625" style="34" hidden="1" customWidth="1"/>
    <col min="20" max="20" width="13.7109375" style="33" bestFit="1" customWidth="1"/>
    <col min="21" max="21" width="9.4218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81"/>
      <c r="B1" s="26"/>
      <c r="C1" s="27"/>
      <c r="D1" s="28"/>
      <c r="E1" s="29"/>
      <c r="F1" s="29"/>
      <c r="G1" s="29"/>
      <c r="H1" s="55"/>
      <c r="I1" s="65"/>
      <c r="J1" s="58"/>
      <c r="K1" s="68"/>
      <c r="L1" s="59"/>
      <c r="M1" s="69"/>
      <c r="N1" s="60"/>
      <c r="O1" s="70"/>
      <c r="P1" s="73"/>
      <c r="Q1" s="75"/>
      <c r="R1" s="63"/>
      <c r="S1" s="34"/>
      <c r="T1" s="63"/>
      <c r="U1" s="73"/>
      <c r="V1" s="99"/>
      <c r="W1" s="49"/>
    </row>
    <row r="2" spans="1:23" s="30" customFormat="1" ht="24" customHeight="1">
      <c r="A2" s="104"/>
      <c r="B2" s="105"/>
      <c r="C2" s="106"/>
      <c r="D2" s="107"/>
      <c r="E2" s="108"/>
      <c r="F2" s="108"/>
      <c r="G2" s="108"/>
      <c r="H2" s="109"/>
      <c r="I2" s="110"/>
      <c r="J2" s="111"/>
      <c r="K2" s="112"/>
      <c r="L2" s="113"/>
      <c r="M2" s="114"/>
      <c r="N2" s="115"/>
      <c r="O2" s="116"/>
      <c r="P2" s="117"/>
      <c r="Q2" s="118"/>
      <c r="R2" s="119"/>
      <c r="S2" s="120"/>
      <c r="T2" s="119"/>
      <c r="U2" s="117"/>
      <c r="V2" s="121"/>
      <c r="W2" s="49"/>
    </row>
    <row r="3" spans="1:23" s="3" customFormat="1" ht="26.25" customHeight="1" thickBot="1">
      <c r="A3" s="375" t="s">
        <v>26</v>
      </c>
      <c r="B3" s="376"/>
      <c r="C3" s="376"/>
      <c r="D3" s="376"/>
      <c r="E3" s="376"/>
      <c r="F3" s="376"/>
      <c r="G3" s="376"/>
      <c r="H3" s="376"/>
      <c r="I3" s="376"/>
      <c r="J3" s="376"/>
      <c r="K3" s="376"/>
      <c r="L3" s="376"/>
      <c r="M3" s="376"/>
      <c r="N3" s="376"/>
      <c r="O3" s="376"/>
      <c r="P3" s="376"/>
      <c r="Q3" s="376"/>
      <c r="R3" s="376"/>
      <c r="S3" s="376"/>
      <c r="T3" s="376"/>
      <c r="U3" s="376"/>
      <c r="V3" s="377"/>
      <c r="W3" s="49"/>
    </row>
    <row r="4" spans="1:23" s="77" customFormat="1" ht="20.25" customHeight="1">
      <c r="A4" s="127"/>
      <c r="B4" s="342" t="s">
        <v>12</v>
      </c>
      <c r="C4" s="353" t="s">
        <v>18</v>
      </c>
      <c r="D4" s="337" t="s">
        <v>1</v>
      </c>
      <c r="E4" s="337" t="s">
        <v>21</v>
      </c>
      <c r="F4" s="337" t="s">
        <v>22</v>
      </c>
      <c r="G4" s="337" t="s">
        <v>23</v>
      </c>
      <c r="H4" s="379" t="s">
        <v>2</v>
      </c>
      <c r="I4" s="379"/>
      <c r="J4" s="379" t="s">
        <v>3</v>
      </c>
      <c r="K4" s="379"/>
      <c r="L4" s="379" t="s">
        <v>4</v>
      </c>
      <c r="M4" s="379"/>
      <c r="N4" s="378" t="s">
        <v>24</v>
      </c>
      <c r="O4" s="378"/>
      <c r="P4" s="378"/>
      <c r="Q4" s="378"/>
      <c r="R4" s="379" t="s">
        <v>0</v>
      </c>
      <c r="S4" s="379"/>
      <c r="T4" s="378" t="s">
        <v>13</v>
      </c>
      <c r="U4" s="378"/>
      <c r="V4" s="380"/>
      <c r="W4" s="122"/>
    </row>
    <row r="5" spans="1:23" s="77" customFormat="1" ht="29.25" customHeight="1" thickBot="1">
      <c r="A5" s="128"/>
      <c r="B5" s="343"/>
      <c r="C5" s="354"/>
      <c r="D5" s="355"/>
      <c r="E5" s="338"/>
      <c r="F5" s="338"/>
      <c r="G5" s="338"/>
      <c r="H5" s="123" t="s">
        <v>7</v>
      </c>
      <c r="I5" s="124" t="s">
        <v>6</v>
      </c>
      <c r="J5" s="123" t="s">
        <v>7</v>
      </c>
      <c r="K5" s="124" t="s">
        <v>6</v>
      </c>
      <c r="L5" s="123" t="s">
        <v>7</v>
      </c>
      <c r="M5" s="124" t="s">
        <v>6</v>
      </c>
      <c r="N5" s="123" t="s">
        <v>7</v>
      </c>
      <c r="O5" s="124" t="s">
        <v>6</v>
      </c>
      <c r="P5" s="124" t="s">
        <v>14</v>
      </c>
      <c r="Q5" s="125" t="s">
        <v>15</v>
      </c>
      <c r="R5" s="123" t="s">
        <v>7</v>
      </c>
      <c r="S5" s="78" t="s">
        <v>5</v>
      </c>
      <c r="T5" s="123" t="s">
        <v>7</v>
      </c>
      <c r="U5" s="124" t="s">
        <v>6</v>
      </c>
      <c r="V5" s="126" t="s">
        <v>15</v>
      </c>
      <c r="W5" s="122"/>
    </row>
    <row r="6" spans="1:23" s="4" customFormat="1" ht="15" customHeight="1">
      <c r="A6" s="50">
        <v>1</v>
      </c>
      <c r="B6" s="226" t="s">
        <v>50</v>
      </c>
      <c r="C6" s="227">
        <v>40613</v>
      </c>
      <c r="D6" s="228" t="s">
        <v>20</v>
      </c>
      <c r="E6" s="229">
        <v>280</v>
      </c>
      <c r="F6" s="229">
        <v>300</v>
      </c>
      <c r="G6" s="229">
        <v>2</v>
      </c>
      <c r="H6" s="230">
        <v>132893</v>
      </c>
      <c r="I6" s="231">
        <v>14569</v>
      </c>
      <c r="J6" s="230">
        <v>389753</v>
      </c>
      <c r="K6" s="231">
        <v>40649</v>
      </c>
      <c r="L6" s="230">
        <v>507008</v>
      </c>
      <c r="M6" s="231">
        <v>52449</v>
      </c>
      <c r="N6" s="232">
        <f>+H6+J6+L6</f>
        <v>1029654</v>
      </c>
      <c r="O6" s="233">
        <f>+I6+K6+M6</f>
        <v>107667</v>
      </c>
      <c r="P6" s="234">
        <f>IF(N6&lt;&gt;0,O6/F6,"")</f>
        <v>358.89</v>
      </c>
      <c r="Q6" s="235">
        <f>IF(N6&lt;&gt;0,N6/O6,"")</f>
        <v>9.563320237398646</v>
      </c>
      <c r="R6" s="230">
        <v>1671094</v>
      </c>
      <c r="S6" s="236">
        <f aca="true" t="shared" si="0" ref="S6:S17">IF(R6&lt;&gt;0,-(R6-N6)/R6,"")</f>
        <v>-0.3838443558531118</v>
      </c>
      <c r="T6" s="230">
        <v>3432129</v>
      </c>
      <c r="U6" s="231">
        <v>371760</v>
      </c>
      <c r="V6" s="237">
        <f>T6/U6</f>
        <v>9.232109425435764</v>
      </c>
      <c r="W6" s="130"/>
    </row>
    <row r="7" spans="1:23" s="4" customFormat="1" ht="15" customHeight="1">
      <c r="A7" s="50">
        <v>2</v>
      </c>
      <c r="B7" s="278" t="s">
        <v>61</v>
      </c>
      <c r="C7" s="279">
        <v>40620</v>
      </c>
      <c r="D7" s="280" t="s">
        <v>62</v>
      </c>
      <c r="E7" s="281">
        <v>218</v>
      </c>
      <c r="F7" s="281">
        <v>218</v>
      </c>
      <c r="G7" s="281">
        <v>1</v>
      </c>
      <c r="H7" s="282">
        <v>74965.5</v>
      </c>
      <c r="I7" s="283">
        <v>7804</v>
      </c>
      <c r="J7" s="282">
        <v>212178</v>
      </c>
      <c r="K7" s="283">
        <v>21040</v>
      </c>
      <c r="L7" s="282">
        <v>249773</v>
      </c>
      <c r="M7" s="283">
        <v>24789</v>
      </c>
      <c r="N7" s="284">
        <v>536916.5</v>
      </c>
      <c r="O7" s="285">
        <v>53633</v>
      </c>
      <c r="P7" s="286">
        <f>IF(N7&lt;&gt;0,O7/F7,"")</f>
        <v>246.02293577981652</v>
      </c>
      <c r="Q7" s="287">
        <f>IF(N7&lt;&gt;0,N7/O7,"")</f>
        <v>10.010935431544013</v>
      </c>
      <c r="R7" s="282"/>
      <c r="S7" s="288">
        <f t="shared" si="0"/>
      </c>
      <c r="T7" s="289">
        <v>536916.5</v>
      </c>
      <c r="U7" s="290">
        <v>53633</v>
      </c>
      <c r="V7" s="291">
        <f>IF(T7&lt;&gt;0,T7/U7,"")</f>
        <v>10.010935431544013</v>
      </c>
      <c r="W7" s="130"/>
    </row>
    <row r="8" spans="1:23" s="5" customFormat="1" ht="15" customHeight="1">
      <c r="A8" s="132">
        <v>3</v>
      </c>
      <c r="B8" s="269" t="s">
        <v>39</v>
      </c>
      <c r="C8" s="260">
        <v>40599</v>
      </c>
      <c r="D8" s="259" t="s">
        <v>20</v>
      </c>
      <c r="E8" s="261">
        <v>246</v>
      </c>
      <c r="F8" s="261">
        <v>246</v>
      </c>
      <c r="G8" s="261">
        <v>4</v>
      </c>
      <c r="H8" s="262">
        <v>85654</v>
      </c>
      <c r="I8" s="263">
        <v>9586</v>
      </c>
      <c r="J8" s="262">
        <v>190465</v>
      </c>
      <c r="K8" s="263">
        <v>20493</v>
      </c>
      <c r="L8" s="262">
        <v>212938</v>
      </c>
      <c r="M8" s="263">
        <v>22541</v>
      </c>
      <c r="N8" s="264">
        <f>+H8+J8+L8</f>
        <v>489057</v>
      </c>
      <c r="O8" s="265">
        <f>+I8+K8+M8</f>
        <v>52620</v>
      </c>
      <c r="P8" s="266">
        <f>IF(N8&lt;&gt;0,O8/F8,"")</f>
        <v>213.90243902439025</v>
      </c>
      <c r="Q8" s="267">
        <f>IF(N8&lt;&gt;0,N8/O8,"")</f>
        <v>9.29412770809578</v>
      </c>
      <c r="R8" s="262">
        <v>766017</v>
      </c>
      <c r="S8" s="268">
        <f t="shared" si="0"/>
        <v>-0.3615585554889774</v>
      </c>
      <c r="T8" s="262">
        <v>6650871</v>
      </c>
      <c r="U8" s="263">
        <v>728356</v>
      </c>
      <c r="V8" s="270">
        <f>T8/U8</f>
        <v>9.13134648441147</v>
      </c>
      <c r="W8" s="130"/>
    </row>
    <row r="9" spans="1:23" s="5" customFormat="1" ht="15" customHeight="1">
      <c r="A9" s="51">
        <v>4</v>
      </c>
      <c r="B9" s="292" t="s">
        <v>51</v>
      </c>
      <c r="C9" s="220">
        <v>40620</v>
      </c>
      <c r="D9" s="293" t="s">
        <v>20</v>
      </c>
      <c r="E9" s="294">
        <v>89</v>
      </c>
      <c r="F9" s="294">
        <v>89</v>
      </c>
      <c r="G9" s="294">
        <v>1</v>
      </c>
      <c r="H9" s="238">
        <v>75466</v>
      </c>
      <c r="I9" s="239">
        <v>6864</v>
      </c>
      <c r="J9" s="238">
        <v>202461</v>
      </c>
      <c r="K9" s="239">
        <v>17620</v>
      </c>
      <c r="L9" s="238">
        <v>193646</v>
      </c>
      <c r="M9" s="239">
        <v>17136</v>
      </c>
      <c r="N9" s="240">
        <f>+H9+J9+L9</f>
        <v>471573</v>
      </c>
      <c r="O9" s="241">
        <f>+I9+K9+M9</f>
        <v>41620</v>
      </c>
      <c r="P9" s="295">
        <f>IF(N9&lt;&gt;0,O9/F9,"")</f>
        <v>467.64044943820227</v>
      </c>
      <c r="Q9" s="296">
        <f>IF(N9&lt;&gt;0,N9/O9,"")</f>
        <v>11.330442095146564</v>
      </c>
      <c r="R9" s="238"/>
      <c r="S9" s="211">
        <f t="shared" si="0"/>
      </c>
      <c r="T9" s="238">
        <v>471573</v>
      </c>
      <c r="U9" s="239">
        <v>41620</v>
      </c>
      <c r="V9" s="297">
        <f>T9/U9</f>
        <v>11.330442095146564</v>
      </c>
      <c r="W9" s="130"/>
    </row>
    <row r="10" spans="1:23" s="5" customFormat="1" ht="15" customHeight="1">
      <c r="A10" s="51">
        <v>5</v>
      </c>
      <c r="B10" s="191" t="s">
        <v>63</v>
      </c>
      <c r="C10" s="136">
        <v>40578</v>
      </c>
      <c r="D10" s="152" t="s">
        <v>64</v>
      </c>
      <c r="E10" s="153">
        <v>224</v>
      </c>
      <c r="F10" s="153">
        <v>215</v>
      </c>
      <c r="G10" s="153">
        <v>7</v>
      </c>
      <c r="H10" s="154">
        <v>66623</v>
      </c>
      <c r="I10" s="137">
        <v>8827</v>
      </c>
      <c r="J10" s="154">
        <v>153657</v>
      </c>
      <c r="K10" s="137">
        <v>19035</v>
      </c>
      <c r="L10" s="154">
        <v>159062</v>
      </c>
      <c r="M10" s="137">
        <v>19472</v>
      </c>
      <c r="N10" s="155">
        <f>+L10+J10+H10</f>
        <v>379342</v>
      </c>
      <c r="O10" s="138">
        <f>+M10+K10+I10</f>
        <v>47334</v>
      </c>
      <c r="P10" s="137">
        <f>+O10/F10</f>
        <v>220.15813953488373</v>
      </c>
      <c r="Q10" s="156">
        <f>+N10/O10</f>
        <v>8.014154730215067</v>
      </c>
      <c r="R10" s="154">
        <v>671863</v>
      </c>
      <c r="S10" s="157">
        <f t="shared" si="0"/>
        <v>-0.4353878692531067</v>
      </c>
      <c r="T10" s="154">
        <v>20863817</v>
      </c>
      <c r="U10" s="137">
        <v>2252946</v>
      </c>
      <c r="V10" s="181">
        <f>+T10/U10</f>
        <v>9.260682235615057</v>
      </c>
      <c r="W10" s="131"/>
    </row>
    <row r="11" spans="1:23" s="5" customFormat="1" ht="15" customHeight="1">
      <c r="A11" s="51">
        <v>6</v>
      </c>
      <c r="B11" s="194" t="s">
        <v>65</v>
      </c>
      <c r="C11" s="139">
        <v>40613</v>
      </c>
      <c r="D11" s="159" t="s">
        <v>62</v>
      </c>
      <c r="E11" s="160">
        <v>89</v>
      </c>
      <c r="F11" s="160">
        <v>89</v>
      </c>
      <c r="G11" s="160">
        <v>2</v>
      </c>
      <c r="H11" s="253">
        <v>33867.5</v>
      </c>
      <c r="I11" s="254">
        <v>3211</v>
      </c>
      <c r="J11" s="253">
        <v>150980</v>
      </c>
      <c r="K11" s="254">
        <v>12790</v>
      </c>
      <c r="L11" s="253">
        <v>162577</v>
      </c>
      <c r="M11" s="254">
        <v>13864</v>
      </c>
      <c r="N11" s="255">
        <v>347424.5</v>
      </c>
      <c r="O11" s="256">
        <v>29865</v>
      </c>
      <c r="P11" s="158">
        <f>IF(N11&lt;&gt;0,O11/F11,"")</f>
        <v>335.561797752809</v>
      </c>
      <c r="Q11" s="257">
        <f>IF(N11&lt;&gt;0,N11/O11,"")</f>
        <v>11.633165913276411</v>
      </c>
      <c r="R11" s="253">
        <v>524657.5</v>
      </c>
      <c r="S11" s="157">
        <f t="shared" si="0"/>
        <v>-0.3378070455487628</v>
      </c>
      <c r="T11" s="258">
        <v>968621</v>
      </c>
      <c r="U11" s="142">
        <v>84880</v>
      </c>
      <c r="V11" s="271">
        <f>IF(T11&lt;&gt;0,T11/U11,"")</f>
        <v>11.411651743638076</v>
      </c>
      <c r="W11" s="130"/>
    </row>
    <row r="12" spans="1:23" s="5" customFormat="1" ht="15" customHeight="1">
      <c r="A12" s="51">
        <v>7</v>
      </c>
      <c r="B12" s="298" t="s">
        <v>66</v>
      </c>
      <c r="C12" s="198">
        <v>40620</v>
      </c>
      <c r="D12" s="199" t="s">
        <v>64</v>
      </c>
      <c r="E12" s="200">
        <v>51</v>
      </c>
      <c r="F12" s="200">
        <v>51</v>
      </c>
      <c r="G12" s="200">
        <v>1</v>
      </c>
      <c r="H12" s="244">
        <v>59617</v>
      </c>
      <c r="I12" s="245">
        <v>4623</v>
      </c>
      <c r="J12" s="244">
        <v>123169</v>
      </c>
      <c r="K12" s="245">
        <v>9291</v>
      </c>
      <c r="L12" s="244">
        <v>122693</v>
      </c>
      <c r="M12" s="245">
        <v>9221</v>
      </c>
      <c r="N12" s="246">
        <f>+L12+J12+H12</f>
        <v>305479</v>
      </c>
      <c r="O12" s="247">
        <f>+M12+K12+I12</f>
        <v>23135</v>
      </c>
      <c r="P12" s="245">
        <f>+O12/F12</f>
        <v>453.62745098039215</v>
      </c>
      <c r="Q12" s="299">
        <f>+N12/O12</f>
        <v>13.204192781499891</v>
      </c>
      <c r="R12" s="244">
        <v>0</v>
      </c>
      <c r="S12" s="197">
        <f t="shared" si="0"/>
      </c>
      <c r="T12" s="244">
        <v>305479</v>
      </c>
      <c r="U12" s="245">
        <v>23135</v>
      </c>
      <c r="V12" s="300">
        <f>+T12/U12</f>
        <v>13.204192781499891</v>
      </c>
      <c r="W12" s="130"/>
    </row>
    <row r="13" spans="1:23" s="5" customFormat="1" ht="15" customHeight="1">
      <c r="A13" s="51">
        <v>8</v>
      </c>
      <c r="B13" s="301" t="s">
        <v>52</v>
      </c>
      <c r="C13" s="302">
        <v>40620</v>
      </c>
      <c r="D13" s="303" t="s">
        <v>11</v>
      </c>
      <c r="E13" s="304">
        <v>37</v>
      </c>
      <c r="F13" s="304">
        <v>37</v>
      </c>
      <c r="G13" s="304">
        <v>1</v>
      </c>
      <c r="H13" s="305">
        <v>36275</v>
      </c>
      <c r="I13" s="306">
        <v>2823</v>
      </c>
      <c r="J13" s="305">
        <v>98264</v>
      </c>
      <c r="K13" s="306">
        <v>7647</v>
      </c>
      <c r="L13" s="305">
        <v>103969</v>
      </c>
      <c r="M13" s="306">
        <v>8091</v>
      </c>
      <c r="N13" s="307">
        <f>+H13+J13+L13</f>
        <v>238508</v>
      </c>
      <c r="O13" s="308">
        <f>+I13+K13+M13</f>
        <v>18561</v>
      </c>
      <c r="P13" s="245">
        <f>+O13/F13</f>
        <v>501.64864864864865</v>
      </c>
      <c r="Q13" s="299">
        <f>+N13/O13</f>
        <v>12.849954205053606</v>
      </c>
      <c r="R13" s="305"/>
      <c r="S13" s="197">
        <f t="shared" si="0"/>
      </c>
      <c r="T13" s="305">
        <v>238508</v>
      </c>
      <c r="U13" s="306">
        <v>18561</v>
      </c>
      <c r="V13" s="309">
        <f>+T13/U13</f>
        <v>12.849954205053606</v>
      </c>
      <c r="W13" s="130"/>
    </row>
    <row r="14" spans="1:23" s="5" customFormat="1" ht="15" customHeight="1">
      <c r="A14" s="51">
        <v>9</v>
      </c>
      <c r="B14" s="194" t="s">
        <v>67</v>
      </c>
      <c r="C14" s="139">
        <v>40606</v>
      </c>
      <c r="D14" s="159" t="s">
        <v>62</v>
      </c>
      <c r="E14" s="160">
        <v>152</v>
      </c>
      <c r="F14" s="160">
        <v>158</v>
      </c>
      <c r="G14" s="160">
        <v>3</v>
      </c>
      <c r="H14" s="161">
        <v>28989</v>
      </c>
      <c r="I14" s="140">
        <v>3620</v>
      </c>
      <c r="J14" s="161">
        <v>67079.5</v>
      </c>
      <c r="K14" s="140">
        <v>7865</v>
      </c>
      <c r="L14" s="161">
        <v>77249.5</v>
      </c>
      <c r="M14" s="140">
        <v>9034</v>
      </c>
      <c r="N14" s="162">
        <v>173318</v>
      </c>
      <c r="O14" s="141">
        <v>20519</v>
      </c>
      <c r="P14" s="158">
        <f>IF(N14&lt;&gt;0,O14/F14,"")</f>
        <v>129.86708860759492</v>
      </c>
      <c r="Q14" s="133">
        <f>IF(N14&lt;&gt;0,N14/O14,"")</f>
        <v>8.446707929236318</v>
      </c>
      <c r="R14" s="161">
        <v>420422</v>
      </c>
      <c r="S14" s="157">
        <f t="shared" si="0"/>
        <v>-0.587752306016336</v>
      </c>
      <c r="T14" s="164">
        <v>1840756.5</v>
      </c>
      <c r="U14" s="142">
        <v>207470</v>
      </c>
      <c r="V14" s="271">
        <f>IF(T14&lt;&gt;0,T14/U14,"")</f>
        <v>8.872398419048537</v>
      </c>
      <c r="W14" s="131"/>
    </row>
    <row r="15" spans="1:23" s="5" customFormat="1" ht="15" customHeight="1">
      <c r="A15" s="51">
        <v>10</v>
      </c>
      <c r="B15" s="194" t="s">
        <v>45</v>
      </c>
      <c r="C15" s="139">
        <v>40613</v>
      </c>
      <c r="D15" s="222" t="s">
        <v>44</v>
      </c>
      <c r="E15" s="160">
        <v>105</v>
      </c>
      <c r="F15" s="160">
        <v>92</v>
      </c>
      <c r="G15" s="160">
        <v>2</v>
      </c>
      <c r="H15" s="161">
        <v>31911.5</v>
      </c>
      <c r="I15" s="140">
        <v>3572</v>
      </c>
      <c r="J15" s="161">
        <v>65218.5</v>
      </c>
      <c r="K15" s="140">
        <v>6938</v>
      </c>
      <c r="L15" s="161">
        <v>72051.5</v>
      </c>
      <c r="M15" s="140">
        <v>7603</v>
      </c>
      <c r="N15" s="162">
        <f>SUM(H15+J15+L15)</f>
        <v>169181.5</v>
      </c>
      <c r="O15" s="141">
        <f>SUM(I15+K15+M15)</f>
        <v>18113</v>
      </c>
      <c r="P15" s="163">
        <f>IF(N15&lt;&gt;0,O15/F15,"")</f>
        <v>196.8804347826087</v>
      </c>
      <c r="Q15" s="133">
        <f>+N15/O15</f>
        <v>9.340335670512891</v>
      </c>
      <c r="R15" s="164">
        <v>326501.5</v>
      </c>
      <c r="S15" s="157">
        <f t="shared" si="0"/>
        <v>-0.4818354586426096</v>
      </c>
      <c r="T15" s="161">
        <v>663171.5</v>
      </c>
      <c r="U15" s="140">
        <v>69416</v>
      </c>
      <c r="V15" s="134">
        <f>T15/U15</f>
        <v>9.553582747493373</v>
      </c>
      <c r="W15" s="130"/>
    </row>
    <row r="16" spans="1:23" s="5" customFormat="1" ht="15" customHeight="1">
      <c r="A16" s="51">
        <v>11</v>
      </c>
      <c r="B16" s="191" t="s">
        <v>68</v>
      </c>
      <c r="C16" s="136">
        <v>40606</v>
      </c>
      <c r="D16" s="152" t="s">
        <v>64</v>
      </c>
      <c r="E16" s="153">
        <v>93</v>
      </c>
      <c r="F16" s="153">
        <v>92</v>
      </c>
      <c r="G16" s="153">
        <v>3</v>
      </c>
      <c r="H16" s="154">
        <v>24902</v>
      </c>
      <c r="I16" s="137">
        <v>2104</v>
      </c>
      <c r="J16" s="154">
        <v>63711</v>
      </c>
      <c r="K16" s="137">
        <v>5198</v>
      </c>
      <c r="L16" s="154">
        <v>61283</v>
      </c>
      <c r="M16" s="137">
        <v>5058</v>
      </c>
      <c r="N16" s="155">
        <f>+L16+J16+H16</f>
        <v>149896</v>
      </c>
      <c r="O16" s="138">
        <f>+M16+K16+I16</f>
        <v>12360</v>
      </c>
      <c r="P16" s="137">
        <f>+O16/F16</f>
        <v>134.34782608695653</v>
      </c>
      <c r="Q16" s="156">
        <f>+N16/O16</f>
        <v>12.127508090614887</v>
      </c>
      <c r="R16" s="154">
        <v>272137</v>
      </c>
      <c r="S16" s="157">
        <f t="shared" si="0"/>
        <v>-0.44918919514803207</v>
      </c>
      <c r="T16" s="154">
        <v>1114046</v>
      </c>
      <c r="U16" s="137">
        <v>95536</v>
      </c>
      <c r="V16" s="181">
        <f>+T16/U16</f>
        <v>11.661007368949925</v>
      </c>
      <c r="W16" s="130"/>
    </row>
    <row r="17" spans="1:23" s="5" customFormat="1" ht="15" customHeight="1">
      <c r="A17" s="51">
        <v>12</v>
      </c>
      <c r="B17" s="191" t="s">
        <v>69</v>
      </c>
      <c r="C17" s="136">
        <v>40606</v>
      </c>
      <c r="D17" s="152" t="s">
        <v>64</v>
      </c>
      <c r="E17" s="153">
        <v>104</v>
      </c>
      <c r="F17" s="153">
        <v>96</v>
      </c>
      <c r="G17" s="153">
        <v>3</v>
      </c>
      <c r="H17" s="154">
        <v>12563</v>
      </c>
      <c r="I17" s="137">
        <v>1319</v>
      </c>
      <c r="J17" s="154">
        <v>55880</v>
      </c>
      <c r="K17" s="137">
        <v>5375</v>
      </c>
      <c r="L17" s="154">
        <v>65239</v>
      </c>
      <c r="M17" s="137">
        <v>6188</v>
      </c>
      <c r="N17" s="155">
        <f>+L17+J17+H17</f>
        <v>133682</v>
      </c>
      <c r="O17" s="138">
        <f>+M17+K17+I17</f>
        <v>12882</v>
      </c>
      <c r="P17" s="137">
        <f>+O17/F17</f>
        <v>134.1875</v>
      </c>
      <c r="Q17" s="156">
        <f>+N17/O17</f>
        <v>10.377425865548828</v>
      </c>
      <c r="R17" s="154">
        <v>284704</v>
      </c>
      <c r="S17" s="157">
        <f t="shared" si="0"/>
        <v>-0.5304526806788805</v>
      </c>
      <c r="T17" s="154">
        <v>1095683</v>
      </c>
      <c r="U17" s="137">
        <v>104600</v>
      </c>
      <c r="V17" s="181">
        <f>+T17/U17</f>
        <v>10.474980879541109</v>
      </c>
      <c r="W17" s="131"/>
    </row>
    <row r="18" spans="1:23" s="5" customFormat="1" ht="15" customHeight="1">
      <c r="A18" s="51">
        <v>13</v>
      </c>
      <c r="B18" s="192" t="s">
        <v>40</v>
      </c>
      <c r="C18" s="136">
        <v>40599</v>
      </c>
      <c r="D18" s="152" t="s">
        <v>35</v>
      </c>
      <c r="E18" s="153">
        <v>58</v>
      </c>
      <c r="F18" s="153">
        <v>35</v>
      </c>
      <c r="G18" s="153">
        <v>4</v>
      </c>
      <c r="H18" s="165">
        <v>15141</v>
      </c>
      <c r="I18" s="143">
        <v>1200</v>
      </c>
      <c r="J18" s="165">
        <v>31027.5</v>
      </c>
      <c r="K18" s="143">
        <v>2469</v>
      </c>
      <c r="L18" s="165">
        <v>28592.5</v>
      </c>
      <c r="M18" s="143">
        <v>2335</v>
      </c>
      <c r="N18" s="166">
        <f>H18+J18+L18</f>
        <v>74761</v>
      </c>
      <c r="O18" s="144">
        <f>I18+K18+M18</f>
        <v>6004</v>
      </c>
      <c r="P18" s="143">
        <f>O18/F18</f>
        <v>171.54285714285714</v>
      </c>
      <c r="Q18" s="135">
        <f>+N18/O18</f>
        <v>12.451865423051299</v>
      </c>
      <c r="R18" s="167">
        <v>243279.5</v>
      </c>
      <c r="S18" s="223">
        <f>-(R18-N18)/R18</f>
        <v>-0.6926950277355881</v>
      </c>
      <c r="T18" s="168">
        <v>2026839.75</v>
      </c>
      <c r="U18" s="145">
        <v>166789</v>
      </c>
      <c r="V18" s="182">
        <f>T18/U18</f>
        <v>12.15211884476794</v>
      </c>
      <c r="W18" s="130"/>
    </row>
    <row r="19" spans="1:23" s="5" customFormat="1" ht="15" customHeight="1">
      <c r="A19" s="51">
        <v>14</v>
      </c>
      <c r="B19" s="193" t="s">
        <v>70</v>
      </c>
      <c r="C19" s="136">
        <v>40592</v>
      </c>
      <c r="D19" s="152" t="s">
        <v>64</v>
      </c>
      <c r="E19" s="153">
        <v>27</v>
      </c>
      <c r="F19" s="153">
        <v>26</v>
      </c>
      <c r="G19" s="153">
        <v>5</v>
      </c>
      <c r="H19" s="154">
        <v>11788</v>
      </c>
      <c r="I19" s="137">
        <v>916</v>
      </c>
      <c r="J19" s="154">
        <v>31520</v>
      </c>
      <c r="K19" s="137">
        <v>2450</v>
      </c>
      <c r="L19" s="154">
        <v>28270</v>
      </c>
      <c r="M19" s="137">
        <v>2294</v>
      </c>
      <c r="N19" s="155">
        <f>+L19+J19+H19</f>
        <v>71578</v>
      </c>
      <c r="O19" s="138">
        <f>+M19+K19+I19</f>
        <v>5660</v>
      </c>
      <c r="P19" s="137">
        <f>+O19/F19</f>
        <v>217.69230769230768</v>
      </c>
      <c r="Q19" s="156">
        <f>+N19/O19</f>
        <v>12.646289752650176</v>
      </c>
      <c r="R19" s="154">
        <v>168783</v>
      </c>
      <c r="S19" s="157">
        <f>IF(R19&lt;&gt;0,-(R19-N19)/R19,"")</f>
        <v>-0.5759170058595948</v>
      </c>
      <c r="T19" s="154">
        <v>1758617</v>
      </c>
      <c r="U19" s="137">
        <v>132659</v>
      </c>
      <c r="V19" s="181">
        <f>+T19/U19</f>
        <v>13.25667312432628</v>
      </c>
      <c r="W19" s="130"/>
    </row>
    <row r="20" spans="1:23" s="5" customFormat="1" ht="15" customHeight="1">
      <c r="A20" s="51">
        <v>15</v>
      </c>
      <c r="B20" s="243" t="s">
        <v>53</v>
      </c>
      <c r="C20" s="198">
        <v>40620</v>
      </c>
      <c r="D20" s="199" t="s">
        <v>29</v>
      </c>
      <c r="E20" s="200">
        <v>15</v>
      </c>
      <c r="F20" s="200">
        <v>15</v>
      </c>
      <c r="G20" s="200">
        <v>1</v>
      </c>
      <c r="H20" s="310">
        <v>7502</v>
      </c>
      <c r="I20" s="311">
        <v>509</v>
      </c>
      <c r="J20" s="310">
        <v>16827</v>
      </c>
      <c r="K20" s="311">
        <v>1126</v>
      </c>
      <c r="L20" s="310">
        <v>18120</v>
      </c>
      <c r="M20" s="311">
        <v>1244</v>
      </c>
      <c r="N20" s="312">
        <v>42449</v>
      </c>
      <c r="O20" s="313">
        <v>2879</v>
      </c>
      <c r="P20" s="314">
        <v>191.93333333333334</v>
      </c>
      <c r="Q20" s="315">
        <v>14.744355679055227</v>
      </c>
      <c r="R20" s="316"/>
      <c r="S20" s="197">
        <f>IF(R20&lt;&gt;0,-(R20-N20)/R20,"")</f>
      </c>
      <c r="T20" s="316">
        <v>42449</v>
      </c>
      <c r="U20" s="317">
        <v>2879</v>
      </c>
      <c r="V20" s="318">
        <v>14.744355679055227</v>
      </c>
      <c r="W20" s="131"/>
    </row>
    <row r="21" spans="1:23" s="5" customFormat="1" ht="15" customHeight="1">
      <c r="A21" s="51">
        <v>16</v>
      </c>
      <c r="B21" s="193" t="s">
        <v>42</v>
      </c>
      <c r="C21" s="136">
        <v>40571</v>
      </c>
      <c r="D21" s="152" t="s">
        <v>19</v>
      </c>
      <c r="E21" s="153">
        <v>364</v>
      </c>
      <c r="F21" s="153">
        <v>6</v>
      </c>
      <c r="G21" s="153">
        <v>8</v>
      </c>
      <c r="H21" s="154">
        <v>10946</v>
      </c>
      <c r="I21" s="137">
        <v>1718</v>
      </c>
      <c r="J21" s="154">
        <v>12889</v>
      </c>
      <c r="K21" s="137">
        <v>2047</v>
      </c>
      <c r="L21" s="154">
        <v>16208</v>
      </c>
      <c r="M21" s="137">
        <v>2591</v>
      </c>
      <c r="N21" s="155">
        <f>SUM(H21+J21+L21)</f>
        <v>40043</v>
      </c>
      <c r="O21" s="138">
        <f>SUM(I21+K21+M21)</f>
        <v>6356</v>
      </c>
      <c r="P21" s="143">
        <f>O21/F21</f>
        <v>1059.3333333333333</v>
      </c>
      <c r="Q21" s="135">
        <f>+N21/O21</f>
        <v>6.300031466331026</v>
      </c>
      <c r="R21" s="154">
        <v>14819</v>
      </c>
      <c r="S21" s="223">
        <f>-(R21-N21)/R21</f>
        <v>1.7021391456913422</v>
      </c>
      <c r="T21" s="154">
        <v>17233804</v>
      </c>
      <c r="U21" s="137">
        <v>2017731</v>
      </c>
      <c r="V21" s="182">
        <f>T21/U21</f>
        <v>8.541180167227445</v>
      </c>
      <c r="W21" s="131"/>
    </row>
    <row r="22" spans="1:23" s="5" customFormat="1" ht="15" customHeight="1">
      <c r="A22" s="51">
        <v>17</v>
      </c>
      <c r="B22" s="192" t="s">
        <v>47</v>
      </c>
      <c r="C22" s="136">
        <v>40613</v>
      </c>
      <c r="D22" s="152" t="s">
        <v>35</v>
      </c>
      <c r="E22" s="153">
        <v>25</v>
      </c>
      <c r="F22" s="153">
        <v>24</v>
      </c>
      <c r="G22" s="153">
        <v>2</v>
      </c>
      <c r="H22" s="165">
        <v>6105.5</v>
      </c>
      <c r="I22" s="143">
        <v>871</v>
      </c>
      <c r="J22" s="165">
        <v>12932.5</v>
      </c>
      <c r="K22" s="143">
        <v>1669</v>
      </c>
      <c r="L22" s="165">
        <v>15707</v>
      </c>
      <c r="M22" s="143">
        <v>1951</v>
      </c>
      <c r="N22" s="166">
        <f>H22+J22+L22</f>
        <v>34745</v>
      </c>
      <c r="O22" s="144">
        <f>I22+K22+M22</f>
        <v>4491</v>
      </c>
      <c r="P22" s="143">
        <f>O22/F22</f>
        <v>187.125</v>
      </c>
      <c r="Q22" s="135">
        <f>+N22/O22</f>
        <v>7.736584279670452</v>
      </c>
      <c r="R22" s="167">
        <v>46590</v>
      </c>
      <c r="S22" s="223">
        <f>-(R22-N22)/R22</f>
        <v>-0.25423910710452885</v>
      </c>
      <c r="T22" s="168">
        <v>110679</v>
      </c>
      <c r="U22" s="145">
        <v>14045</v>
      </c>
      <c r="V22" s="182">
        <f>T22/U22</f>
        <v>7.880313278746885</v>
      </c>
      <c r="W22" s="131"/>
    </row>
    <row r="23" spans="1:23" s="5" customFormat="1" ht="15" customHeight="1">
      <c r="A23" s="51">
        <v>18</v>
      </c>
      <c r="B23" s="193" t="s">
        <v>48</v>
      </c>
      <c r="C23" s="149">
        <v>40613</v>
      </c>
      <c r="D23" s="176" t="s">
        <v>49</v>
      </c>
      <c r="E23" s="177">
        <v>25</v>
      </c>
      <c r="F23" s="177">
        <v>17</v>
      </c>
      <c r="G23" s="177">
        <v>2</v>
      </c>
      <c r="H23" s="178">
        <v>10116</v>
      </c>
      <c r="I23" s="150">
        <v>1366</v>
      </c>
      <c r="J23" s="178">
        <v>11474.5</v>
      </c>
      <c r="K23" s="150">
        <v>1173</v>
      </c>
      <c r="L23" s="178">
        <v>9225</v>
      </c>
      <c r="M23" s="150">
        <v>970</v>
      </c>
      <c r="N23" s="179">
        <f>SUM(H23+J23+L23)</f>
        <v>30815.5</v>
      </c>
      <c r="O23" s="151">
        <f>SUM(I23+K23+M23)</f>
        <v>3509</v>
      </c>
      <c r="P23" s="150">
        <f>O23/F23</f>
        <v>206.41176470588235</v>
      </c>
      <c r="Q23" s="180">
        <f>N23/O23</f>
        <v>8.781846679965803</v>
      </c>
      <c r="R23" s="178">
        <v>36797.5</v>
      </c>
      <c r="S23" s="157">
        <f>IF(R23&lt;&gt;0,-(R23-N23)/R23,"")</f>
        <v>-0.1625653916706298</v>
      </c>
      <c r="T23" s="178">
        <v>95027</v>
      </c>
      <c r="U23" s="150">
        <v>10551</v>
      </c>
      <c r="V23" s="185">
        <f>T23/U23</f>
        <v>9.006444886740594</v>
      </c>
      <c r="W23" s="130"/>
    </row>
    <row r="24" spans="1:23" s="5" customFormat="1" ht="15" customHeight="1">
      <c r="A24" s="51">
        <v>19</v>
      </c>
      <c r="B24" s="192" t="s">
        <v>46</v>
      </c>
      <c r="C24" s="136">
        <v>40613</v>
      </c>
      <c r="D24" s="152" t="s">
        <v>35</v>
      </c>
      <c r="E24" s="153">
        <v>22</v>
      </c>
      <c r="F24" s="153">
        <v>22</v>
      </c>
      <c r="G24" s="153">
        <v>2</v>
      </c>
      <c r="H24" s="165">
        <v>6722</v>
      </c>
      <c r="I24" s="143">
        <v>516</v>
      </c>
      <c r="J24" s="165">
        <v>11007</v>
      </c>
      <c r="K24" s="143">
        <v>807</v>
      </c>
      <c r="L24" s="165">
        <v>11877.5</v>
      </c>
      <c r="M24" s="143">
        <v>878</v>
      </c>
      <c r="N24" s="166">
        <f>H24+J24+L24</f>
        <v>29606.5</v>
      </c>
      <c r="O24" s="144">
        <f>I24+K24+M24</f>
        <v>2201</v>
      </c>
      <c r="P24" s="143">
        <f>O24/F24</f>
        <v>100.04545454545455</v>
      </c>
      <c r="Q24" s="135">
        <f>+N24/O24</f>
        <v>13.451385733757384</v>
      </c>
      <c r="R24" s="167">
        <v>78663.5</v>
      </c>
      <c r="S24" s="223">
        <f>-(R24-N24)/R24</f>
        <v>-0.6236310359950931</v>
      </c>
      <c r="T24" s="168">
        <v>146359.5</v>
      </c>
      <c r="U24" s="145">
        <v>10928</v>
      </c>
      <c r="V24" s="182">
        <f>T24/U24</f>
        <v>13.393072840409957</v>
      </c>
      <c r="W24" s="130"/>
    </row>
    <row r="25" spans="1:23" s="5" customFormat="1" ht="15" customHeight="1" thickBot="1">
      <c r="A25" s="51">
        <v>20</v>
      </c>
      <c r="B25" s="319" t="s">
        <v>54</v>
      </c>
      <c r="C25" s="320">
        <v>40620</v>
      </c>
      <c r="D25" s="321" t="s">
        <v>35</v>
      </c>
      <c r="E25" s="322">
        <v>18</v>
      </c>
      <c r="F25" s="322">
        <v>18</v>
      </c>
      <c r="G25" s="322">
        <v>1</v>
      </c>
      <c r="H25" s="323">
        <v>4739.5</v>
      </c>
      <c r="I25" s="324">
        <v>623</v>
      </c>
      <c r="J25" s="323">
        <v>8877.5</v>
      </c>
      <c r="K25" s="324">
        <v>1174</v>
      </c>
      <c r="L25" s="323">
        <v>7534</v>
      </c>
      <c r="M25" s="324">
        <v>904</v>
      </c>
      <c r="N25" s="325">
        <f>H25+J25+L25</f>
        <v>21151</v>
      </c>
      <c r="O25" s="326">
        <f>I25+K25+M25</f>
        <v>2701</v>
      </c>
      <c r="P25" s="324">
        <f>O25/F25</f>
        <v>150.05555555555554</v>
      </c>
      <c r="Q25" s="327">
        <f>+N25/O25</f>
        <v>7.830803406145872</v>
      </c>
      <c r="R25" s="328"/>
      <c r="S25" s="329"/>
      <c r="T25" s="330">
        <v>21151</v>
      </c>
      <c r="U25" s="331">
        <v>2701</v>
      </c>
      <c r="V25" s="332">
        <f>T25/U25</f>
        <v>7.830803406145872</v>
      </c>
      <c r="W25" s="130"/>
    </row>
    <row r="26" spans="1:27" s="7" customFormat="1" ht="15">
      <c r="A26" s="52"/>
      <c r="B26" s="372"/>
      <c r="C26" s="373"/>
      <c r="D26" s="374"/>
      <c r="E26" s="1"/>
      <c r="F26" s="1"/>
      <c r="G26" s="2"/>
      <c r="H26" s="19"/>
      <c r="I26" s="22"/>
      <c r="J26" s="19"/>
      <c r="K26" s="22"/>
      <c r="L26" s="19"/>
      <c r="M26" s="22"/>
      <c r="N26" s="20"/>
      <c r="O26" s="46"/>
      <c r="P26" s="36"/>
      <c r="Q26" s="37"/>
      <c r="R26" s="38"/>
      <c r="S26" s="39"/>
      <c r="T26" s="38"/>
      <c r="U26" s="36"/>
      <c r="V26" s="37"/>
      <c r="W26" s="40"/>
      <c r="AA26" s="7" t="s">
        <v>16</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381" t="s">
        <v>8</v>
      </c>
      <c r="B28" s="382"/>
      <c r="C28" s="382"/>
      <c r="D28" s="382"/>
      <c r="E28" s="382"/>
      <c r="F28" s="382"/>
      <c r="G28" s="382"/>
      <c r="H28" s="382"/>
      <c r="I28" s="382"/>
      <c r="J28" s="382"/>
      <c r="K28" s="382"/>
      <c r="L28" s="382"/>
      <c r="M28" s="382"/>
      <c r="N28" s="382"/>
      <c r="O28" s="382"/>
      <c r="P28" s="382"/>
      <c r="Q28" s="382"/>
      <c r="R28" s="382"/>
      <c r="S28" s="382"/>
      <c r="T28" s="382"/>
      <c r="U28" s="382"/>
      <c r="V28" s="382"/>
      <c r="W28" s="47"/>
    </row>
    <row r="29" spans="1:256" s="7" customFormat="1" ht="16.5" customHeight="1">
      <c r="A29" s="359" t="s">
        <v>10</v>
      </c>
      <c r="B29" s="360"/>
      <c r="C29" s="360"/>
      <c r="D29" s="360"/>
      <c r="E29" s="360"/>
      <c r="F29" s="360"/>
      <c r="G29" s="360"/>
      <c r="H29" s="360"/>
      <c r="I29" s="360"/>
      <c r="J29" s="360"/>
      <c r="K29" s="360"/>
      <c r="L29" s="360"/>
      <c r="M29" s="360"/>
      <c r="N29" s="360"/>
      <c r="O29" s="360"/>
      <c r="P29" s="360"/>
      <c r="Q29" s="360"/>
      <c r="R29" s="360"/>
      <c r="S29" s="360"/>
      <c r="T29" s="360"/>
      <c r="U29" s="360"/>
      <c r="V29" s="360"/>
      <c r="W29" s="102"/>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2"/>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2"/>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2"/>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2"/>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2"/>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2"/>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2"/>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2"/>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2"/>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2"/>
      <c r="IJ29" s="103"/>
      <c r="IK29" s="103"/>
      <c r="IL29" s="103"/>
      <c r="IM29" s="103"/>
      <c r="IN29" s="103"/>
      <c r="IO29" s="103"/>
      <c r="IP29" s="103"/>
      <c r="IQ29" s="103"/>
      <c r="IR29" s="103"/>
      <c r="IS29" s="103"/>
      <c r="IT29" s="103"/>
      <c r="IU29" s="103"/>
      <c r="IV29" s="103"/>
    </row>
    <row r="30" spans="1:256" s="7" customFormat="1" ht="16.5" customHeight="1">
      <c r="A30" s="361"/>
      <c r="B30" s="362"/>
      <c r="C30" s="362"/>
      <c r="D30" s="362"/>
      <c r="E30" s="362"/>
      <c r="F30" s="362"/>
      <c r="G30" s="362"/>
      <c r="H30" s="362"/>
      <c r="I30" s="362"/>
      <c r="J30" s="362"/>
      <c r="K30" s="362"/>
      <c r="L30" s="362"/>
      <c r="M30" s="362"/>
      <c r="N30" s="362"/>
      <c r="O30" s="362"/>
      <c r="P30" s="362"/>
      <c r="Q30" s="362"/>
      <c r="R30" s="362"/>
      <c r="S30" s="362"/>
      <c r="T30" s="362"/>
      <c r="U30" s="362"/>
      <c r="V30" s="363"/>
      <c r="W30" s="102"/>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2"/>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2"/>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2"/>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2"/>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2"/>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2"/>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2"/>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2"/>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2"/>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2"/>
      <c r="IJ30" s="103"/>
      <c r="IK30" s="103"/>
      <c r="IL30" s="103"/>
      <c r="IM30" s="103"/>
      <c r="IN30" s="103"/>
      <c r="IO30" s="103"/>
      <c r="IP30" s="103"/>
      <c r="IQ30" s="103"/>
      <c r="IR30" s="103"/>
      <c r="IS30" s="103"/>
      <c r="IT30" s="103"/>
      <c r="IU30" s="103"/>
      <c r="IV30" s="103"/>
    </row>
    <row r="31" spans="1:256" s="7" customFormat="1" ht="16.5" customHeight="1">
      <c r="A31" s="364"/>
      <c r="B31" s="365"/>
      <c r="C31" s="365"/>
      <c r="D31" s="365"/>
      <c r="E31" s="365"/>
      <c r="F31" s="365"/>
      <c r="G31" s="365"/>
      <c r="H31" s="365"/>
      <c r="I31" s="365"/>
      <c r="J31" s="365"/>
      <c r="K31" s="365"/>
      <c r="L31" s="365"/>
      <c r="M31" s="365"/>
      <c r="N31" s="365"/>
      <c r="O31" s="365"/>
      <c r="P31" s="365"/>
      <c r="Q31" s="365"/>
      <c r="R31" s="365"/>
      <c r="S31" s="365"/>
      <c r="T31" s="365"/>
      <c r="U31" s="365"/>
      <c r="V31" s="365"/>
      <c r="W31" s="102"/>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2"/>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2"/>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2"/>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2"/>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2"/>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2"/>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2"/>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2"/>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2"/>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2"/>
      <c r="IJ31" s="103"/>
      <c r="IK31" s="103"/>
      <c r="IL31" s="103"/>
      <c r="IM31" s="103"/>
      <c r="IN31" s="103"/>
      <c r="IO31" s="103"/>
      <c r="IP31" s="103"/>
      <c r="IQ31" s="103"/>
      <c r="IR31" s="103"/>
      <c r="IS31" s="103"/>
      <c r="IT31" s="103"/>
      <c r="IU31" s="103"/>
      <c r="IV31" s="103"/>
    </row>
    <row r="32" spans="1:256" s="7" customFormat="1" ht="16.5" customHeight="1">
      <c r="A32" s="359" t="s">
        <v>9</v>
      </c>
      <c r="B32" s="366"/>
      <c r="C32" s="366"/>
      <c r="D32" s="366"/>
      <c r="E32" s="366"/>
      <c r="F32" s="366"/>
      <c r="G32" s="366"/>
      <c r="H32" s="366"/>
      <c r="I32" s="366"/>
      <c r="J32" s="366"/>
      <c r="K32" s="366"/>
      <c r="L32" s="366"/>
      <c r="M32" s="366"/>
      <c r="N32" s="366"/>
      <c r="O32" s="366"/>
      <c r="P32" s="366"/>
      <c r="Q32" s="366"/>
      <c r="R32" s="366"/>
      <c r="S32" s="366"/>
      <c r="T32" s="366"/>
      <c r="U32" s="366"/>
      <c r="V32" s="366"/>
      <c r="W32" s="102"/>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2"/>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2"/>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2"/>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2"/>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2"/>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2"/>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2"/>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2"/>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2"/>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2"/>
      <c r="IJ32" s="103"/>
      <c r="IK32" s="103"/>
      <c r="IL32" s="103"/>
      <c r="IM32" s="103"/>
      <c r="IN32" s="103"/>
      <c r="IO32" s="103"/>
      <c r="IP32" s="103"/>
      <c r="IQ32" s="103"/>
      <c r="IR32" s="103"/>
      <c r="IS32" s="103"/>
      <c r="IT32" s="103"/>
      <c r="IU32" s="103"/>
      <c r="IV32" s="103"/>
    </row>
    <row r="33" spans="1:256" s="7" customFormat="1" ht="12" customHeight="1">
      <c r="A33" s="367"/>
      <c r="B33" s="368"/>
      <c r="C33" s="368"/>
      <c r="D33" s="368"/>
      <c r="E33" s="368"/>
      <c r="F33" s="368"/>
      <c r="G33" s="368"/>
      <c r="H33" s="368"/>
      <c r="I33" s="368"/>
      <c r="J33" s="368"/>
      <c r="K33" s="368"/>
      <c r="L33" s="368"/>
      <c r="M33" s="368"/>
      <c r="N33" s="368"/>
      <c r="O33" s="368"/>
      <c r="P33" s="368"/>
      <c r="Q33" s="368"/>
      <c r="R33" s="368"/>
      <c r="S33" s="368"/>
      <c r="T33" s="368"/>
      <c r="U33" s="368"/>
      <c r="V33" s="369"/>
      <c r="W33" s="102"/>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2"/>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2"/>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2"/>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2"/>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2"/>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2"/>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2"/>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2"/>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2"/>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2"/>
      <c r="IJ33" s="103"/>
      <c r="IK33" s="103"/>
      <c r="IL33" s="103"/>
      <c r="IM33" s="103"/>
      <c r="IN33" s="103"/>
      <c r="IO33" s="103"/>
      <c r="IP33" s="103"/>
      <c r="IQ33" s="103"/>
      <c r="IR33" s="103"/>
      <c r="IS33" s="103"/>
      <c r="IT33" s="103"/>
      <c r="IU33" s="103"/>
      <c r="IV33" s="103"/>
    </row>
    <row r="34" spans="1:256" s="7" customFormat="1" ht="12" customHeight="1">
      <c r="A34" s="367"/>
      <c r="B34" s="368"/>
      <c r="C34" s="368"/>
      <c r="D34" s="368"/>
      <c r="E34" s="368"/>
      <c r="F34" s="368"/>
      <c r="G34" s="368"/>
      <c r="H34" s="368"/>
      <c r="I34" s="368"/>
      <c r="J34" s="368"/>
      <c r="K34" s="368"/>
      <c r="L34" s="368"/>
      <c r="M34" s="368"/>
      <c r="N34" s="368"/>
      <c r="O34" s="368"/>
      <c r="P34" s="368"/>
      <c r="Q34" s="368"/>
      <c r="R34" s="368"/>
      <c r="S34" s="368"/>
      <c r="T34" s="368"/>
      <c r="U34" s="368"/>
      <c r="V34" s="369"/>
      <c r="W34" s="102"/>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2"/>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2"/>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2"/>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2"/>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2"/>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2"/>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2"/>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2"/>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2"/>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2"/>
      <c r="IJ34" s="103"/>
      <c r="IK34" s="103"/>
      <c r="IL34" s="103"/>
      <c r="IM34" s="103"/>
      <c r="IN34" s="103"/>
      <c r="IO34" s="103"/>
      <c r="IP34" s="103"/>
      <c r="IQ34" s="103"/>
      <c r="IR34" s="103"/>
      <c r="IS34" s="103"/>
      <c r="IT34" s="103"/>
      <c r="IU34" s="103"/>
      <c r="IV34" s="103"/>
    </row>
    <row r="35" spans="1:23" s="10" customFormat="1" ht="12" customHeight="1">
      <c r="A35" s="370"/>
      <c r="B35" s="371"/>
      <c r="C35" s="371"/>
      <c r="D35" s="371"/>
      <c r="E35" s="371"/>
      <c r="F35" s="371"/>
      <c r="G35" s="371"/>
      <c r="H35" s="371"/>
      <c r="I35" s="371"/>
      <c r="J35" s="371"/>
      <c r="K35" s="371"/>
      <c r="L35" s="371"/>
      <c r="M35" s="371"/>
      <c r="N35" s="371"/>
      <c r="O35" s="371"/>
      <c r="P35" s="371"/>
      <c r="Q35" s="371"/>
      <c r="R35" s="371"/>
      <c r="S35" s="371"/>
      <c r="T35" s="371"/>
      <c r="U35" s="371"/>
      <c r="V35" s="371"/>
      <c r="W35" s="48"/>
    </row>
  </sheetData>
  <sheetProtection/>
  <mergeCells count="17">
    <mergeCell ref="H4:I4"/>
    <mergeCell ref="J4:K4"/>
    <mergeCell ref="L4:M4"/>
    <mergeCell ref="D4:D5"/>
    <mergeCell ref="E4:E5"/>
    <mergeCell ref="F4:F5"/>
    <mergeCell ref="G4:G5"/>
    <mergeCell ref="A29:V31"/>
    <mergeCell ref="A32:V35"/>
    <mergeCell ref="B26:D26"/>
    <mergeCell ref="A3:V3"/>
    <mergeCell ref="N4:Q4"/>
    <mergeCell ref="R4:S4"/>
    <mergeCell ref="T4:V4"/>
    <mergeCell ref="A28:V28"/>
    <mergeCell ref="B4:B5"/>
    <mergeCell ref="C4:C5"/>
  </mergeCells>
  <printOptions/>
  <pageMargins left="0.75" right="0.75" top="1" bottom="1" header="0.5" footer="0.5"/>
  <pageSetup horizontalDpi="600" verticalDpi="600" orientation="portrait" paperSize="9"/>
  <ignoredErrors>
    <ignoredError sqref="N18:O23 P24:T24 N24:O24 P18:T23 U10:U23 P10:T17 V23" formula="1"/>
    <ignoredError sqref="V7:V22" formula="1" unlockedFormula="1"/>
    <ignoredError sqref="W6:W22 V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2011-03-21T22:16:05Z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