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1640" tabRatio="804" activeTab="0"/>
  </bookViews>
  <sheets>
    <sheet name="14-16 Dec' 11 (we 03)" sheetId="1" r:id="rId1"/>
    <sheet name="14-16 Jan' 11 (TOP 20)" sheetId="2" r:id="rId2"/>
  </sheets>
  <definedNames>
    <definedName name="_xlnm.Print_Area" localSheetId="0">'14-16 Dec'' 11 (we 03)'!$A$1:$V$56</definedName>
  </definedNames>
  <calcPr fullCalcOnLoad="1"/>
</workbook>
</file>

<file path=xl/sharedStrings.xml><?xml version="1.0" encoding="utf-8"?>
<sst xmlns="http://schemas.openxmlformats.org/spreadsheetml/2006/main" count="187" uniqueCount="76">
  <si>
    <t>PRENSESİN UYKUSU</t>
  </si>
  <si>
    <t>CINE FILM</t>
  </si>
  <si>
    <t>Last Weekend</t>
  </si>
  <si>
    <t>Distributor</t>
  </si>
  <si>
    <t>Friday</t>
  </si>
  <si>
    <t>Saturday</t>
  </si>
  <si>
    <t>Sunday</t>
  </si>
  <si>
    <t>Change</t>
  </si>
  <si>
    <t>Adm.</t>
  </si>
  <si>
    <t>G.B.O.</t>
  </si>
  <si>
    <t>MEDYAVİZYON</t>
  </si>
  <si>
    <t>CEHENNEM 3D</t>
  </si>
  <si>
    <t>NEW YORK'TA BEŞ MİNARE</t>
  </si>
  <si>
    <r>
      <t>*Sorted according to Weekend Total G.B.O. - Hafta sonu toplam hasılat sütununa göre sıralanmı</t>
    </r>
    <r>
      <rPr>
        <i/>
        <sz val="9"/>
        <color indexed="23"/>
        <rFont val="Arial"/>
        <family val="0"/>
      </rPr>
      <t>ş</t>
    </r>
    <r>
      <rPr>
        <i/>
        <sz val="9"/>
        <color indexed="23"/>
        <rFont val="Administer"/>
        <family val="0"/>
      </rPr>
      <t>tır.</t>
    </r>
  </si>
  <si>
    <t>THE TOURIST</t>
  </si>
  <si>
    <t>ÇAKALLARLA DANS</t>
  </si>
  <si>
    <t>LIFE AS WE KNOW IT</t>
  </si>
  <si>
    <t>SULTANIN SIRRI</t>
  </si>
  <si>
    <t>ÇAKAL</t>
  </si>
  <si>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</si>
  <si>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</si>
  <si>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</si>
  <si>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TİGLON FİLM</t>
  </si>
  <si>
    <t>HARRY POTTER 7a</t>
  </si>
  <si>
    <t>DUE DATE</t>
  </si>
  <si>
    <t>SAMMY ADVENTURES</t>
  </si>
  <si>
    <t>Title</t>
  </si>
  <si>
    <t>Cumulative</t>
  </si>
  <si>
    <t>Scr.Avg.
(Adm.)</t>
  </si>
  <si>
    <t>Avg.
Ticket</t>
  </si>
  <si>
    <t>.</t>
  </si>
  <si>
    <t>AV MEVSİMİ</t>
  </si>
  <si>
    <t>OPEN SEASON 3</t>
  </si>
  <si>
    <t>SAW 3D</t>
  </si>
  <si>
    <t>Release
Date</t>
  </si>
  <si>
    <t>ÖZEN FİLM</t>
  </si>
  <si>
    <t>WARNER BROS. TÜRKİYE</t>
  </si>
  <si>
    <t>UIP TÜRKİYE</t>
  </si>
  <si>
    <t># of
Prints</t>
  </si>
  <si>
    <t># of
Screen</t>
  </si>
  <si>
    <t>Weeks in Release</t>
  </si>
  <si>
    <t>Weekend Total</t>
  </si>
  <si>
    <t>TANGLED</t>
  </si>
  <si>
    <t>LITTLE FOCKERS</t>
  </si>
  <si>
    <t>THE CHRONICLES OF NARNIA: THE VOYAGE OF THE DAWN TREADER</t>
  </si>
  <si>
    <r>
      <t>http://www.antraktsinema.com -</t>
    </r>
    <r>
      <rPr>
        <sz val="12"/>
        <color indexed="47"/>
        <rFont val="Gadget"/>
        <family val="0"/>
      </rPr>
      <t xml:space="preserve"> Weekly Movie Magazine Antrakt presents - Haftalık Antrakt Sinema Gazetesi sunar </t>
    </r>
    <r>
      <rPr>
        <sz val="12"/>
        <color indexed="9"/>
        <rFont val="Gadget"/>
        <family val="0"/>
      </rPr>
      <t>- http://www.antraktsinema.com</t>
    </r>
  </si>
  <si>
    <t>GULLIVER'S TRAVELS</t>
  </si>
  <si>
    <t>KUKURİKU: KADIN KRALLIĞI</t>
  </si>
  <si>
    <t>SPREAD</t>
  </si>
  <si>
    <t>MEMLEKET MESELESİ</t>
  </si>
  <si>
    <t>THE EXPERIMENT</t>
  </si>
  <si>
    <t>HAYDE BRE</t>
  </si>
  <si>
    <t>MFP-CINEGROUP</t>
  </si>
  <si>
    <t>CERTIFIED COPY</t>
  </si>
  <si>
    <r>
      <t>http://www.antraktsinema.com -</t>
    </r>
    <r>
      <rPr>
        <sz val="11"/>
        <color indexed="47"/>
        <rFont val="Gadget"/>
        <family val="0"/>
      </rPr>
      <t xml:space="preserve"> Weekly Movie Magazine Antrakt presents - Haftalık Antrakt Sinema Gazetesi sunar</t>
    </r>
    <r>
      <rPr>
        <sz val="11"/>
        <color indexed="9"/>
        <rFont val="Gadget"/>
        <family val="0"/>
      </rPr>
      <t xml:space="preserve"> - http://www.antraktsinema.com</t>
    </r>
  </si>
  <si>
    <t>HÜR ADAM</t>
  </si>
  <si>
    <t>CIRKUS COLUMBIA</t>
  </si>
  <si>
    <t>EYYVAH EYVAH 2</t>
  </si>
  <si>
    <t>SEASON OF THE WITCH</t>
  </si>
  <si>
    <t>MEGAMIND 3D</t>
  </si>
  <si>
    <t>LOVE AND OTHER DRUGS</t>
  </si>
  <si>
    <t>KAĞIT</t>
  </si>
  <si>
    <t>I AM LOVE</t>
  </si>
  <si>
    <t>M3 FİLM</t>
  </si>
  <si>
    <t>KITES</t>
  </si>
  <si>
    <t>CHANTIER FILMS</t>
  </si>
  <si>
    <t>DUKA</t>
  </si>
  <si>
    <t>THE TOWN,</t>
  </si>
  <si>
    <t>BLACK HEAVEN</t>
  </si>
  <si>
    <t>L'AGE DE RAISON</t>
  </si>
  <si>
    <t>GIRL WHO PLAYED WITH FIRE, THE</t>
  </si>
  <si>
    <t>THE LAST EXORCISM</t>
  </si>
  <si>
    <t>VAY ARKADAŞ</t>
  </si>
  <si>
    <t>YOU AGAIN</t>
  </si>
  <si>
    <t>THE KARATE KID</t>
  </si>
  <si>
    <t>AYLA</t>
  </si>
</sst>
</file>

<file path=xl/styles.xml><?xml version="1.0" encoding="utf-8"?>
<styleSheet xmlns="http://schemas.openxmlformats.org/spreadsheetml/2006/main">
  <numFmts count="4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s>
  <fonts count="10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b/>
      <sz val="10"/>
      <color indexed="9"/>
      <name val="Trebuchet MS"/>
      <family val="2"/>
    </font>
    <font>
      <sz val="10"/>
      <color indexed="9"/>
      <name val="Trebuchet MS"/>
      <family val="2"/>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sz val="10"/>
      <color indexed="9"/>
      <name val="Arial"/>
      <family val="0"/>
    </font>
    <font>
      <b/>
      <sz val="10"/>
      <color indexed="9"/>
      <name val="Arial"/>
      <family val="0"/>
    </font>
    <font>
      <sz val="9"/>
      <name val="Verdana"/>
      <family val="2"/>
    </font>
    <font>
      <sz val="9"/>
      <color indexed="9"/>
      <name val="Verdana"/>
      <family val="2"/>
    </font>
    <font>
      <b/>
      <sz val="10"/>
      <name val="Administer"/>
      <family val="0"/>
    </font>
    <font>
      <b/>
      <sz val="10"/>
      <color indexed="9"/>
      <name val="Administer"/>
      <family val="0"/>
    </font>
    <font>
      <sz val="10"/>
      <name val="Administer"/>
      <family val="0"/>
    </font>
    <font>
      <sz val="10"/>
      <color indexed="9"/>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sz val="12"/>
      <color indexed="47"/>
      <name val="Gadget"/>
      <family val="0"/>
    </font>
    <font>
      <sz val="11"/>
      <color indexed="47"/>
      <name val="Gadget"/>
      <family val="0"/>
    </font>
    <font>
      <sz val="12"/>
      <color indexed="9"/>
      <name val="Gadget"/>
      <family val="0"/>
    </font>
    <font>
      <sz val="11"/>
      <color indexed="9"/>
      <name val="Gadget"/>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4"/>
      <color indexed="8"/>
      <name val="AcidSansRegular"/>
      <family val="0"/>
    </font>
    <font>
      <b/>
      <sz val="24"/>
      <color indexed="8"/>
      <name val="Arial"/>
      <family val="0"/>
    </font>
    <font>
      <b/>
      <sz val="28"/>
      <color indexed="8"/>
      <name val="AcidSansRegular"/>
      <family val="0"/>
    </font>
    <font>
      <sz val="14"/>
      <color indexed="8"/>
      <name val="AcidSansRegular"/>
      <family val="0"/>
    </font>
    <font>
      <b/>
      <sz val="18"/>
      <color indexed="16"/>
      <name val="Administer"/>
      <family val="0"/>
    </font>
    <font>
      <b/>
      <sz val="18"/>
      <color indexed="8"/>
      <name val="Administer"/>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medium"/>
      <right>
        <color indexed="63"/>
      </right>
      <top style="hair"/>
      <bottom style="thin"/>
    </border>
    <border>
      <left style="hair"/>
      <right style="hair"/>
      <top style="hair"/>
      <bottom style="medium"/>
    </border>
    <border>
      <left style="medium"/>
      <right>
        <color indexed="63"/>
      </right>
      <top style="medium"/>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color indexed="63"/>
      </right>
      <top style="hair"/>
      <bottom style="medium"/>
    </border>
    <border>
      <left style="hair"/>
      <right style="hair"/>
      <top style="hair"/>
      <bottom>
        <color indexed="63"/>
      </bottom>
    </border>
    <border>
      <left style="hair"/>
      <right>
        <color indexed="63"/>
      </right>
      <top style="hair"/>
      <bottom>
        <color indexed="63"/>
      </bottom>
    </border>
    <border>
      <left>
        <color indexed="63"/>
      </left>
      <right style="hair"/>
      <top style="hair"/>
      <bottom style="hair"/>
    </border>
    <border>
      <left style="hair"/>
      <right style="medium"/>
      <top style="hair"/>
      <bottom style="medium"/>
    </border>
    <border>
      <left>
        <color indexed="63"/>
      </left>
      <right>
        <color indexed="63"/>
      </right>
      <top>
        <color indexed="63"/>
      </top>
      <bottom style="hair"/>
    </border>
    <border>
      <left style="hair"/>
      <right style="hair"/>
      <top style="medium"/>
      <bottom style="hair"/>
    </border>
    <border>
      <left style="medium"/>
      <right style="hair"/>
      <top style="hair"/>
      <bottom style="hair"/>
    </border>
    <border>
      <left style="medium"/>
      <right style="hair"/>
      <top style="hair"/>
      <bottom style="thin"/>
    </border>
    <border>
      <left style="hair"/>
      <right style="hair"/>
      <top style="hair"/>
      <bottom style="thin"/>
    </border>
    <border>
      <left style="medium"/>
      <right style="hair"/>
      <top style="medium"/>
      <bottom style="hair"/>
    </border>
    <border>
      <left style="hair"/>
      <right style="medium"/>
      <top style="medium"/>
      <bottom style="hair"/>
    </border>
    <border>
      <left style="hair"/>
      <right style="medium"/>
      <top style="hair"/>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hair"/>
      <right style="medium"/>
      <top style="hair"/>
      <bottom style="thin"/>
    </border>
    <border>
      <left style="hair"/>
      <right>
        <color indexed="63"/>
      </right>
      <top style="medium"/>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1" applyNumberFormat="0" applyFill="0" applyAlignment="0" applyProtection="0"/>
    <xf numFmtId="0" fontId="92" fillId="0" borderId="2" applyNumberFormat="0" applyFill="0" applyAlignment="0" applyProtection="0"/>
    <xf numFmtId="0" fontId="93" fillId="0" borderId="3" applyNumberFormat="0" applyFill="0" applyAlignment="0" applyProtection="0"/>
    <xf numFmtId="0" fontId="94" fillId="0" borderId="4" applyNumberFormat="0" applyFill="0" applyAlignment="0" applyProtection="0"/>
    <xf numFmtId="0" fontId="9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5" fillId="20" borderId="5" applyNumberFormat="0" applyAlignment="0" applyProtection="0"/>
    <xf numFmtId="0" fontId="96" fillId="21" borderId="6" applyNumberFormat="0" applyAlignment="0" applyProtection="0"/>
    <xf numFmtId="0" fontId="97" fillId="20" borderId="6" applyNumberFormat="0" applyAlignment="0" applyProtection="0"/>
    <xf numFmtId="0" fontId="98" fillId="22" borderId="7" applyNumberFormat="0" applyAlignment="0" applyProtection="0"/>
    <xf numFmtId="0" fontId="9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0"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0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22">
    <xf numFmtId="0" fontId="0" fillId="0" borderId="0" xfId="0" applyAlignment="1">
      <alignment/>
    </xf>
    <xf numFmtId="3" fontId="12"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190"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191" fontId="8"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91" fontId="6" fillId="0" borderId="11" xfId="0" applyNumberFormat="1" applyFont="1" applyFill="1" applyBorder="1" applyAlignment="1" applyProtection="1">
      <alignment horizontal="right" vertical="center"/>
      <protection locked="0"/>
    </xf>
    <xf numFmtId="191" fontId="12" fillId="33" borderId="10" xfId="0" applyNumberFormat="1" applyFont="1" applyFill="1" applyBorder="1" applyAlignment="1" applyProtection="1">
      <alignment horizontal="right" vertical="center"/>
      <protection/>
    </xf>
    <xf numFmtId="191" fontId="11"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2" fillId="33" borderId="10" xfId="0" applyNumberFormat="1" applyFont="1" applyFill="1" applyBorder="1" applyAlignment="1" applyProtection="1">
      <alignment horizontal="right" vertical="center"/>
      <protection/>
    </xf>
    <xf numFmtId="196" fontId="8"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3" fillId="0" borderId="11" xfId="40" applyFont="1" applyFill="1" applyBorder="1" applyAlignment="1" applyProtection="1">
      <alignment horizontal="left" vertical="center"/>
      <protection/>
    </xf>
    <xf numFmtId="19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196" fontId="17" fillId="0" borderId="11" xfId="0" applyNumberFormat="1" applyFont="1" applyFill="1" applyBorder="1" applyAlignment="1" applyProtection="1">
      <alignment horizontal="right" vertical="center"/>
      <protection locked="0"/>
    </xf>
    <xf numFmtId="193" fontId="17" fillId="0" borderId="11" xfId="0" applyNumberFormat="1" applyFont="1" applyFill="1" applyBorder="1" applyAlignment="1" applyProtection="1">
      <alignment vertical="center"/>
      <protection locked="0"/>
    </xf>
    <xf numFmtId="191" fontId="17" fillId="0" borderId="11" xfId="0" applyNumberFormat="1" applyFont="1" applyFill="1" applyBorder="1" applyAlignment="1" applyProtection="1">
      <alignment horizontal="right" vertical="center"/>
      <protection locked="0"/>
    </xf>
    <xf numFmtId="192" fontId="17" fillId="0" borderId="11" xfId="0" applyNumberFormat="1"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196" fontId="18" fillId="33" borderId="10" xfId="0" applyNumberFormat="1" applyFont="1" applyFill="1" applyBorder="1" applyAlignment="1" applyProtection="1">
      <alignment horizontal="right" vertical="center"/>
      <protection/>
    </xf>
    <xf numFmtId="193" fontId="18" fillId="33" borderId="10" xfId="0" applyNumberFormat="1" applyFont="1" applyFill="1" applyBorder="1" applyAlignment="1" applyProtection="1">
      <alignment horizontal="center" vertical="center"/>
      <protection/>
    </xf>
    <xf numFmtId="191" fontId="18" fillId="33" borderId="10" xfId="0" applyNumberFormat="1" applyFont="1" applyFill="1" applyBorder="1" applyAlignment="1" applyProtection="1">
      <alignment horizontal="right" vertical="center"/>
      <protection/>
    </xf>
    <xf numFmtId="192" fontId="18" fillId="33" borderId="10" xfId="67" applyNumberFormat="1"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196" fontId="19" fillId="0" borderId="11" xfId="0" applyNumberFormat="1" applyFont="1" applyFill="1" applyBorder="1" applyAlignment="1" applyProtection="1">
      <alignment horizontal="right" vertical="center"/>
      <protection/>
    </xf>
    <xf numFmtId="193" fontId="19" fillId="0" borderId="11" xfId="0" applyNumberFormat="1" applyFont="1" applyFill="1" applyBorder="1" applyAlignment="1" applyProtection="1">
      <alignment vertical="center"/>
      <protection/>
    </xf>
    <xf numFmtId="191" fontId="19" fillId="0" borderId="11" xfId="0" applyNumberFormat="1" applyFont="1" applyFill="1" applyBorder="1" applyAlignment="1" applyProtection="1">
      <alignment horizontal="right" vertical="center"/>
      <protection/>
    </xf>
    <xf numFmtId="192" fontId="19" fillId="0" borderId="11" xfId="67" applyNumberFormat="1" applyFont="1" applyFill="1" applyBorder="1" applyAlignment="1" applyProtection="1">
      <alignment vertical="center"/>
      <protection/>
    </xf>
    <xf numFmtId="0" fontId="18" fillId="0" borderId="11" xfId="0" applyFont="1" applyFill="1" applyBorder="1" applyAlignment="1" applyProtection="1">
      <alignment vertical="center"/>
      <protection/>
    </xf>
    <xf numFmtId="196" fontId="19" fillId="33"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center" vertical="center"/>
      <protection/>
    </xf>
    <xf numFmtId="0" fontId="20"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locked="0"/>
    </xf>
    <xf numFmtId="0" fontId="22" fillId="0" borderId="12" xfId="0" applyFont="1" applyFill="1" applyBorder="1" applyAlignment="1" applyProtection="1">
      <alignment horizontal="right" vertical="center"/>
      <protection/>
    </xf>
    <xf numFmtId="0" fontId="22" fillId="0" borderId="13" xfId="0" applyFont="1" applyFill="1" applyBorder="1" applyAlignment="1" applyProtection="1">
      <alignment horizontal="right" vertical="center"/>
      <protection/>
    </xf>
    <xf numFmtId="0" fontId="23" fillId="33" borderId="10" xfId="0" applyFont="1" applyFill="1" applyBorder="1" applyAlignment="1" applyProtection="1">
      <alignment horizontal="center"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0" fontId="22" fillId="0" borderId="14" xfId="0" applyFont="1" applyFill="1" applyBorder="1" applyAlignment="1" applyProtection="1">
      <alignment horizontal="right" vertical="center"/>
      <protection/>
    </xf>
    <xf numFmtId="4" fontId="14" fillId="0" borderId="11" xfId="0" applyNumberFormat="1" applyFont="1" applyFill="1" applyBorder="1" applyAlignment="1" applyProtection="1">
      <alignment horizontal="right" vertical="center"/>
      <protection/>
    </xf>
    <xf numFmtId="4" fontId="12" fillId="33" borderId="10"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3" fillId="0" borderId="11" xfId="0" applyNumberFormat="1" applyFont="1" applyFill="1" applyBorder="1" applyAlignment="1" applyProtection="1">
      <alignment horizontal="right" vertical="center"/>
      <protection/>
    </xf>
    <xf numFmtId="4" fontId="16" fillId="0" borderId="11" xfId="0" applyNumberFormat="1" applyFont="1" applyFill="1" applyBorder="1" applyAlignment="1" applyProtection="1">
      <alignment horizontal="right" vertical="center"/>
      <protection/>
    </xf>
    <xf numFmtId="4" fontId="15" fillId="0" borderId="11" xfId="0" applyNumberFormat="1" applyFont="1" applyFill="1" applyBorder="1" applyAlignment="1" applyProtection="1">
      <alignment horizontal="right" vertical="center"/>
      <protection/>
    </xf>
    <xf numFmtId="4" fontId="11"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17" fillId="0" borderId="11" xfId="0" applyNumberFormat="1" applyFont="1" applyFill="1" applyBorder="1" applyAlignment="1" applyProtection="1">
      <alignment horizontal="right" vertical="center"/>
      <protection locked="0"/>
    </xf>
    <xf numFmtId="4" fontId="18" fillId="33" borderId="10"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xf>
    <xf numFmtId="3" fontId="12" fillId="33" borderId="1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locked="0"/>
    </xf>
    <xf numFmtId="3" fontId="19"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17" fillId="0" borderId="11" xfId="0" applyNumberFormat="1" applyFont="1" applyFill="1" applyBorder="1" applyAlignment="1" applyProtection="1">
      <alignment horizontal="right" vertical="center"/>
      <protection locked="0"/>
    </xf>
    <xf numFmtId="3" fontId="18" fillId="33" borderId="10" xfId="0" applyNumberFormat="1" applyFont="1" applyFill="1" applyBorder="1" applyAlignment="1" applyProtection="1">
      <alignment horizontal="right" vertical="center"/>
      <protection/>
    </xf>
    <xf numFmtId="2" fontId="17" fillId="0" borderId="11" xfId="0" applyNumberFormat="1" applyFont="1" applyFill="1" applyBorder="1" applyAlignment="1" applyProtection="1">
      <alignment vertical="center"/>
      <protection locked="0"/>
    </xf>
    <xf numFmtId="2" fontId="18" fillId="33" borderId="10" xfId="0" applyNumberFormat="1" applyFont="1" applyFill="1" applyBorder="1" applyAlignment="1" applyProtection="1">
      <alignment horizontal="center" vertical="center"/>
      <protection/>
    </xf>
    <xf numFmtId="0" fontId="25" fillId="0" borderId="11" xfId="0" applyFont="1" applyFill="1" applyBorder="1" applyAlignment="1" applyProtection="1">
      <alignment horizontal="center"/>
      <protection/>
    </xf>
    <xf numFmtId="0" fontId="24" fillId="0" borderId="11" xfId="0" applyFont="1" applyFill="1" applyBorder="1" applyAlignment="1" applyProtection="1">
      <alignment horizontal="center"/>
      <protection/>
    </xf>
    <xf numFmtId="4" fontId="24" fillId="0" borderId="15" xfId="0" applyNumberFormat="1" applyFont="1" applyFill="1" applyBorder="1" applyAlignment="1" applyProtection="1">
      <alignment horizontal="center" wrapText="1"/>
      <protection/>
    </xf>
    <xf numFmtId="3" fontId="24" fillId="0" borderId="15" xfId="0" applyNumberFormat="1" applyFont="1" applyFill="1" applyBorder="1" applyAlignment="1" applyProtection="1">
      <alignment horizontal="center" wrapText="1"/>
      <protection/>
    </xf>
    <xf numFmtId="2" fontId="24" fillId="0" borderId="15" xfId="0" applyNumberFormat="1" applyFont="1" applyFill="1" applyBorder="1" applyAlignment="1" applyProtection="1">
      <alignment horizontal="center" wrapText="1"/>
      <protection/>
    </xf>
    <xf numFmtId="192" fontId="24" fillId="0" borderId="15" xfId="0" applyNumberFormat="1" applyFont="1" applyFill="1" applyBorder="1" applyAlignment="1" applyProtection="1">
      <alignment horizontal="center" wrapText="1"/>
      <protection/>
    </xf>
    <xf numFmtId="0" fontId="26" fillId="0" borderId="16" xfId="0" applyFont="1" applyFill="1" applyBorder="1" applyAlignment="1" applyProtection="1">
      <alignment horizontal="center"/>
      <protection/>
    </xf>
    <xf numFmtId="0" fontId="27" fillId="0" borderId="12" xfId="0" applyFont="1" applyFill="1" applyBorder="1" applyAlignment="1" applyProtection="1">
      <alignment horizontal="center"/>
      <protection/>
    </xf>
    <xf numFmtId="1" fontId="26" fillId="0" borderId="11" xfId="0" applyNumberFormat="1" applyFont="1" applyFill="1" applyBorder="1" applyAlignment="1" applyProtection="1">
      <alignment horizontal="right" vertical="center"/>
      <protection/>
    </xf>
    <xf numFmtId="0" fontId="26" fillId="0" borderId="12" xfId="0" applyFont="1" applyFill="1" applyBorder="1" applyAlignment="1" applyProtection="1">
      <alignment horizontal="right" vertical="center"/>
      <protection/>
    </xf>
    <xf numFmtId="0" fontId="26" fillId="0" borderId="14" xfId="0" applyFont="1" applyFill="1" applyBorder="1" applyAlignment="1" applyProtection="1">
      <alignment horizontal="right" vertical="center"/>
      <protection/>
    </xf>
    <xf numFmtId="0" fontId="26" fillId="0" borderId="13" xfId="0" applyFont="1" applyFill="1" applyBorder="1" applyAlignment="1" applyProtection="1">
      <alignment horizontal="right" vertical="center"/>
      <protection/>
    </xf>
    <xf numFmtId="0" fontId="27" fillId="33" borderId="10" xfId="0" applyFont="1" applyFill="1" applyBorder="1" applyAlignment="1" applyProtection="1">
      <alignment horizontal="center" vertical="center"/>
      <protection/>
    </xf>
    <xf numFmtId="0" fontId="26" fillId="0" borderId="11" xfId="0" applyFont="1" applyFill="1" applyBorder="1" applyAlignment="1" applyProtection="1">
      <alignment horizontal="right" vertical="center"/>
      <protection locked="0"/>
    </xf>
    <xf numFmtId="0" fontId="27" fillId="0" borderId="10" xfId="0" applyFont="1" applyFill="1" applyBorder="1" applyAlignment="1" applyProtection="1">
      <alignment horizontal="center" vertical="center"/>
      <protection/>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4"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3" fontId="19" fillId="0" borderId="10" xfId="0" applyNumberFormat="1" applyFont="1" applyFill="1" applyBorder="1" applyAlignment="1" applyProtection="1">
      <alignment horizontal="right" vertical="center"/>
      <protection/>
    </xf>
    <xf numFmtId="3" fontId="18" fillId="0"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center" vertical="center"/>
      <protection/>
    </xf>
    <xf numFmtId="4" fontId="18" fillId="0" borderId="10" xfId="0" applyNumberFormat="1" applyFont="1" applyFill="1" applyBorder="1" applyAlignment="1" applyProtection="1">
      <alignment horizontal="right" vertical="center"/>
      <protection/>
    </xf>
    <xf numFmtId="192" fontId="18" fillId="0" borderId="10" xfId="67" applyNumberFormat="1" applyFont="1" applyFill="1" applyBorder="1" applyAlignment="1" applyProtection="1">
      <alignment horizontal="center" vertical="center"/>
      <protection/>
    </xf>
    <xf numFmtId="2" fontId="17" fillId="0" borderId="19" xfId="0" applyNumberFormat="1" applyFont="1" applyFill="1" applyBorder="1" applyAlignment="1" applyProtection="1">
      <alignment vertical="center"/>
      <protection locked="0"/>
    </xf>
    <xf numFmtId="2" fontId="24" fillId="0" borderId="20" xfId="0" applyNumberFormat="1" applyFont="1" applyFill="1" applyBorder="1" applyAlignment="1" applyProtection="1">
      <alignment horizontal="center" wrapText="1"/>
      <protection/>
    </xf>
    <xf numFmtId="2" fontId="18" fillId="33" borderId="17" xfId="0" applyNumberFormat="1" applyFont="1" applyFill="1" applyBorder="1" applyAlignment="1" applyProtection="1">
      <alignment horizontal="center" vertical="center"/>
      <protection/>
    </xf>
    <xf numFmtId="2" fontId="18" fillId="0" borderId="17" xfId="0" applyNumberFormat="1" applyFont="1" applyFill="1" applyBorder="1" applyAlignment="1" applyProtection="1">
      <alignment horizontal="center" vertical="center"/>
      <protection/>
    </xf>
    <xf numFmtId="0" fontId="29" fillId="0" borderId="11" xfId="0" applyFont="1" applyFill="1" applyBorder="1" applyAlignment="1" applyProtection="1">
      <alignment horizontal="left" vertical="center"/>
      <protection/>
    </xf>
    <xf numFmtId="0" fontId="30" fillId="0" borderId="11" xfId="0" applyFont="1" applyBorder="1" applyAlignment="1">
      <alignment horizontal="left" vertical="center"/>
    </xf>
    <xf numFmtId="1" fontId="26" fillId="0" borderId="21" xfId="0" applyNumberFormat="1" applyFont="1" applyFill="1" applyBorder="1" applyAlignment="1" applyProtection="1">
      <alignment horizontal="right" vertical="center"/>
      <protection/>
    </xf>
    <xf numFmtId="43" fontId="13" fillId="0" borderId="21" xfId="40" applyFont="1" applyFill="1" applyBorder="1" applyAlignment="1" applyProtection="1">
      <alignment horizontal="left" vertical="center"/>
      <protection/>
    </xf>
    <xf numFmtId="190" fontId="13" fillId="0" borderId="21" xfId="0" applyNumberFormat="1" applyFont="1" applyFill="1" applyBorder="1" applyAlignment="1" applyProtection="1">
      <alignment horizontal="center" vertical="center"/>
      <protection/>
    </xf>
    <xf numFmtId="0" fontId="13" fillId="0" borderId="21" xfId="0" applyFont="1" applyFill="1" applyBorder="1" applyAlignment="1" applyProtection="1">
      <alignment vertical="center"/>
      <protection/>
    </xf>
    <xf numFmtId="0" fontId="13" fillId="0" borderId="21" xfId="0" applyNumberFormat="1" applyFont="1" applyFill="1" applyBorder="1" applyAlignment="1" applyProtection="1">
      <alignment horizontal="center" vertical="center"/>
      <protection/>
    </xf>
    <xf numFmtId="4" fontId="14" fillId="0" borderId="21" xfId="0" applyNumberFormat="1" applyFont="1" applyFill="1" applyBorder="1" applyAlignment="1" applyProtection="1">
      <alignment horizontal="right" vertical="center"/>
      <protection/>
    </xf>
    <xf numFmtId="3" fontId="15" fillId="0" borderId="21" xfId="0" applyNumberFormat="1" applyFont="1" applyFill="1" applyBorder="1" applyAlignment="1" applyProtection="1">
      <alignment horizontal="right" vertical="center"/>
      <protection/>
    </xf>
    <xf numFmtId="4" fontId="13" fillId="0" borderId="21" xfId="0" applyNumberFormat="1" applyFont="1" applyFill="1" applyBorder="1" applyAlignment="1" applyProtection="1">
      <alignment horizontal="right" vertical="center"/>
      <protection/>
    </xf>
    <xf numFmtId="3" fontId="13" fillId="0" borderId="21" xfId="0" applyNumberFormat="1" applyFont="1" applyFill="1" applyBorder="1" applyAlignment="1" applyProtection="1">
      <alignment horizontal="right" vertical="center"/>
      <protection/>
    </xf>
    <xf numFmtId="4" fontId="16" fillId="0" borderId="21" xfId="0" applyNumberFormat="1" applyFont="1" applyFill="1" applyBorder="1" applyAlignment="1" applyProtection="1">
      <alignment horizontal="right" vertical="center"/>
      <protection/>
    </xf>
    <xf numFmtId="3" fontId="16" fillId="0" borderId="21" xfId="0" applyNumberFormat="1" applyFont="1" applyFill="1" applyBorder="1" applyAlignment="1" applyProtection="1">
      <alignment horizontal="right" vertical="center"/>
      <protection/>
    </xf>
    <xf numFmtId="4" fontId="15" fillId="0" borderId="21" xfId="0" applyNumberFormat="1" applyFont="1" applyFill="1" applyBorder="1" applyAlignment="1" applyProtection="1">
      <alignment horizontal="right" vertical="center"/>
      <protection/>
    </xf>
    <xf numFmtId="3" fontId="15" fillId="0" borderId="21" xfId="0" applyNumberFormat="1" applyFont="1" applyFill="1" applyBorder="1" applyAlignment="1" applyProtection="1">
      <alignment horizontal="right" vertical="center"/>
      <protection locked="0"/>
    </xf>
    <xf numFmtId="3" fontId="17" fillId="0" borderId="21" xfId="0" applyNumberFormat="1" applyFont="1" applyFill="1" applyBorder="1" applyAlignment="1" applyProtection="1">
      <alignment horizontal="right" vertical="center"/>
      <protection locked="0"/>
    </xf>
    <xf numFmtId="2" fontId="17" fillId="0" borderId="21" xfId="0" applyNumberFormat="1" applyFont="1" applyFill="1" applyBorder="1" applyAlignment="1" applyProtection="1">
      <alignment vertical="center"/>
      <protection locked="0"/>
    </xf>
    <xf numFmtId="4" fontId="17" fillId="0" borderId="21" xfId="0" applyNumberFormat="1" applyFont="1" applyFill="1" applyBorder="1" applyAlignment="1" applyProtection="1">
      <alignment horizontal="right" vertical="center"/>
      <protection locked="0"/>
    </xf>
    <xf numFmtId="192" fontId="17" fillId="0" borderId="21" xfId="0" applyNumberFormat="1" applyFont="1" applyFill="1" applyBorder="1" applyAlignment="1" applyProtection="1">
      <alignment vertical="center"/>
      <protection locked="0"/>
    </xf>
    <xf numFmtId="2" fontId="17" fillId="0" borderId="22" xfId="0" applyNumberFormat="1" applyFont="1" applyFill="1" applyBorder="1" applyAlignment="1" applyProtection="1">
      <alignment vertical="center"/>
      <protection locked="0"/>
    </xf>
    <xf numFmtId="0" fontId="25" fillId="0" borderId="23" xfId="0" applyFont="1" applyFill="1" applyBorder="1" applyAlignment="1" applyProtection="1">
      <alignment horizontal="center"/>
      <protection/>
    </xf>
    <xf numFmtId="191" fontId="24" fillId="0" borderId="15" xfId="0" applyNumberFormat="1" applyFont="1" applyFill="1" applyBorder="1" applyAlignment="1" applyProtection="1">
      <alignment horizontal="center" wrapText="1"/>
      <protection/>
    </xf>
    <xf numFmtId="196" fontId="24" fillId="0" borderId="15" xfId="0" applyNumberFormat="1" applyFont="1" applyFill="1" applyBorder="1" applyAlignment="1" applyProtection="1">
      <alignment horizontal="center" wrapText="1"/>
      <protection/>
    </xf>
    <xf numFmtId="193" fontId="24" fillId="0" borderId="15" xfId="0" applyNumberFormat="1" applyFont="1" applyFill="1" applyBorder="1" applyAlignment="1" applyProtection="1">
      <alignment horizontal="center" wrapText="1"/>
      <protection/>
    </xf>
    <xf numFmtId="193" fontId="24" fillId="0" borderId="24" xfId="0" applyNumberFormat="1" applyFont="1" applyFill="1" applyBorder="1" applyAlignment="1" applyProtection="1">
      <alignment horizontal="center" wrapText="1"/>
      <protection/>
    </xf>
    <xf numFmtId="0" fontId="24" fillId="0" borderId="16" xfId="0" applyFont="1" applyFill="1" applyBorder="1" applyAlignment="1" applyProtection="1">
      <alignment horizontal="center"/>
      <protection/>
    </xf>
    <xf numFmtId="0" fontId="25" fillId="0" borderId="12" xfId="0" applyFont="1" applyFill="1" applyBorder="1" applyAlignment="1" applyProtection="1">
      <alignment horizontal="center"/>
      <protection/>
    </xf>
    <xf numFmtId="190" fontId="12" fillId="0" borderId="25" xfId="0" applyNumberFormat="1" applyFont="1" applyFill="1" applyBorder="1" applyAlignment="1">
      <alignment horizontal="center" vertical="center"/>
    </xf>
    <xf numFmtId="0" fontId="37" fillId="0" borderId="11" xfId="0" applyNumberFormat="1" applyFont="1" applyFill="1" applyBorder="1" applyAlignment="1">
      <alignment horizontal="left" vertical="center"/>
    </xf>
    <xf numFmtId="4" fontId="37" fillId="0" borderId="11" xfId="40" applyNumberFormat="1" applyFont="1" applyFill="1" applyBorder="1" applyAlignment="1">
      <alignment horizontal="right" vertical="center"/>
    </xf>
    <xf numFmtId="0" fontId="37" fillId="0" borderId="11" xfId="0" applyNumberFormat="1" applyFont="1" applyFill="1" applyBorder="1" applyAlignment="1" applyProtection="1">
      <alignment horizontal="left" vertical="center"/>
      <protection locked="0"/>
    </xf>
    <xf numFmtId="4" fontId="37" fillId="0" borderId="11" xfId="40" applyNumberFormat="1" applyFont="1" applyFill="1" applyBorder="1" applyAlignment="1" applyProtection="1">
      <alignment horizontal="right" vertical="center"/>
      <protection locked="0"/>
    </xf>
    <xf numFmtId="190" fontId="37" fillId="0" borderId="11" xfId="0" applyNumberFormat="1" applyFont="1" applyFill="1" applyBorder="1" applyAlignment="1">
      <alignment horizontal="center" vertical="center"/>
    </xf>
    <xf numFmtId="4" fontId="37" fillId="0" borderId="11" xfId="0" applyNumberFormat="1" applyFont="1" applyFill="1" applyBorder="1" applyAlignment="1">
      <alignment horizontal="right" vertical="center"/>
    </xf>
    <xf numFmtId="4" fontId="37" fillId="0" borderId="11" xfId="40" applyNumberFormat="1" applyFont="1" applyFill="1" applyBorder="1" applyAlignment="1" applyProtection="1">
      <alignment horizontal="right" vertical="center"/>
      <protection/>
    </xf>
    <xf numFmtId="4" fontId="37" fillId="0" borderId="26" xfId="40" applyNumberFormat="1" applyFont="1" applyFill="1" applyBorder="1" applyAlignment="1">
      <alignment horizontal="right" vertical="center"/>
    </xf>
    <xf numFmtId="0" fontId="37" fillId="0" borderId="27" xfId="0" applyNumberFormat="1" applyFont="1" applyFill="1" applyBorder="1" applyAlignment="1">
      <alignment horizontal="left" vertical="center"/>
    </xf>
    <xf numFmtId="0" fontId="37" fillId="0" borderId="27" xfId="0" applyNumberFormat="1" applyFont="1" applyFill="1" applyBorder="1" applyAlignment="1" applyProtection="1">
      <alignment horizontal="left" vertical="center"/>
      <protection locked="0"/>
    </xf>
    <xf numFmtId="4" fontId="37" fillId="0" borderId="15" xfId="40" applyNumberFormat="1" applyFont="1" applyFill="1" applyBorder="1" applyAlignment="1">
      <alignment horizontal="right" vertical="center"/>
    </xf>
    <xf numFmtId="4" fontId="37" fillId="0" borderId="10" xfId="40" applyNumberFormat="1" applyFont="1" applyFill="1" applyBorder="1" applyAlignment="1">
      <alignment horizontal="right" vertical="center"/>
    </xf>
    <xf numFmtId="0" fontId="37" fillId="0" borderId="28" xfId="0" applyNumberFormat="1" applyFont="1" applyFill="1" applyBorder="1" applyAlignment="1" applyProtection="1">
      <alignment horizontal="left" vertical="center"/>
      <protection locked="0"/>
    </xf>
    <xf numFmtId="4" fontId="37" fillId="0" borderId="29" xfId="40" applyNumberFormat="1" applyFont="1" applyFill="1" applyBorder="1" applyAlignment="1" applyProtection="1">
      <alignment horizontal="right" vertical="center"/>
      <protection locked="0"/>
    </xf>
    <xf numFmtId="0" fontId="27" fillId="0" borderId="11" xfId="0" applyFont="1" applyFill="1" applyBorder="1" applyAlignment="1" applyProtection="1">
      <alignment horizontal="left" vertical="center"/>
      <protection/>
    </xf>
    <xf numFmtId="4" fontId="37" fillId="0" borderId="15" xfId="40" applyNumberFormat="1" applyFont="1" applyFill="1" applyBorder="1" applyAlignment="1" applyProtection="1">
      <alignment horizontal="right" vertical="center"/>
      <protection locked="0"/>
    </xf>
    <xf numFmtId="0" fontId="37" fillId="0" borderId="11" xfId="0" applyFont="1" applyFill="1" applyBorder="1" applyAlignment="1">
      <alignment horizontal="left" vertical="center"/>
    </xf>
    <xf numFmtId="0" fontId="37" fillId="0" borderId="11" xfId="0" applyFont="1" applyFill="1" applyBorder="1" applyAlignment="1">
      <alignment horizontal="center" vertical="center"/>
    </xf>
    <xf numFmtId="4" fontId="37" fillId="0" borderId="11" xfId="40" applyNumberFormat="1" applyFont="1" applyFill="1" applyBorder="1" applyAlignment="1">
      <alignment vertical="center"/>
    </xf>
    <xf numFmtId="3" fontId="37" fillId="0" borderId="11" xfId="40" applyNumberFormat="1" applyFont="1" applyFill="1" applyBorder="1" applyAlignment="1">
      <alignment vertical="center"/>
    </xf>
    <xf numFmtId="4" fontId="38" fillId="0" borderId="11" xfId="40" applyNumberFormat="1" applyFont="1" applyFill="1" applyBorder="1" applyAlignment="1">
      <alignment vertical="center"/>
    </xf>
    <xf numFmtId="3" fontId="38" fillId="0" borderId="11" xfId="40" applyNumberFormat="1" applyFont="1" applyFill="1" applyBorder="1" applyAlignment="1">
      <alignment vertical="center"/>
    </xf>
    <xf numFmtId="2" fontId="37" fillId="0" borderId="11" xfId="40" applyNumberFormat="1" applyFont="1" applyFill="1" applyBorder="1" applyAlignment="1">
      <alignment vertical="center"/>
    </xf>
    <xf numFmtId="192" fontId="37" fillId="0" borderId="11" xfId="67" applyNumberFormat="1" applyFont="1" applyFill="1" applyBorder="1" applyAlignment="1" applyProtection="1">
      <alignment vertical="center"/>
      <protection/>
    </xf>
    <xf numFmtId="190" fontId="37" fillId="0" borderId="11" xfId="0" applyNumberFormat="1" applyFont="1" applyFill="1" applyBorder="1" applyAlignment="1" applyProtection="1">
      <alignment horizontal="center" vertical="center"/>
      <protection locked="0"/>
    </xf>
    <xf numFmtId="49" fontId="37" fillId="0" borderId="11" xfId="0" applyNumberFormat="1" applyFont="1" applyFill="1" applyBorder="1" applyAlignment="1" applyProtection="1">
      <alignment horizontal="left" vertical="center"/>
      <protection locked="0"/>
    </xf>
    <xf numFmtId="0" fontId="37" fillId="0" borderId="11" xfId="0" applyNumberFormat="1" applyFont="1" applyFill="1" applyBorder="1" applyAlignment="1" applyProtection="1">
      <alignment horizontal="center" vertical="center"/>
      <protection locked="0"/>
    </xf>
    <xf numFmtId="4" fontId="37" fillId="0" borderId="11" xfId="40" applyNumberFormat="1" applyFont="1" applyFill="1" applyBorder="1" applyAlignment="1" applyProtection="1">
      <alignment vertical="center"/>
      <protection locked="0"/>
    </xf>
    <xf numFmtId="3" fontId="37" fillId="0" borderId="11" xfId="40" applyNumberFormat="1" applyFont="1" applyFill="1" applyBorder="1" applyAlignment="1" applyProtection="1">
      <alignment vertical="center"/>
      <protection locked="0"/>
    </xf>
    <xf numFmtId="4" fontId="38" fillId="0" borderId="11" xfId="40" applyNumberFormat="1" applyFont="1" applyFill="1" applyBorder="1" applyAlignment="1" applyProtection="1">
      <alignment vertical="center"/>
      <protection/>
    </xf>
    <xf numFmtId="3" fontId="38" fillId="0" borderId="11" xfId="40" applyNumberFormat="1" applyFont="1" applyFill="1" applyBorder="1" applyAlignment="1" applyProtection="1">
      <alignment vertical="center"/>
      <protection/>
    </xf>
    <xf numFmtId="2" fontId="37" fillId="0" borderId="11" xfId="67" applyNumberFormat="1" applyFont="1" applyFill="1" applyBorder="1" applyAlignment="1" applyProtection="1">
      <alignment vertical="center"/>
      <protection/>
    </xf>
    <xf numFmtId="4" fontId="37" fillId="0" borderId="11" xfId="43" applyNumberFormat="1" applyFont="1" applyFill="1" applyBorder="1" applyAlignment="1">
      <alignment vertical="center"/>
    </xf>
    <xf numFmtId="3" fontId="37" fillId="0" borderId="11" xfId="43" applyNumberFormat="1" applyFont="1" applyFill="1" applyBorder="1" applyAlignment="1">
      <alignment vertical="center"/>
    </xf>
    <xf numFmtId="4" fontId="38" fillId="0" borderId="11" xfId="43" applyNumberFormat="1" applyFont="1" applyFill="1" applyBorder="1" applyAlignment="1" applyProtection="1">
      <alignment vertical="center"/>
      <protection/>
    </xf>
    <xf numFmtId="3" fontId="38" fillId="0" borderId="11" xfId="43" applyNumberFormat="1" applyFont="1" applyFill="1" applyBorder="1" applyAlignment="1" applyProtection="1">
      <alignment vertical="center"/>
      <protection/>
    </xf>
    <xf numFmtId="2" fontId="37" fillId="0" borderId="11" xfId="43" applyNumberFormat="1" applyFont="1" applyFill="1" applyBorder="1" applyAlignment="1">
      <alignment vertical="center"/>
    </xf>
    <xf numFmtId="4" fontId="37" fillId="0" borderId="11" xfId="43" applyNumberFormat="1" applyFont="1" applyFill="1" applyBorder="1" applyAlignment="1" applyProtection="1">
      <alignment horizontal="right" vertical="center"/>
      <protection/>
    </xf>
    <xf numFmtId="4" fontId="37" fillId="0" borderId="11" xfId="0" applyNumberFormat="1" applyFont="1" applyFill="1" applyBorder="1" applyAlignment="1">
      <alignment vertical="center"/>
    </xf>
    <xf numFmtId="3" fontId="37" fillId="0" borderId="11" xfId="43" applyNumberFormat="1" applyFont="1" applyFill="1" applyBorder="1" applyAlignment="1" applyProtection="1">
      <alignment vertical="center"/>
      <protection locked="0"/>
    </xf>
    <xf numFmtId="0" fontId="37" fillId="0" borderId="11" xfId="0" applyFont="1" applyFill="1" applyBorder="1" applyAlignment="1" applyProtection="1">
      <alignment horizontal="left" vertical="center"/>
      <protection locked="0"/>
    </xf>
    <xf numFmtId="0" fontId="37" fillId="0" borderId="11" xfId="0" applyFont="1" applyFill="1" applyBorder="1" applyAlignment="1" applyProtection="1">
      <alignment horizontal="center" vertical="center"/>
      <protection locked="0"/>
    </xf>
    <xf numFmtId="3" fontId="37" fillId="0" borderId="11" xfId="67" applyNumberFormat="1" applyFont="1" applyFill="1" applyBorder="1" applyAlignment="1" applyProtection="1">
      <alignment vertical="center"/>
      <protection/>
    </xf>
    <xf numFmtId="190" fontId="37" fillId="0" borderId="11" xfId="0" applyNumberFormat="1" applyFont="1" applyFill="1" applyBorder="1" applyAlignment="1">
      <alignment horizontal="center" vertical="center"/>
    </xf>
    <xf numFmtId="0" fontId="37" fillId="0" borderId="11" xfId="0" applyFont="1" applyFill="1" applyBorder="1" applyAlignment="1">
      <alignment horizontal="center" vertical="center"/>
    </xf>
    <xf numFmtId="4" fontId="37" fillId="0" borderId="11" xfId="0" applyNumberFormat="1" applyFont="1" applyFill="1" applyBorder="1" applyAlignment="1">
      <alignment vertical="center"/>
    </xf>
    <xf numFmtId="3" fontId="37" fillId="0" borderId="11" xfId="0" applyNumberFormat="1" applyFont="1" applyFill="1" applyBorder="1" applyAlignment="1">
      <alignment vertical="center"/>
    </xf>
    <xf numFmtId="4" fontId="38" fillId="0" borderId="11" xfId="0" applyNumberFormat="1" applyFont="1" applyFill="1" applyBorder="1" applyAlignment="1">
      <alignment vertical="center"/>
    </xf>
    <xf numFmtId="3" fontId="38" fillId="0" borderId="11" xfId="0" applyNumberFormat="1" applyFont="1" applyFill="1" applyBorder="1" applyAlignment="1">
      <alignment vertical="center"/>
    </xf>
    <xf numFmtId="2" fontId="37" fillId="0" borderId="11" xfId="0" applyNumberFormat="1" applyFont="1" applyFill="1" applyBorder="1" applyAlignment="1">
      <alignment vertical="center"/>
    </xf>
    <xf numFmtId="0" fontId="37" fillId="0" borderId="11" xfId="52" applyFont="1" applyFill="1" applyBorder="1" applyAlignment="1">
      <alignment horizontal="left" vertical="center"/>
      <protection/>
    </xf>
    <xf numFmtId="190" fontId="37" fillId="0" borderId="11" xfId="52" applyNumberFormat="1" applyFont="1" applyFill="1" applyBorder="1" applyAlignment="1">
      <alignment horizontal="center" vertical="center"/>
      <protection/>
    </xf>
    <xf numFmtId="0" fontId="37" fillId="0" borderId="11" xfId="52" applyFont="1" applyFill="1" applyBorder="1" applyAlignment="1">
      <alignment horizontal="center" vertical="center"/>
      <protection/>
    </xf>
    <xf numFmtId="4" fontId="37" fillId="0" borderId="11" xfId="52" applyNumberFormat="1" applyFont="1" applyFill="1" applyBorder="1" applyAlignment="1" applyProtection="1">
      <alignment vertical="center"/>
      <protection/>
    </xf>
    <xf numFmtId="3" fontId="37" fillId="0" borderId="11" xfId="52" applyNumberFormat="1" applyFont="1" applyFill="1" applyBorder="1" applyAlignment="1" applyProtection="1">
      <alignment vertical="center"/>
      <protection/>
    </xf>
    <xf numFmtId="4" fontId="38" fillId="0" borderId="11" xfId="52" applyNumberFormat="1" applyFont="1" applyFill="1" applyBorder="1" applyAlignment="1" applyProtection="1">
      <alignment vertical="center"/>
      <protection/>
    </xf>
    <xf numFmtId="3" fontId="38" fillId="0" borderId="11" xfId="52" applyNumberFormat="1" applyFont="1" applyFill="1" applyBorder="1" applyAlignment="1" applyProtection="1">
      <alignment vertical="center"/>
      <protection/>
    </xf>
    <xf numFmtId="2" fontId="37" fillId="0" borderId="11" xfId="52" applyNumberFormat="1" applyFont="1" applyFill="1" applyBorder="1" applyAlignment="1" applyProtection="1">
      <alignment vertical="center"/>
      <protection/>
    </xf>
    <xf numFmtId="4" fontId="37" fillId="0" borderId="11" xfId="52" applyNumberFormat="1" applyFont="1" applyFill="1" applyBorder="1" applyAlignment="1" applyProtection="1">
      <alignment horizontal="right" vertical="center"/>
      <protection locked="0"/>
    </xf>
    <xf numFmtId="4" fontId="37" fillId="0" borderId="11" xfId="52" applyNumberFormat="1" applyFont="1" applyFill="1" applyBorder="1" applyAlignment="1" applyProtection="1">
      <alignment vertical="center"/>
      <protection locked="0"/>
    </xf>
    <xf numFmtId="3" fontId="37" fillId="0" borderId="11" xfId="52" applyNumberFormat="1" applyFont="1" applyFill="1" applyBorder="1" applyAlignment="1" applyProtection="1">
      <alignment vertical="center"/>
      <protection locked="0"/>
    </xf>
    <xf numFmtId="0" fontId="37" fillId="0" borderId="11" xfId="0" applyNumberFormat="1" applyFont="1" applyFill="1" applyBorder="1" applyAlignment="1">
      <alignment horizontal="center" vertical="center"/>
    </xf>
    <xf numFmtId="190" fontId="37" fillId="0" borderId="11" xfId="0" applyNumberFormat="1" applyFont="1" applyFill="1" applyBorder="1" applyAlignment="1" applyProtection="1">
      <alignment horizontal="left" vertical="center"/>
      <protection locked="0"/>
    </xf>
    <xf numFmtId="4" fontId="37" fillId="0" borderId="11" xfId="40" applyNumberFormat="1" applyFont="1" applyFill="1" applyBorder="1" applyAlignment="1" applyProtection="1">
      <alignment vertical="center"/>
      <protection/>
    </xf>
    <xf numFmtId="0" fontId="37" fillId="0" borderId="30" xfId="0" applyFont="1" applyFill="1" applyBorder="1" applyAlignment="1">
      <alignment horizontal="left" vertical="center"/>
    </xf>
    <xf numFmtId="190" fontId="37" fillId="0" borderId="26" xfId="0" applyNumberFormat="1" applyFont="1" applyFill="1" applyBorder="1" applyAlignment="1">
      <alignment horizontal="center" vertical="center"/>
    </xf>
    <xf numFmtId="0" fontId="37" fillId="0" borderId="26" xfId="0" applyFont="1" applyFill="1" applyBorder="1" applyAlignment="1">
      <alignment horizontal="left" vertical="center"/>
    </xf>
    <xf numFmtId="0" fontId="37" fillId="0" borderId="26" xfId="0" applyFont="1" applyFill="1" applyBorder="1" applyAlignment="1">
      <alignment horizontal="center" vertical="center"/>
    </xf>
    <xf numFmtId="4" fontId="37" fillId="0" borderId="26" xfId="40" applyNumberFormat="1" applyFont="1" applyFill="1" applyBorder="1" applyAlignment="1">
      <alignment vertical="center"/>
    </xf>
    <xf numFmtId="3" fontId="37" fillId="0" borderId="26" xfId="40" applyNumberFormat="1" applyFont="1" applyFill="1" applyBorder="1" applyAlignment="1">
      <alignment vertical="center"/>
    </xf>
    <xf numFmtId="4" fontId="38" fillId="0" borderId="26" xfId="40" applyNumberFormat="1" applyFont="1" applyFill="1" applyBorder="1" applyAlignment="1">
      <alignment vertical="center"/>
    </xf>
    <xf numFmtId="3" fontId="38" fillId="0" borderId="26" xfId="40" applyNumberFormat="1" applyFont="1" applyFill="1" applyBorder="1" applyAlignment="1">
      <alignment vertical="center"/>
    </xf>
    <xf numFmtId="2" fontId="37" fillId="0" borderId="26" xfId="40" applyNumberFormat="1" applyFont="1" applyFill="1" applyBorder="1" applyAlignment="1">
      <alignment vertical="center"/>
    </xf>
    <xf numFmtId="192" fontId="37" fillId="0" borderId="26" xfId="67" applyNumberFormat="1" applyFont="1" applyFill="1" applyBorder="1" applyAlignment="1" applyProtection="1">
      <alignment vertical="center"/>
      <protection/>
    </xf>
    <xf numFmtId="2" fontId="37" fillId="0" borderId="31" xfId="40" applyNumberFormat="1" applyFont="1" applyFill="1" applyBorder="1" applyAlignment="1">
      <alignment vertical="center"/>
    </xf>
    <xf numFmtId="0" fontId="37" fillId="0" borderId="27" xfId="0" applyFont="1" applyFill="1" applyBorder="1" applyAlignment="1">
      <alignment horizontal="left" vertical="center"/>
    </xf>
    <xf numFmtId="2" fontId="37" fillId="0" borderId="32" xfId="0" applyNumberFormat="1" applyFont="1" applyFill="1" applyBorder="1" applyAlignment="1">
      <alignment vertical="center"/>
    </xf>
    <xf numFmtId="2" fontId="37" fillId="0" borderId="32" xfId="67" applyNumberFormat="1" applyFont="1" applyFill="1" applyBorder="1" applyAlignment="1" applyProtection="1">
      <alignment vertical="center"/>
      <protection/>
    </xf>
    <xf numFmtId="0" fontId="37" fillId="0" borderId="27" xfId="54" applyFont="1" applyFill="1" applyBorder="1" applyAlignment="1">
      <alignment horizontal="left" vertical="center"/>
      <protection/>
    </xf>
    <xf numFmtId="2" fontId="37" fillId="0" borderId="32" xfId="40" applyNumberFormat="1" applyFont="1" applyFill="1" applyBorder="1" applyAlignment="1">
      <alignment vertical="center"/>
    </xf>
    <xf numFmtId="204" fontId="37" fillId="0" borderId="27" xfId="0" applyNumberFormat="1" applyFont="1" applyFill="1" applyBorder="1" applyAlignment="1">
      <alignment horizontal="left" vertical="center"/>
    </xf>
    <xf numFmtId="0" fontId="37" fillId="0" borderId="27" xfId="0" applyFont="1" applyFill="1" applyBorder="1" applyAlignment="1" applyProtection="1">
      <alignment horizontal="left" vertical="center"/>
      <protection locked="0"/>
    </xf>
    <xf numFmtId="2" fontId="37" fillId="0" borderId="32" xfId="40" applyNumberFormat="1" applyFont="1" applyFill="1" applyBorder="1" applyAlignment="1" applyProtection="1">
      <alignment vertical="center"/>
      <protection locked="0"/>
    </xf>
    <xf numFmtId="0" fontId="37" fillId="0" borderId="27" xfId="0" applyFont="1" applyFill="1" applyBorder="1" applyAlignment="1">
      <alignment horizontal="left" vertical="center"/>
    </xf>
    <xf numFmtId="2" fontId="37" fillId="0" borderId="32" xfId="0" applyNumberFormat="1" applyFont="1" applyFill="1" applyBorder="1" applyAlignment="1">
      <alignment vertical="center"/>
    </xf>
    <xf numFmtId="0" fontId="37" fillId="0" borderId="27" xfId="52" applyFont="1" applyFill="1" applyBorder="1" applyAlignment="1">
      <alignment horizontal="left" vertical="center"/>
      <protection/>
    </xf>
    <xf numFmtId="2" fontId="37" fillId="0" borderId="32" xfId="52" applyNumberFormat="1" applyFont="1" applyFill="1" applyBorder="1" applyAlignment="1" applyProtection="1">
      <alignment vertical="center"/>
      <protection/>
    </xf>
    <xf numFmtId="2" fontId="37" fillId="0" borderId="32" xfId="68" applyNumberFormat="1" applyFont="1" applyFill="1" applyBorder="1" applyAlignment="1" applyProtection="1">
      <alignment vertical="center"/>
      <protection/>
    </xf>
    <xf numFmtId="0" fontId="37" fillId="0" borderId="33" xfId="0" applyFont="1" applyFill="1" applyBorder="1" applyAlignment="1">
      <alignment horizontal="left" vertical="center"/>
    </xf>
    <xf numFmtId="190" fontId="37" fillId="0" borderId="15" xfId="0" applyNumberFormat="1" applyFont="1" applyFill="1" applyBorder="1" applyAlignment="1">
      <alignment horizontal="center" vertical="center"/>
    </xf>
    <xf numFmtId="0" fontId="37" fillId="0" borderId="15" xfId="0" applyFont="1" applyFill="1" applyBorder="1" applyAlignment="1">
      <alignment horizontal="left" vertical="center"/>
    </xf>
    <xf numFmtId="0" fontId="37" fillId="0" borderId="15" xfId="0" applyFont="1" applyFill="1" applyBorder="1" applyAlignment="1">
      <alignment horizontal="center" vertical="center"/>
    </xf>
    <xf numFmtId="4" fontId="37" fillId="0" borderId="15" xfId="40" applyNumberFormat="1" applyFont="1" applyFill="1" applyBorder="1" applyAlignment="1">
      <alignment vertical="center"/>
    </xf>
    <xf numFmtId="3" fontId="37" fillId="0" borderId="15" xfId="40" applyNumberFormat="1" applyFont="1" applyFill="1" applyBorder="1" applyAlignment="1">
      <alignment vertical="center"/>
    </xf>
    <xf numFmtId="4" fontId="38" fillId="0" borderId="15" xfId="40" applyNumberFormat="1" applyFont="1" applyFill="1" applyBorder="1" applyAlignment="1">
      <alignment vertical="center"/>
    </xf>
    <xf numFmtId="3" fontId="38" fillId="0" borderId="15" xfId="40" applyNumberFormat="1" applyFont="1" applyFill="1" applyBorder="1" applyAlignment="1">
      <alignment vertical="center"/>
    </xf>
    <xf numFmtId="2" fontId="37" fillId="0" borderId="15" xfId="40" applyNumberFormat="1" applyFont="1" applyFill="1" applyBorder="1" applyAlignment="1">
      <alignment vertical="center"/>
    </xf>
    <xf numFmtId="192" fontId="37" fillId="0" borderId="15" xfId="67" applyNumberFormat="1" applyFont="1" applyFill="1" applyBorder="1" applyAlignment="1" applyProtection="1">
      <alignment vertical="center"/>
      <protection/>
    </xf>
    <xf numFmtId="2" fontId="37" fillId="0" borderId="24" xfId="40" applyNumberFormat="1" applyFont="1" applyFill="1" applyBorder="1" applyAlignment="1">
      <alignment vertical="center"/>
    </xf>
    <xf numFmtId="0" fontId="37" fillId="0" borderId="34" xfId="54" applyFont="1" applyFill="1" applyBorder="1" applyAlignment="1">
      <alignment horizontal="left" vertical="center"/>
      <protection/>
    </xf>
    <xf numFmtId="190" fontId="37" fillId="0" borderId="10" xfId="0" applyNumberFormat="1" applyFont="1" applyFill="1" applyBorder="1" applyAlignment="1">
      <alignment horizontal="center" vertical="center"/>
    </xf>
    <xf numFmtId="0" fontId="37" fillId="0" borderId="10" xfId="0" applyFont="1" applyFill="1" applyBorder="1" applyAlignment="1">
      <alignment horizontal="left" vertical="center"/>
    </xf>
    <xf numFmtId="0" fontId="37" fillId="0" borderId="10" xfId="0" applyFont="1" applyFill="1" applyBorder="1" applyAlignment="1">
      <alignment horizontal="center" vertical="center"/>
    </xf>
    <xf numFmtId="4" fontId="37" fillId="0" borderId="10" xfId="40" applyNumberFormat="1" applyFont="1" applyFill="1" applyBorder="1" applyAlignment="1">
      <alignment vertical="center"/>
    </xf>
    <xf numFmtId="3" fontId="37" fillId="0" borderId="10" xfId="40" applyNumberFormat="1" applyFont="1" applyFill="1" applyBorder="1" applyAlignment="1">
      <alignment vertical="center"/>
    </xf>
    <xf numFmtId="4" fontId="38" fillId="0" borderId="10" xfId="40" applyNumberFormat="1" applyFont="1" applyFill="1" applyBorder="1" applyAlignment="1">
      <alignment vertical="center"/>
    </xf>
    <xf numFmtId="3" fontId="38" fillId="0" borderId="10" xfId="40" applyNumberFormat="1" applyFont="1" applyFill="1" applyBorder="1" applyAlignment="1">
      <alignment vertical="center"/>
    </xf>
    <xf numFmtId="2" fontId="37" fillId="0" borderId="10" xfId="40" applyNumberFormat="1" applyFont="1" applyFill="1" applyBorder="1" applyAlignment="1">
      <alignment vertical="center"/>
    </xf>
    <xf numFmtId="192" fontId="37" fillId="0" borderId="10" xfId="67" applyNumberFormat="1" applyFont="1" applyFill="1" applyBorder="1" applyAlignment="1" applyProtection="1">
      <alignment vertical="center"/>
      <protection/>
    </xf>
    <xf numFmtId="2" fontId="37" fillId="0" borderId="35" xfId="40" applyNumberFormat="1" applyFont="1" applyFill="1" applyBorder="1" applyAlignment="1">
      <alignment vertical="center"/>
    </xf>
    <xf numFmtId="190" fontId="37" fillId="0" borderId="29" xfId="0" applyNumberFormat="1" applyFont="1" applyFill="1" applyBorder="1" applyAlignment="1" applyProtection="1">
      <alignment horizontal="center" vertical="center"/>
      <protection locked="0"/>
    </xf>
    <xf numFmtId="49" fontId="37" fillId="0" borderId="29" xfId="0" applyNumberFormat="1" applyFont="1" applyFill="1" applyBorder="1" applyAlignment="1" applyProtection="1">
      <alignment horizontal="left" vertical="center"/>
      <protection locked="0"/>
    </xf>
    <xf numFmtId="0" fontId="37" fillId="0" borderId="29" xfId="0" applyNumberFormat="1" applyFont="1" applyFill="1" applyBorder="1" applyAlignment="1" applyProtection="1">
      <alignment horizontal="center" vertical="center"/>
      <protection locked="0"/>
    </xf>
    <xf numFmtId="4" fontId="37" fillId="0" borderId="29" xfId="40" applyNumberFormat="1" applyFont="1" applyFill="1" applyBorder="1" applyAlignment="1" applyProtection="1">
      <alignment vertical="center"/>
      <protection locked="0"/>
    </xf>
    <xf numFmtId="3" fontId="37" fillId="0" borderId="29" xfId="40" applyNumberFormat="1" applyFont="1" applyFill="1" applyBorder="1" applyAlignment="1" applyProtection="1">
      <alignment vertical="center"/>
      <protection locked="0"/>
    </xf>
    <xf numFmtId="4" fontId="38" fillId="0" borderId="29" xfId="40" applyNumberFormat="1" applyFont="1" applyFill="1" applyBorder="1" applyAlignment="1" applyProtection="1">
      <alignment vertical="center"/>
      <protection/>
    </xf>
    <xf numFmtId="3" fontId="38" fillId="0" borderId="29" xfId="40" applyNumberFormat="1" applyFont="1" applyFill="1" applyBorder="1" applyAlignment="1" applyProtection="1">
      <alignment vertical="center"/>
      <protection/>
    </xf>
    <xf numFmtId="3" fontId="37" fillId="0" borderId="29" xfId="40" applyNumberFormat="1" applyFont="1" applyFill="1" applyBorder="1" applyAlignment="1">
      <alignment vertical="center"/>
    </xf>
    <xf numFmtId="2" fontId="37" fillId="0" borderId="29" xfId="40" applyNumberFormat="1" applyFont="1" applyFill="1" applyBorder="1" applyAlignment="1">
      <alignment vertical="center"/>
    </xf>
    <xf numFmtId="192" fontId="37" fillId="0" borderId="29" xfId="67" applyNumberFormat="1" applyFont="1" applyFill="1" applyBorder="1" applyAlignment="1" applyProtection="1">
      <alignment vertical="center"/>
      <protection/>
    </xf>
    <xf numFmtId="2" fontId="37" fillId="0" borderId="36" xfId="67" applyNumberFormat="1" applyFont="1" applyFill="1" applyBorder="1" applyAlignment="1" applyProtection="1">
      <alignment vertical="center"/>
      <protection/>
    </xf>
    <xf numFmtId="0" fontId="12" fillId="0" borderId="23" xfId="0" applyFont="1" applyFill="1" applyBorder="1" applyAlignment="1" applyProtection="1">
      <alignment horizontal="right" vertical="center"/>
      <protection locked="0"/>
    </xf>
    <xf numFmtId="0" fontId="12" fillId="0" borderId="23" xfId="0" applyFont="1" applyFill="1" applyBorder="1" applyAlignment="1" applyProtection="1">
      <alignment horizontal="right" vertical="center"/>
      <protection/>
    </xf>
    <xf numFmtId="0" fontId="12" fillId="0" borderId="23" xfId="0" applyFont="1" applyFill="1" applyBorder="1" applyAlignment="1">
      <alignment horizontal="right" vertical="center"/>
    </xf>
    <xf numFmtId="0" fontId="37" fillId="0" borderId="33" xfId="0" applyFont="1" applyFill="1" applyBorder="1" applyAlignment="1" applyProtection="1">
      <alignment horizontal="left" vertical="center"/>
      <protection locked="0"/>
    </xf>
    <xf numFmtId="190" fontId="37" fillId="0" borderId="15" xfId="0" applyNumberFormat="1" applyFont="1" applyFill="1" applyBorder="1" applyAlignment="1" applyProtection="1">
      <alignment horizontal="center" vertical="center"/>
      <protection locked="0"/>
    </xf>
    <xf numFmtId="0" fontId="37" fillId="0" borderId="15" xfId="0" applyFont="1" applyFill="1" applyBorder="1" applyAlignment="1" applyProtection="1">
      <alignment horizontal="left" vertical="center"/>
      <protection locked="0"/>
    </xf>
    <xf numFmtId="0" fontId="37" fillId="0" borderId="15" xfId="0" applyFont="1" applyFill="1" applyBorder="1" applyAlignment="1" applyProtection="1">
      <alignment horizontal="center" vertical="center"/>
      <protection locked="0"/>
    </xf>
    <xf numFmtId="4" fontId="37" fillId="0" borderId="15" xfId="40" applyNumberFormat="1" applyFont="1" applyFill="1" applyBorder="1" applyAlignment="1" applyProtection="1">
      <alignment vertical="center"/>
      <protection locked="0"/>
    </xf>
    <xf numFmtId="3" fontId="37" fillId="0" borderId="15" xfId="40" applyNumberFormat="1" applyFont="1" applyFill="1" applyBorder="1" applyAlignment="1" applyProtection="1">
      <alignment vertical="center"/>
      <protection locked="0"/>
    </xf>
    <xf numFmtId="4" fontId="38" fillId="0" borderId="15" xfId="40" applyNumberFormat="1" applyFont="1" applyFill="1" applyBorder="1" applyAlignment="1" applyProtection="1">
      <alignment vertical="center"/>
      <protection/>
    </xf>
    <xf numFmtId="3" fontId="38" fillId="0" borderId="15" xfId="40" applyNumberFormat="1" applyFont="1" applyFill="1" applyBorder="1" applyAlignment="1" applyProtection="1">
      <alignment vertical="center"/>
      <protection/>
    </xf>
    <xf numFmtId="3" fontId="37" fillId="0" borderId="15" xfId="67" applyNumberFormat="1" applyFont="1" applyFill="1" applyBorder="1" applyAlignment="1" applyProtection="1">
      <alignment vertical="center"/>
      <protection/>
    </xf>
    <xf numFmtId="2" fontId="37" fillId="0" borderId="15" xfId="67" applyNumberFormat="1" applyFont="1" applyFill="1" applyBorder="1" applyAlignment="1" applyProtection="1">
      <alignment vertical="center"/>
      <protection/>
    </xf>
    <xf numFmtId="2" fontId="37" fillId="0" borderId="24" xfId="40" applyNumberFormat="1" applyFont="1" applyFill="1" applyBorder="1" applyAlignment="1" applyProtection="1">
      <alignment vertical="center"/>
      <protection locked="0"/>
    </xf>
    <xf numFmtId="190" fontId="35" fillId="33" borderId="21" xfId="0" applyNumberFormat="1" applyFont="1" applyFill="1" applyBorder="1" applyAlignment="1" applyProtection="1">
      <alignment horizontal="center" vertical="center"/>
      <protection/>
    </xf>
    <xf numFmtId="190" fontId="28" fillId="33" borderId="21" xfId="0" applyNumberFormat="1" applyFont="1" applyFill="1" applyBorder="1" applyAlignment="1">
      <alignment horizontal="center"/>
    </xf>
    <xf numFmtId="190" fontId="28" fillId="33" borderId="22" xfId="0" applyNumberFormat="1" applyFont="1" applyFill="1" applyBorder="1" applyAlignment="1">
      <alignment horizontal="center"/>
    </xf>
    <xf numFmtId="4" fontId="24" fillId="0" borderId="26" xfId="0" applyNumberFormat="1" applyFont="1" applyFill="1" applyBorder="1" applyAlignment="1" applyProtection="1">
      <alignment horizontal="center" wrapText="1"/>
      <protection/>
    </xf>
    <xf numFmtId="0" fontId="24" fillId="0" borderId="26" xfId="0" applyFont="1" applyFill="1" applyBorder="1" applyAlignment="1" applyProtection="1">
      <alignment horizontal="center" wrapText="1"/>
      <protection/>
    </xf>
    <xf numFmtId="0" fontId="24" fillId="0" borderId="15" xfId="0" applyFont="1" applyFill="1" applyBorder="1" applyAlignment="1" applyProtection="1">
      <alignment horizontal="center" wrapText="1"/>
      <protection/>
    </xf>
    <xf numFmtId="3" fontId="24" fillId="0" borderId="26" xfId="0" applyNumberFormat="1" applyFont="1" applyFill="1" applyBorder="1" applyAlignment="1" applyProtection="1">
      <alignment horizontal="center" wrapText="1"/>
      <protection/>
    </xf>
    <xf numFmtId="2" fontId="24" fillId="0" borderId="26" xfId="0" applyNumberFormat="1" applyFont="1" applyFill="1" applyBorder="1" applyAlignment="1" applyProtection="1">
      <alignment horizontal="center" wrapText="1"/>
      <protection/>
    </xf>
    <xf numFmtId="2" fontId="24" fillId="0" borderId="37" xfId="0" applyNumberFormat="1" applyFont="1" applyFill="1" applyBorder="1" applyAlignment="1" applyProtection="1">
      <alignment horizontal="center" wrapText="1"/>
      <protection/>
    </xf>
    <xf numFmtId="43" fontId="24" fillId="0" borderId="30" xfId="40" applyFont="1" applyFill="1" applyBorder="1" applyAlignment="1" applyProtection="1">
      <alignment horizontal="center"/>
      <protection/>
    </xf>
    <xf numFmtId="43" fontId="24" fillId="0" borderId="33" xfId="40" applyFont="1" applyFill="1" applyBorder="1" applyAlignment="1" applyProtection="1">
      <alignment horizontal="center"/>
      <protection/>
    </xf>
    <xf numFmtId="190" fontId="31" fillId="0" borderId="22" xfId="0" applyNumberFormat="1" applyFont="1" applyFill="1" applyBorder="1" applyAlignment="1" applyProtection="1">
      <alignment horizontal="center" vertical="center" wrapText="1"/>
      <protection/>
    </xf>
    <xf numFmtId="190" fontId="32" fillId="0" borderId="38" xfId="0" applyNumberFormat="1" applyFont="1" applyBorder="1" applyAlignment="1">
      <alignment horizontal="center" vertical="center" wrapText="1"/>
    </xf>
    <xf numFmtId="190" fontId="32" fillId="0" borderId="39" xfId="0" applyNumberFormat="1" applyFont="1" applyBorder="1" applyAlignment="1">
      <alignment horizontal="center" vertical="center" wrapText="1"/>
    </xf>
    <xf numFmtId="190" fontId="32" fillId="0" borderId="0" xfId="0" applyNumberFormat="1" applyFont="1" applyAlignment="1">
      <alignment horizontal="center" vertical="center" wrapText="1"/>
    </xf>
    <xf numFmtId="190" fontId="32" fillId="0" borderId="0" xfId="0" applyNumberFormat="1" applyFont="1" applyBorder="1" applyAlignment="1">
      <alignment horizontal="center" vertical="center" wrapText="1"/>
    </xf>
    <xf numFmtId="190" fontId="32" fillId="0" borderId="17" xfId="0" applyNumberFormat="1" applyFont="1" applyBorder="1" applyAlignment="1">
      <alignment horizontal="center" vertical="center" wrapText="1"/>
    </xf>
    <xf numFmtId="190" fontId="32" fillId="0" borderId="25" xfId="0" applyNumberFormat="1" applyFont="1" applyBorder="1" applyAlignment="1">
      <alignment horizontal="center" vertical="center" wrapText="1"/>
    </xf>
    <xf numFmtId="190" fontId="31" fillId="0" borderId="19" xfId="0" applyNumberFormat="1" applyFont="1" applyFill="1" applyBorder="1" applyAlignment="1" applyProtection="1">
      <alignment horizontal="center" vertical="center" wrapText="1"/>
      <protection/>
    </xf>
    <xf numFmtId="190" fontId="32" fillId="0" borderId="40" xfId="0" applyNumberFormat="1" applyFont="1" applyBorder="1" applyAlignment="1">
      <alignment horizontal="center" vertical="center" wrapText="1"/>
    </xf>
    <xf numFmtId="190" fontId="24" fillId="0" borderId="26" xfId="0" applyNumberFormat="1" applyFont="1" applyFill="1" applyBorder="1" applyAlignment="1" applyProtection="1">
      <alignment horizontal="center" wrapText="1"/>
      <protection/>
    </xf>
    <xf numFmtId="190" fontId="24" fillId="0" borderId="15" xfId="0" applyNumberFormat="1" applyFont="1" applyFill="1" applyBorder="1" applyAlignment="1" applyProtection="1">
      <alignment horizontal="center" wrapText="1"/>
      <protection/>
    </xf>
    <xf numFmtId="0" fontId="24" fillId="0" borderId="15" xfId="0" applyFont="1" applyFill="1" applyBorder="1" applyAlignment="1" applyProtection="1">
      <alignment horizontal="center"/>
      <protection/>
    </xf>
    <xf numFmtId="190" fontId="12" fillId="33" borderId="17" xfId="0" applyNumberFormat="1" applyFont="1" applyFill="1" applyBorder="1" applyAlignment="1">
      <alignment horizontal="center" vertical="center"/>
    </xf>
    <xf numFmtId="190" fontId="12" fillId="33" borderId="25" xfId="0" applyNumberFormat="1" applyFont="1" applyFill="1" applyBorder="1" applyAlignment="1">
      <alignment horizontal="center" vertical="center"/>
    </xf>
    <xf numFmtId="190" fontId="12" fillId="33" borderId="18" xfId="0" applyNumberFormat="1" applyFont="1" applyFill="1" applyBorder="1" applyAlignment="1">
      <alignment horizontal="center" vertical="center"/>
    </xf>
    <xf numFmtId="0" fontId="31" fillId="0" borderId="22" xfId="0" applyFont="1" applyFill="1" applyBorder="1" applyAlignment="1" applyProtection="1">
      <alignment horizontal="left" vertical="center" wrapText="1"/>
      <protection/>
    </xf>
    <xf numFmtId="0" fontId="32" fillId="0" borderId="38" xfId="0" applyFont="1" applyBorder="1" applyAlignment="1">
      <alignment horizontal="left" vertical="center" wrapText="1"/>
    </xf>
    <xf numFmtId="0" fontId="32" fillId="0" borderId="39" xfId="0"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32" fillId="0" borderId="17" xfId="0" applyFont="1" applyBorder="1" applyAlignment="1">
      <alignment horizontal="left" vertical="center" wrapText="1"/>
    </xf>
    <xf numFmtId="0" fontId="32" fillId="0" borderId="25" xfId="0" applyFont="1" applyBorder="1" applyAlignment="1">
      <alignment horizontal="left" vertical="center" wrapText="1"/>
    </xf>
    <xf numFmtId="0" fontId="32" fillId="0" borderId="38" xfId="0" applyFont="1" applyBorder="1" applyAlignment="1">
      <alignment vertical="center" wrapText="1"/>
    </xf>
    <xf numFmtId="0" fontId="32" fillId="0" borderId="39" xfId="0" applyFont="1" applyBorder="1" applyAlignment="1">
      <alignment vertical="center" wrapText="1"/>
    </xf>
    <xf numFmtId="0" fontId="32" fillId="0" borderId="0" xfId="0" applyFont="1" applyAlignment="1">
      <alignment vertical="center" wrapText="1"/>
    </xf>
    <xf numFmtId="0" fontId="32" fillId="0" borderId="0" xfId="0" applyFont="1" applyBorder="1" applyAlignment="1">
      <alignment vertical="center" wrapText="1"/>
    </xf>
    <xf numFmtId="0" fontId="32" fillId="0" borderId="17" xfId="0" applyFont="1" applyBorder="1" applyAlignment="1">
      <alignment vertical="center" wrapText="1"/>
    </xf>
    <xf numFmtId="0" fontId="32" fillId="0" borderId="25" xfId="0" applyFont="1" applyBorder="1" applyAlignment="1">
      <alignment vertical="center" wrapText="1"/>
    </xf>
    <xf numFmtId="0" fontId="12" fillId="33" borderId="17"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18" xfId="0" applyFont="1" applyFill="1" applyBorder="1" applyAlignment="1">
      <alignment horizontal="center" vertical="center"/>
    </xf>
    <xf numFmtId="2" fontId="36" fillId="33" borderId="21" xfId="0" applyNumberFormat="1" applyFont="1" applyFill="1" applyBorder="1" applyAlignment="1" applyProtection="1">
      <alignment horizontal="center" vertical="center"/>
      <protection/>
    </xf>
    <xf numFmtId="2" fontId="28" fillId="33" borderId="21" xfId="0" applyNumberFormat="1" applyFont="1" applyFill="1" applyBorder="1" applyAlignment="1">
      <alignment/>
    </xf>
    <xf numFmtId="2" fontId="28" fillId="33" borderId="22" xfId="0" applyNumberFormat="1" applyFont="1" applyFill="1" applyBorder="1" applyAlignment="1">
      <alignment/>
    </xf>
    <xf numFmtId="193" fontId="24" fillId="0" borderId="26" xfId="0" applyNumberFormat="1" applyFont="1" applyFill="1" applyBorder="1" applyAlignment="1" applyProtection="1">
      <alignment horizontal="center" wrapText="1"/>
      <protection/>
    </xf>
    <xf numFmtId="185" fontId="24" fillId="0" borderId="26" xfId="0" applyNumberFormat="1" applyFont="1" applyFill="1" applyBorder="1" applyAlignment="1" applyProtection="1">
      <alignment horizontal="center" wrapText="1"/>
      <protection/>
    </xf>
    <xf numFmtId="193" fontId="24" fillId="0" borderId="31" xfId="0" applyNumberFormat="1" applyFont="1" applyFill="1" applyBorder="1" applyAlignment="1" applyProtection="1">
      <alignment horizontal="center" wrapText="1"/>
      <protection/>
    </xf>
    <xf numFmtId="0" fontId="31" fillId="0" borderId="19" xfId="0" applyFont="1" applyFill="1" applyBorder="1" applyAlignment="1" applyProtection="1">
      <alignment horizontal="left" vertical="center" wrapText="1"/>
      <protection/>
    </xf>
    <xf numFmtId="0" fontId="32" fillId="0" borderId="40" xfId="0" applyFont="1" applyBorder="1" applyAlignment="1">
      <alignment horizontal="left"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Çıkış" xfId="44"/>
    <cellStyle name="Giriş" xfId="45"/>
    <cellStyle name="Hesaplama" xfId="46"/>
    <cellStyle name="İşaretli Hücre" xfId="47"/>
    <cellStyle name="İyi" xfId="48"/>
    <cellStyle name="Followed Hyperlink" xfId="49"/>
    <cellStyle name="Hyperlink" xfId="50"/>
    <cellStyle name="Kötü" xfId="51"/>
    <cellStyle name="Normal 2" xfId="52"/>
    <cellStyle name="Normal 2 2" xfId="53"/>
    <cellStyle name="Normal_1-7Şubat,2008"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 name="Yüzde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8926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 Box 2"/>
        <xdr:cNvSpPr txBox="1">
          <a:spLocks noChangeArrowheads="1"/>
        </xdr:cNvSpPr>
      </xdr:nvSpPr>
      <xdr:spPr>
        <a:xfrm>
          <a:off x="16316325" y="0"/>
          <a:ext cx="2600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114300</xdr:rowOff>
    </xdr:from>
    <xdr:to>
      <xdr:col>12</xdr:col>
      <xdr:colOff>533400</xdr:colOff>
      <xdr:row>0</xdr:row>
      <xdr:rowOff>523875</xdr:rowOff>
    </xdr:to>
    <xdr:sp>
      <xdr:nvSpPr>
        <xdr:cNvPr id="3" name="Text Box 5"/>
        <xdr:cNvSpPr txBox="1">
          <a:spLocks noChangeArrowheads="1"/>
        </xdr:cNvSpPr>
      </xdr:nvSpPr>
      <xdr:spPr>
        <a:xfrm>
          <a:off x="38100" y="114300"/>
          <a:ext cx="12601575" cy="409575"/>
        </a:xfrm>
        <a:prstGeom prst="rect">
          <a:avLst/>
        </a:prstGeom>
        <a:solidFill>
          <a:srgbClr val="C0C0C0"/>
        </a:solidFill>
        <a:ln w="38100" cmpd="dbl">
          <a:noFill/>
        </a:ln>
      </xdr:spPr>
      <xdr:txBody>
        <a:bodyPr vertOverflow="clip" wrap="square" lIns="54864" tIns="41148" rIns="0" bIns="41148"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WEEKEND MARKET DATA</a:t>
          </a:r>
          <a:r>
            <a:rPr lang="en-US" cap="none" sz="2800" b="1" i="0" u="none" baseline="0">
              <a:solidFill>
                <a:srgbClr val="000000"/>
              </a:solidFill>
              <a:latin typeface="AcidSansRegular"/>
              <a:ea typeface="AcidSansRegular"/>
              <a:cs typeface="AcidSansRegular"/>
            </a:rPr>
            <a:t> </a:t>
          </a:r>
          <a:r>
            <a:rPr lang="en-US" cap="none" sz="1400" b="0" i="0" u="none" baseline="0">
              <a:solidFill>
                <a:srgbClr val="000000"/>
              </a:solidFill>
              <a:latin typeface="AcidSansRegular"/>
              <a:ea typeface="AcidSansRegular"/>
              <a:cs typeface="AcidSansRegular"/>
            </a:rPr>
            <a:t>WEEKEND BOX OFFICE &amp; ADMISSION REPORT</a:t>
          </a:r>
        </a:p>
      </xdr:txBody>
    </xdr:sp>
    <xdr:clientData/>
  </xdr:twoCellAnchor>
  <xdr:twoCellAnchor>
    <xdr:from>
      <xdr:col>13</xdr:col>
      <xdr:colOff>28575</xdr:colOff>
      <xdr:row>0</xdr:row>
      <xdr:rowOff>114300</xdr:rowOff>
    </xdr:from>
    <xdr:to>
      <xdr:col>21</xdr:col>
      <xdr:colOff>457200</xdr:colOff>
      <xdr:row>0</xdr:row>
      <xdr:rowOff>533400</xdr:rowOff>
    </xdr:to>
    <xdr:sp fLocksText="0">
      <xdr:nvSpPr>
        <xdr:cNvPr id="4" name="Text Box 6"/>
        <xdr:cNvSpPr txBox="1">
          <a:spLocks noChangeArrowheads="1"/>
        </xdr:cNvSpPr>
      </xdr:nvSpPr>
      <xdr:spPr>
        <a:xfrm>
          <a:off x="12715875" y="114300"/>
          <a:ext cx="6191250" cy="428625"/>
        </a:xfrm>
        <a:prstGeom prst="rect">
          <a:avLst/>
        </a:prstGeom>
        <a:solidFill>
          <a:srgbClr val="C0C0C0"/>
        </a:solidFill>
        <a:ln w="12700" cmpd="sng">
          <a:solidFill>
            <a:srgbClr val="000000">
              <a:alpha val="41175"/>
            </a:srgbClr>
          </a:solidFill>
          <a:headEnd type="none"/>
          <a:tailEnd type="none"/>
        </a:ln>
      </xdr:spPr>
      <xdr:txBody>
        <a:bodyPr vertOverflow="clip" wrap="square" lIns="45720" tIns="36576" rIns="45720" bIns="36576" anchor="ctr"/>
        <a:p>
          <a:pPr algn="ctr">
            <a:defRPr/>
          </a:pPr>
          <a:r>
            <a:rPr lang="en-US" cap="none" sz="1800" b="1" i="0" u="none" baseline="0">
              <a:solidFill>
                <a:srgbClr val="900000"/>
              </a:solidFill>
              <a:latin typeface="Administer"/>
              <a:ea typeface="Administer"/>
              <a:cs typeface="Administer"/>
            </a:rPr>
            <a:t>weekend: 03</a:t>
          </a:r>
          <a:r>
            <a:rPr lang="en-US" cap="none" sz="1800" b="1" i="0" u="none" baseline="0">
              <a:solidFill>
                <a:srgbClr val="000000"/>
              </a:solidFill>
              <a:latin typeface="Administer"/>
              <a:ea typeface="Administer"/>
              <a:cs typeface="Administer"/>
            </a:rPr>
            <a:t>  14-16 January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1477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947737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 name="Text Box 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13061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9686925"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8" name="Text Box 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13061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8134350" y="0"/>
          <a:ext cx="309562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1477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947737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4" name="Text Box 1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9686925"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7" name="Text Box 1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428625</xdr:colOff>
      <xdr:row>0</xdr:row>
      <xdr:rowOff>0</xdr:rowOff>
    </xdr:to>
    <xdr:sp>
      <xdr:nvSpPr>
        <xdr:cNvPr id="18" name="Text Box 19"/>
        <xdr:cNvSpPr txBox="1">
          <a:spLocks noChangeArrowheads="1"/>
        </xdr:cNvSpPr>
      </xdr:nvSpPr>
      <xdr:spPr>
        <a:xfrm>
          <a:off x="19050" y="0"/>
          <a:ext cx="112966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428625</xdr:colOff>
      <xdr:row>0</xdr:row>
      <xdr:rowOff>0</xdr:rowOff>
    </xdr:to>
    <xdr:sp>
      <xdr:nvSpPr>
        <xdr:cNvPr id="19" name="Text Box 21"/>
        <xdr:cNvSpPr txBox="1">
          <a:spLocks noChangeArrowheads="1"/>
        </xdr:cNvSpPr>
      </xdr:nvSpPr>
      <xdr:spPr>
        <a:xfrm>
          <a:off x="19050" y="0"/>
          <a:ext cx="1129665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428625</xdr:colOff>
      <xdr:row>0</xdr:row>
      <xdr:rowOff>0</xdr:rowOff>
    </xdr:to>
    <xdr:sp fLocksText="0">
      <xdr:nvSpPr>
        <xdr:cNvPr id="20" name="Text Box 22"/>
        <xdr:cNvSpPr txBox="1">
          <a:spLocks noChangeArrowheads="1"/>
        </xdr:cNvSpPr>
      </xdr:nvSpPr>
      <xdr:spPr>
        <a:xfrm>
          <a:off x="10658475" y="0"/>
          <a:ext cx="6572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2" name="Text Box 2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4" name="Text Box 2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6" name="Text Box 32"/>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8" name="Text Box 36"/>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0" name="Text Box 40"/>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2" name="Text Box 4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4" name="Text Box 4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6" name="Text Box 52"/>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8" name="Text Box 56"/>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42</xdr:col>
      <xdr:colOff>104775</xdr:colOff>
      <xdr:row>75</xdr:row>
      <xdr:rowOff>38100</xdr:rowOff>
    </xdr:to>
    <xdr:sp>
      <xdr:nvSpPr>
        <xdr:cNvPr id="39" name="Text Box 57"/>
        <xdr:cNvSpPr txBox="1">
          <a:spLocks noChangeArrowheads="1"/>
        </xdr:cNvSpPr>
      </xdr:nvSpPr>
      <xdr:spPr>
        <a:xfrm>
          <a:off x="19050" y="12753975"/>
          <a:ext cx="17021175"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1" name="Text Box 60"/>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3" name="Text Box 6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5" name="Text Box 6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114300</xdr:rowOff>
    </xdr:from>
    <xdr:to>
      <xdr:col>13</xdr:col>
      <xdr:colOff>866775</xdr:colOff>
      <xdr:row>1</xdr:row>
      <xdr:rowOff>238125</xdr:rowOff>
    </xdr:to>
    <xdr:sp>
      <xdr:nvSpPr>
        <xdr:cNvPr id="46" name="Text Box 71"/>
        <xdr:cNvSpPr txBox="1">
          <a:spLocks noChangeArrowheads="1"/>
        </xdr:cNvSpPr>
      </xdr:nvSpPr>
      <xdr:spPr>
        <a:xfrm>
          <a:off x="28575" y="114300"/>
          <a:ext cx="7639050" cy="714375"/>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114300</xdr:rowOff>
    </xdr:from>
    <xdr:to>
      <xdr:col>21</xdr:col>
      <xdr:colOff>400050</xdr:colOff>
      <xdr:row>1</xdr:row>
      <xdr:rowOff>228600</xdr:rowOff>
    </xdr:to>
    <xdr:sp fLocksText="0">
      <xdr:nvSpPr>
        <xdr:cNvPr id="47" name="Text Box 72"/>
        <xdr:cNvSpPr txBox="1">
          <a:spLocks noChangeArrowheads="1"/>
        </xdr:cNvSpPr>
      </xdr:nvSpPr>
      <xdr:spPr>
        <a:xfrm>
          <a:off x="7791450" y="114300"/>
          <a:ext cx="3495675" cy="70485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03</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14-16 January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56"/>
  <sheetViews>
    <sheetView tabSelected="1" zoomScale="65" zoomScaleNormal="65" zoomScalePageLayoutView="0" workbookViewId="0" topLeftCell="A1">
      <selection activeCell="B3" sqref="B3:B4"/>
    </sheetView>
  </sheetViews>
  <sheetFormatPr defaultColWidth="4.421875" defaultRowHeight="12.75"/>
  <cols>
    <col min="1" max="1" width="3.7109375" style="91" bestFit="1" customWidth="1"/>
    <col min="2" max="2" width="63.7109375" style="15" bestFit="1" customWidth="1"/>
    <col min="3" max="3" width="9.421875" style="16" bestFit="1" customWidth="1"/>
    <col min="4" max="4" width="23.00390625" style="6" bestFit="1" customWidth="1"/>
    <col min="5" max="5" width="7.421875" style="17" bestFit="1" customWidth="1"/>
    <col min="6" max="6" width="8.28125" style="17" bestFit="1" customWidth="1"/>
    <col min="7" max="7" width="8.7109375" style="17" customWidth="1"/>
    <col min="8" max="8" width="13.28125" style="58" bestFit="1" customWidth="1"/>
    <col min="9" max="9" width="8.7109375" style="68" bestFit="1" customWidth="1"/>
    <col min="10" max="10" width="13.28125" style="58" bestFit="1" customWidth="1"/>
    <col min="11" max="11" width="8.7109375" style="68" bestFit="1" customWidth="1"/>
    <col min="12" max="12" width="13.28125" style="58" bestFit="1" customWidth="1"/>
    <col min="13" max="13" width="8.7109375" style="68" bestFit="1" customWidth="1"/>
    <col min="14" max="14" width="13.7109375" style="63" bestFit="1" customWidth="1"/>
    <col min="15" max="15" width="8.7109375" style="73" bestFit="1" customWidth="1"/>
    <col min="16" max="16" width="9.57421875" style="74" bestFit="1" customWidth="1"/>
    <col min="17" max="17" width="7.140625" style="76" bestFit="1" customWidth="1"/>
    <col min="18" max="18" width="13.28125" style="64" bestFit="1" customWidth="1"/>
    <col min="19" max="19" width="9.140625" style="34" bestFit="1" customWidth="1"/>
    <col min="20" max="20" width="14.421875" style="64" bestFit="1" customWidth="1"/>
    <col min="21" max="21" width="10.421875" style="74" bestFit="1" customWidth="1"/>
    <col min="22" max="22" width="7.140625" style="105" bestFit="1" customWidth="1"/>
    <col min="23" max="23" width="2.57421875" style="49" bestFit="1" customWidth="1"/>
    <col min="24" max="25" width="4.421875" style="6" customWidth="1"/>
    <col min="26" max="26" width="1.8515625" style="6" bestFit="1" customWidth="1"/>
    <col min="27" max="16384" width="4.421875" style="6" customWidth="1"/>
  </cols>
  <sheetData>
    <row r="1" spans="1:23" s="30" customFormat="1" ht="46.5" customHeight="1">
      <c r="A1" s="86"/>
      <c r="B1" s="26"/>
      <c r="C1" s="27"/>
      <c r="D1" s="28"/>
      <c r="E1" s="29"/>
      <c r="F1" s="29"/>
      <c r="G1" s="29"/>
      <c r="H1" s="56"/>
      <c r="I1" s="66"/>
      <c r="J1" s="59"/>
      <c r="K1" s="69"/>
      <c r="L1" s="60"/>
      <c r="M1" s="70"/>
      <c r="N1" s="61"/>
      <c r="O1" s="71"/>
      <c r="P1" s="74"/>
      <c r="Q1" s="76"/>
      <c r="R1" s="64"/>
      <c r="S1" s="34"/>
      <c r="T1" s="64"/>
      <c r="U1" s="74"/>
      <c r="V1" s="105"/>
      <c r="W1" s="49"/>
    </row>
    <row r="2" spans="1:23" s="3" customFormat="1" ht="27.75" thickBot="1">
      <c r="A2" s="272" t="s">
        <v>45</v>
      </c>
      <c r="B2" s="273"/>
      <c r="C2" s="273"/>
      <c r="D2" s="273"/>
      <c r="E2" s="273"/>
      <c r="F2" s="273"/>
      <c r="G2" s="273"/>
      <c r="H2" s="273"/>
      <c r="I2" s="273"/>
      <c r="J2" s="273"/>
      <c r="K2" s="273"/>
      <c r="L2" s="273"/>
      <c r="M2" s="273"/>
      <c r="N2" s="273"/>
      <c r="O2" s="273"/>
      <c r="P2" s="273"/>
      <c r="Q2" s="273"/>
      <c r="R2" s="273"/>
      <c r="S2" s="273"/>
      <c r="T2" s="273"/>
      <c r="U2" s="273"/>
      <c r="V2" s="274"/>
      <c r="W2" s="49"/>
    </row>
    <row r="3" spans="1:23" s="79" customFormat="1" ht="12.75">
      <c r="A3" s="84"/>
      <c r="B3" s="281" t="s">
        <v>26</v>
      </c>
      <c r="C3" s="292" t="s">
        <v>34</v>
      </c>
      <c r="D3" s="276" t="s">
        <v>3</v>
      </c>
      <c r="E3" s="276" t="s">
        <v>38</v>
      </c>
      <c r="F3" s="276" t="s">
        <v>39</v>
      </c>
      <c r="G3" s="276" t="s">
        <v>40</v>
      </c>
      <c r="H3" s="278" t="s">
        <v>4</v>
      </c>
      <c r="I3" s="278"/>
      <c r="J3" s="278" t="s">
        <v>5</v>
      </c>
      <c r="K3" s="278"/>
      <c r="L3" s="278" t="s">
        <v>6</v>
      </c>
      <c r="M3" s="278"/>
      <c r="N3" s="279" t="s">
        <v>41</v>
      </c>
      <c r="O3" s="279"/>
      <c r="P3" s="279"/>
      <c r="Q3" s="279"/>
      <c r="R3" s="275" t="s">
        <v>2</v>
      </c>
      <c r="S3" s="275"/>
      <c r="T3" s="279" t="s">
        <v>27</v>
      </c>
      <c r="U3" s="279"/>
      <c r="V3" s="280"/>
      <c r="W3" s="78"/>
    </row>
    <row r="4" spans="1:23" s="79" customFormat="1" ht="26.25" thickBot="1">
      <c r="A4" s="85"/>
      <c r="B4" s="282"/>
      <c r="C4" s="293"/>
      <c r="D4" s="294"/>
      <c r="E4" s="277"/>
      <c r="F4" s="277"/>
      <c r="G4" s="277"/>
      <c r="H4" s="80" t="s">
        <v>9</v>
      </c>
      <c r="I4" s="81" t="s">
        <v>8</v>
      </c>
      <c r="J4" s="80" t="s">
        <v>9</v>
      </c>
      <c r="K4" s="81" t="s">
        <v>8</v>
      </c>
      <c r="L4" s="80" t="s">
        <v>9</v>
      </c>
      <c r="M4" s="81" t="s">
        <v>8</v>
      </c>
      <c r="N4" s="80" t="s">
        <v>9</v>
      </c>
      <c r="O4" s="81" t="s">
        <v>8</v>
      </c>
      <c r="P4" s="81" t="s">
        <v>28</v>
      </c>
      <c r="Q4" s="82" t="s">
        <v>29</v>
      </c>
      <c r="R4" s="80" t="s">
        <v>9</v>
      </c>
      <c r="S4" s="83" t="s">
        <v>7</v>
      </c>
      <c r="T4" s="80" t="s">
        <v>9</v>
      </c>
      <c r="U4" s="81" t="s">
        <v>8</v>
      </c>
      <c r="V4" s="106" t="s">
        <v>29</v>
      </c>
      <c r="W4" s="78"/>
    </row>
    <row r="5" spans="1:23" s="4" customFormat="1" ht="12.75" customHeight="1">
      <c r="A5" s="87">
        <v>1</v>
      </c>
      <c r="B5" s="201" t="s">
        <v>57</v>
      </c>
      <c r="C5" s="202">
        <v>40550</v>
      </c>
      <c r="D5" s="203" t="s">
        <v>37</v>
      </c>
      <c r="E5" s="204">
        <v>355</v>
      </c>
      <c r="F5" s="204">
        <v>361</v>
      </c>
      <c r="G5" s="204">
        <v>2</v>
      </c>
      <c r="H5" s="205">
        <v>1330337</v>
      </c>
      <c r="I5" s="206">
        <v>135921</v>
      </c>
      <c r="J5" s="205">
        <v>2315437</v>
      </c>
      <c r="K5" s="206">
        <v>230740</v>
      </c>
      <c r="L5" s="205">
        <v>2444884</v>
      </c>
      <c r="M5" s="206">
        <v>243076</v>
      </c>
      <c r="N5" s="207">
        <f>+L5+J5+H5</f>
        <v>6090658</v>
      </c>
      <c r="O5" s="208">
        <f>+M5+K5+I5</f>
        <v>609737</v>
      </c>
      <c r="P5" s="206">
        <f>+O5/F5</f>
        <v>1689.02216066482</v>
      </c>
      <c r="Q5" s="209">
        <f>+N5/O5</f>
        <v>9.988991975228664</v>
      </c>
      <c r="R5" s="144">
        <v>8127217</v>
      </c>
      <c r="S5" s="210">
        <f aca="true" t="shared" si="0" ref="S5:S46">IF(R5&lt;&gt;0,-(R5-N5)/R5,"")</f>
        <v>-0.25058504036498597</v>
      </c>
      <c r="T5" s="205">
        <v>17957800</v>
      </c>
      <c r="U5" s="206">
        <v>1835775</v>
      </c>
      <c r="V5" s="211">
        <f>+T5/U5</f>
        <v>9.782135610300827</v>
      </c>
      <c r="W5" s="258">
        <v>1</v>
      </c>
    </row>
    <row r="6" spans="1:23" s="4" customFormat="1" ht="12.75" customHeight="1">
      <c r="A6" s="87">
        <v>2</v>
      </c>
      <c r="B6" s="212" t="s">
        <v>55</v>
      </c>
      <c r="C6" s="141">
        <v>40550</v>
      </c>
      <c r="D6" s="153" t="s">
        <v>35</v>
      </c>
      <c r="E6" s="154">
        <v>238</v>
      </c>
      <c r="F6" s="154">
        <v>243</v>
      </c>
      <c r="G6" s="154">
        <v>2</v>
      </c>
      <c r="H6" s="155">
        <v>381034</v>
      </c>
      <c r="I6" s="156">
        <v>49775</v>
      </c>
      <c r="J6" s="155">
        <v>527907</v>
      </c>
      <c r="K6" s="156">
        <v>66102</v>
      </c>
      <c r="L6" s="155">
        <v>520962</v>
      </c>
      <c r="M6" s="156">
        <v>62860</v>
      </c>
      <c r="N6" s="157">
        <f>SUM(H6+J6+L6)</f>
        <v>1429903</v>
      </c>
      <c r="O6" s="158">
        <f>SUM(I6+K6+M6)</f>
        <v>178737</v>
      </c>
      <c r="P6" s="156">
        <f>+O6/F6</f>
        <v>735.5432098765432</v>
      </c>
      <c r="Q6" s="159">
        <f>+N6/O6</f>
        <v>8.000039163687429</v>
      </c>
      <c r="R6" s="138">
        <v>1930490.5</v>
      </c>
      <c r="S6" s="160">
        <f t="shared" si="0"/>
        <v>-0.25930586034999914</v>
      </c>
      <c r="T6" s="155">
        <v>4480734.5</v>
      </c>
      <c r="U6" s="156">
        <v>571874</v>
      </c>
      <c r="V6" s="213">
        <f>T6/U6</f>
        <v>7.8351778538629135</v>
      </c>
      <c r="W6" s="258">
        <v>1</v>
      </c>
    </row>
    <row r="7" spans="1:23" s="5" customFormat="1" ht="12.75" customHeight="1">
      <c r="A7" s="88">
        <v>3</v>
      </c>
      <c r="B7" s="149" t="s">
        <v>58</v>
      </c>
      <c r="C7" s="247">
        <v>40557</v>
      </c>
      <c r="D7" s="248" t="s">
        <v>21</v>
      </c>
      <c r="E7" s="249">
        <v>66</v>
      </c>
      <c r="F7" s="249">
        <v>66</v>
      </c>
      <c r="G7" s="249">
        <v>1</v>
      </c>
      <c r="H7" s="250">
        <v>146991</v>
      </c>
      <c r="I7" s="251">
        <v>12719</v>
      </c>
      <c r="J7" s="250">
        <v>251772</v>
      </c>
      <c r="K7" s="251">
        <v>21246</v>
      </c>
      <c r="L7" s="250">
        <v>260501</v>
      </c>
      <c r="M7" s="251">
        <v>21941</v>
      </c>
      <c r="N7" s="252">
        <f>+H7+J7+L7</f>
        <v>659264</v>
      </c>
      <c r="O7" s="253">
        <f>+I7+K7+M7</f>
        <v>55906</v>
      </c>
      <c r="P7" s="254">
        <f>+O7/F7</f>
        <v>847.060606060606</v>
      </c>
      <c r="Q7" s="255">
        <f>+N7/O7</f>
        <v>11.792365756806067</v>
      </c>
      <c r="R7" s="150"/>
      <c r="S7" s="256">
        <f t="shared" si="0"/>
      </c>
      <c r="T7" s="250">
        <v>659264</v>
      </c>
      <c r="U7" s="251">
        <v>55906</v>
      </c>
      <c r="V7" s="257">
        <f>+T7/U7</f>
        <v>11.792365756806067</v>
      </c>
      <c r="W7" s="258"/>
    </row>
    <row r="8" spans="1:23" s="5" customFormat="1" ht="12.75" customHeight="1">
      <c r="A8" s="89">
        <v>4</v>
      </c>
      <c r="B8" s="236" t="s">
        <v>59</v>
      </c>
      <c r="C8" s="237">
        <v>40557</v>
      </c>
      <c r="D8" s="238" t="s">
        <v>37</v>
      </c>
      <c r="E8" s="239">
        <v>129</v>
      </c>
      <c r="F8" s="239">
        <v>132</v>
      </c>
      <c r="G8" s="239">
        <v>1</v>
      </c>
      <c r="H8" s="240">
        <v>64277</v>
      </c>
      <c r="I8" s="241">
        <v>5214</v>
      </c>
      <c r="J8" s="240">
        <v>239480</v>
      </c>
      <c r="K8" s="241">
        <v>18904</v>
      </c>
      <c r="L8" s="240">
        <v>236300</v>
      </c>
      <c r="M8" s="241">
        <v>18826</v>
      </c>
      <c r="N8" s="242">
        <f>+L8+J8+H8</f>
        <v>540057</v>
      </c>
      <c r="O8" s="243">
        <f>+M8+K8+I8</f>
        <v>42944</v>
      </c>
      <c r="P8" s="241">
        <f>+O8/F8</f>
        <v>325.3333333333333</v>
      </c>
      <c r="Q8" s="244">
        <f>+N8/O8</f>
        <v>12.575842958271236</v>
      </c>
      <c r="R8" s="148"/>
      <c r="S8" s="245">
        <f t="shared" si="0"/>
      </c>
      <c r="T8" s="240">
        <v>540057</v>
      </c>
      <c r="U8" s="241">
        <v>42944</v>
      </c>
      <c r="V8" s="246">
        <f>+T8/U8</f>
        <v>12.575842958271236</v>
      </c>
      <c r="W8" s="258"/>
    </row>
    <row r="9" spans="1:23" s="5" customFormat="1" ht="12.75" customHeight="1">
      <c r="A9" s="89">
        <v>5</v>
      </c>
      <c r="B9" s="217" t="s">
        <v>60</v>
      </c>
      <c r="C9" s="141">
        <v>40557</v>
      </c>
      <c r="D9" s="153" t="s">
        <v>22</v>
      </c>
      <c r="E9" s="154">
        <v>50</v>
      </c>
      <c r="F9" s="154">
        <v>52</v>
      </c>
      <c r="G9" s="154">
        <v>1</v>
      </c>
      <c r="H9" s="169">
        <v>70043</v>
      </c>
      <c r="I9" s="170">
        <v>5318</v>
      </c>
      <c r="J9" s="169">
        <v>114429.5</v>
      </c>
      <c r="K9" s="170">
        <v>8520</v>
      </c>
      <c r="L9" s="169">
        <v>126231</v>
      </c>
      <c r="M9" s="170">
        <v>9327</v>
      </c>
      <c r="N9" s="171">
        <f>H9+J9+L9</f>
        <v>310703.5</v>
      </c>
      <c r="O9" s="172">
        <f>I9+K9+M9</f>
        <v>23165</v>
      </c>
      <c r="P9" s="170">
        <f>O9/F9</f>
        <v>445.4807692307692</v>
      </c>
      <c r="Q9" s="173">
        <f>+N9/O9</f>
        <v>13.412626807684006</v>
      </c>
      <c r="R9" s="174"/>
      <c r="S9" s="160">
        <f t="shared" si="0"/>
      </c>
      <c r="T9" s="175">
        <v>310703.5</v>
      </c>
      <c r="U9" s="176">
        <v>23165</v>
      </c>
      <c r="V9" s="213">
        <f>T9/U9</f>
        <v>13.412626807684006</v>
      </c>
      <c r="W9" s="259"/>
    </row>
    <row r="10" spans="1:23" s="5" customFormat="1" ht="12.75" customHeight="1">
      <c r="A10" s="89">
        <v>6</v>
      </c>
      <c r="B10" s="218" t="s">
        <v>31</v>
      </c>
      <c r="C10" s="161">
        <v>40515</v>
      </c>
      <c r="D10" s="177" t="s">
        <v>36</v>
      </c>
      <c r="E10" s="178">
        <v>337</v>
      </c>
      <c r="F10" s="178">
        <v>126</v>
      </c>
      <c r="G10" s="178">
        <v>7</v>
      </c>
      <c r="H10" s="164">
        <v>37130</v>
      </c>
      <c r="I10" s="165">
        <v>4208</v>
      </c>
      <c r="J10" s="164">
        <v>66111</v>
      </c>
      <c r="K10" s="165">
        <v>7183</v>
      </c>
      <c r="L10" s="164">
        <v>80092</v>
      </c>
      <c r="M10" s="165">
        <v>8318</v>
      </c>
      <c r="N10" s="166">
        <f>+H10+J10+L10</f>
        <v>183333</v>
      </c>
      <c r="O10" s="167">
        <f>+I10+K10+M10</f>
        <v>19709</v>
      </c>
      <c r="P10" s="179">
        <f>IF(N10&lt;&gt;0,O10/F10,"")</f>
        <v>156.4206349206349</v>
      </c>
      <c r="Q10" s="168">
        <f>IF(N10&lt;&gt;0,N10/O10,"")</f>
        <v>9.301994012887514</v>
      </c>
      <c r="R10" s="140">
        <v>460687</v>
      </c>
      <c r="S10" s="160">
        <f t="shared" si="0"/>
        <v>-0.6020443381297931</v>
      </c>
      <c r="T10" s="164">
        <v>19476935</v>
      </c>
      <c r="U10" s="165">
        <v>2074570</v>
      </c>
      <c r="V10" s="219">
        <f>T10/U10</f>
        <v>9.38842025094357</v>
      </c>
      <c r="W10" s="258">
        <v>1</v>
      </c>
    </row>
    <row r="11" spans="1:23" s="5" customFormat="1" ht="12.75" customHeight="1">
      <c r="A11" s="89">
        <v>7</v>
      </c>
      <c r="B11" s="220" t="s">
        <v>42</v>
      </c>
      <c r="C11" s="141">
        <v>40536</v>
      </c>
      <c r="D11" s="153" t="s">
        <v>37</v>
      </c>
      <c r="E11" s="154">
        <v>112</v>
      </c>
      <c r="F11" s="154">
        <v>50</v>
      </c>
      <c r="G11" s="154">
        <v>4</v>
      </c>
      <c r="H11" s="155">
        <v>7135</v>
      </c>
      <c r="I11" s="156">
        <v>718</v>
      </c>
      <c r="J11" s="155">
        <v>47958</v>
      </c>
      <c r="K11" s="156">
        <v>3940</v>
      </c>
      <c r="L11" s="155">
        <v>52232</v>
      </c>
      <c r="M11" s="156">
        <v>4442</v>
      </c>
      <c r="N11" s="157">
        <f>+L11+J11+H11</f>
        <v>107325</v>
      </c>
      <c r="O11" s="158">
        <f>+M11+K11+I11</f>
        <v>9100</v>
      </c>
      <c r="P11" s="156">
        <f>+O11/F11</f>
        <v>182</v>
      </c>
      <c r="Q11" s="159">
        <f>+N11/O11</f>
        <v>11.793956043956044</v>
      </c>
      <c r="R11" s="138">
        <v>357149</v>
      </c>
      <c r="S11" s="160">
        <f t="shared" si="0"/>
        <v>-0.6994951686830987</v>
      </c>
      <c r="T11" s="155">
        <v>2210188</v>
      </c>
      <c r="U11" s="156">
        <v>188249</v>
      </c>
      <c r="V11" s="216">
        <f>+T11/U11</f>
        <v>11.74076887526627</v>
      </c>
      <c r="W11" s="258"/>
    </row>
    <row r="12" spans="1:23" s="5" customFormat="1" ht="12.75" customHeight="1">
      <c r="A12" s="89">
        <v>8</v>
      </c>
      <c r="B12" s="146" t="s">
        <v>61</v>
      </c>
      <c r="C12" s="161">
        <v>40557</v>
      </c>
      <c r="D12" s="162" t="s">
        <v>21</v>
      </c>
      <c r="E12" s="163">
        <v>66</v>
      </c>
      <c r="F12" s="163">
        <v>66</v>
      </c>
      <c r="G12" s="163">
        <v>1</v>
      </c>
      <c r="H12" s="164">
        <v>18572</v>
      </c>
      <c r="I12" s="165">
        <v>2005</v>
      </c>
      <c r="J12" s="164">
        <v>30056</v>
      </c>
      <c r="K12" s="165">
        <v>3193</v>
      </c>
      <c r="L12" s="164">
        <v>36511</v>
      </c>
      <c r="M12" s="165">
        <v>3685</v>
      </c>
      <c r="N12" s="166">
        <f>+H12+J12+L12</f>
        <v>85139</v>
      </c>
      <c r="O12" s="167">
        <f>+I12+K12+M12</f>
        <v>8883</v>
      </c>
      <c r="P12" s="156">
        <f>+O12/F12</f>
        <v>134.5909090909091</v>
      </c>
      <c r="Q12" s="159">
        <f>+N12/O12</f>
        <v>9.584487222785095</v>
      </c>
      <c r="R12" s="140"/>
      <c r="S12" s="160">
        <f t="shared" si="0"/>
      </c>
      <c r="T12" s="164">
        <v>170276</v>
      </c>
      <c r="U12" s="165">
        <v>17766</v>
      </c>
      <c r="V12" s="214">
        <f>+T12/U12</f>
        <v>9.584374648204436</v>
      </c>
      <c r="W12" s="258">
        <v>1</v>
      </c>
    </row>
    <row r="13" spans="1:23" s="5" customFormat="1" ht="12.75" customHeight="1">
      <c r="A13" s="89">
        <v>9</v>
      </c>
      <c r="B13" s="217" t="s">
        <v>46</v>
      </c>
      <c r="C13" s="141">
        <v>40543</v>
      </c>
      <c r="D13" s="153" t="s">
        <v>22</v>
      </c>
      <c r="E13" s="154">
        <v>99</v>
      </c>
      <c r="F13" s="154">
        <v>59</v>
      </c>
      <c r="G13" s="154">
        <v>3</v>
      </c>
      <c r="H13" s="169">
        <v>10574</v>
      </c>
      <c r="I13" s="170">
        <v>1086</v>
      </c>
      <c r="J13" s="169">
        <v>36208.5</v>
      </c>
      <c r="K13" s="170">
        <v>3186</v>
      </c>
      <c r="L13" s="169">
        <v>37427.5</v>
      </c>
      <c r="M13" s="170">
        <v>3322</v>
      </c>
      <c r="N13" s="171">
        <f>H13+J13+L13</f>
        <v>84210</v>
      </c>
      <c r="O13" s="172">
        <f>I13+K13+M13</f>
        <v>7594</v>
      </c>
      <c r="P13" s="170">
        <f>O13/F13</f>
        <v>128.71186440677965</v>
      </c>
      <c r="Q13" s="173">
        <f>+N13/O13</f>
        <v>11.089017645509612</v>
      </c>
      <c r="R13" s="174">
        <f>L13+N13+P13</f>
        <v>121766.21186440678</v>
      </c>
      <c r="S13" s="160">
        <f t="shared" si="0"/>
        <v>-0.30842884318539565</v>
      </c>
      <c r="T13" s="175">
        <v>1289734</v>
      </c>
      <c r="U13" s="176">
        <v>112845</v>
      </c>
      <c r="V13" s="213">
        <f>T13/U13</f>
        <v>11.429252514511054</v>
      </c>
      <c r="W13" s="259"/>
    </row>
    <row r="14" spans="1:23" s="5" customFormat="1" ht="12.75" customHeight="1">
      <c r="A14" s="89">
        <v>10</v>
      </c>
      <c r="B14" s="146" t="s">
        <v>14</v>
      </c>
      <c r="C14" s="161">
        <v>40522</v>
      </c>
      <c r="D14" s="162" t="s">
        <v>21</v>
      </c>
      <c r="E14" s="163">
        <v>110</v>
      </c>
      <c r="F14" s="163">
        <v>66</v>
      </c>
      <c r="G14" s="163">
        <v>6</v>
      </c>
      <c r="H14" s="164">
        <v>18840</v>
      </c>
      <c r="I14" s="165">
        <v>1961</v>
      </c>
      <c r="J14" s="164">
        <v>31193</v>
      </c>
      <c r="K14" s="165">
        <v>3085</v>
      </c>
      <c r="L14" s="164">
        <v>32380</v>
      </c>
      <c r="M14" s="165">
        <v>3163</v>
      </c>
      <c r="N14" s="166">
        <f>+H14+J14+L14</f>
        <v>82413</v>
      </c>
      <c r="O14" s="167">
        <f>+I14+K14+M14</f>
        <v>8209</v>
      </c>
      <c r="P14" s="156">
        <f>+O14/F14</f>
        <v>124.37878787878788</v>
      </c>
      <c r="Q14" s="159">
        <f>+N14/O14</f>
        <v>10.039347058106955</v>
      </c>
      <c r="R14" s="140">
        <v>161618</v>
      </c>
      <c r="S14" s="160">
        <f t="shared" si="0"/>
        <v>-0.4900753628927471</v>
      </c>
      <c r="T14" s="164">
        <v>4908663</v>
      </c>
      <c r="U14" s="165">
        <v>462192</v>
      </c>
      <c r="V14" s="214">
        <f>+T14/U14</f>
        <v>10.620398016408766</v>
      </c>
      <c r="W14" s="258"/>
    </row>
    <row r="15" spans="1:23" s="5" customFormat="1" ht="12.75" customHeight="1">
      <c r="A15" s="89">
        <v>11</v>
      </c>
      <c r="B15" s="220" t="s">
        <v>62</v>
      </c>
      <c r="C15" s="180">
        <v>40557</v>
      </c>
      <c r="D15" s="153" t="s">
        <v>63</v>
      </c>
      <c r="E15" s="181">
        <v>7</v>
      </c>
      <c r="F15" s="181">
        <v>7</v>
      </c>
      <c r="G15" s="181">
        <v>1</v>
      </c>
      <c r="H15" s="182">
        <v>5814.5</v>
      </c>
      <c r="I15" s="183">
        <v>364</v>
      </c>
      <c r="J15" s="182">
        <v>10340.5</v>
      </c>
      <c r="K15" s="183">
        <v>646</v>
      </c>
      <c r="L15" s="182">
        <v>14180.5</v>
      </c>
      <c r="M15" s="183">
        <v>897</v>
      </c>
      <c r="N15" s="184">
        <f>SUM(H15+J15+L15)</f>
        <v>30335.5</v>
      </c>
      <c r="O15" s="185">
        <f>SUM(I15+K15+M15)</f>
        <v>1907</v>
      </c>
      <c r="P15" s="183">
        <f>O15/F15</f>
        <v>272.42857142857144</v>
      </c>
      <c r="Q15" s="186">
        <f>N15/O15</f>
        <v>15.90744625065548</v>
      </c>
      <c r="R15" s="142"/>
      <c r="S15" s="160">
        <f t="shared" si="0"/>
      </c>
      <c r="T15" s="182">
        <v>30335.5</v>
      </c>
      <c r="U15" s="183">
        <v>1907</v>
      </c>
      <c r="V15" s="221">
        <f>T15/U15</f>
        <v>15.90744625065548</v>
      </c>
      <c r="W15" s="258"/>
    </row>
    <row r="16" spans="1:23" s="5" customFormat="1" ht="12.75" customHeight="1">
      <c r="A16" s="89">
        <v>12</v>
      </c>
      <c r="B16" s="212" t="s">
        <v>15</v>
      </c>
      <c r="C16" s="141">
        <v>40529</v>
      </c>
      <c r="D16" s="153" t="s">
        <v>22</v>
      </c>
      <c r="E16" s="154">
        <v>147</v>
      </c>
      <c r="F16" s="154">
        <v>41</v>
      </c>
      <c r="G16" s="154">
        <v>5</v>
      </c>
      <c r="H16" s="169">
        <v>5131</v>
      </c>
      <c r="I16" s="170">
        <v>913</v>
      </c>
      <c r="J16" s="169">
        <v>10373</v>
      </c>
      <c r="K16" s="170">
        <v>1666</v>
      </c>
      <c r="L16" s="169">
        <v>12320.5</v>
      </c>
      <c r="M16" s="170">
        <v>1873</v>
      </c>
      <c r="N16" s="171">
        <f>H16+J16+L16</f>
        <v>27824.5</v>
      </c>
      <c r="O16" s="172">
        <f>I16+K16+M16</f>
        <v>4452</v>
      </c>
      <c r="P16" s="170">
        <f>O16/F16</f>
        <v>108.58536585365853</v>
      </c>
      <c r="Q16" s="173">
        <f>+N16/O16</f>
        <v>6.249887690925426</v>
      </c>
      <c r="R16" s="174">
        <f>L16+N16+P16</f>
        <v>40253.58536585366</v>
      </c>
      <c r="S16" s="160">
        <f t="shared" si="0"/>
        <v>-0.30876964754540875</v>
      </c>
      <c r="T16" s="175">
        <v>1957327</v>
      </c>
      <c r="U16" s="176">
        <v>230211</v>
      </c>
      <c r="V16" s="213">
        <f>T16/U16</f>
        <v>8.502317439218803</v>
      </c>
      <c r="W16" s="259">
        <v>1</v>
      </c>
    </row>
    <row r="17" spans="1:23" s="5" customFormat="1" ht="12.75" customHeight="1">
      <c r="A17" s="89">
        <v>13</v>
      </c>
      <c r="B17" s="215" t="s">
        <v>43</v>
      </c>
      <c r="C17" s="141">
        <v>40536</v>
      </c>
      <c r="D17" s="153" t="s">
        <v>37</v>
      </c>
      <c r="E17" s="154">
        <v>91</v>
      </c>
      <c r="F17" s="154">
        <v>22</v>
      </c>
      <c r="G17" s="154">
        <v>4</v>
      </c>
      <c r="H17" s="155">
        <v>4931</v>
      </c>
      <c r="I17" s="156">
        <v>433</v>
      </c>
      <c r="J17" s="155">
        <v>7266</v>
      </c>
      <c r="K17" s="156">
        <v>621</v>
      </c>
      <c r="L17" s="155">
        <v>8234</v>
      </c>
      <c r="M17" s="156">
        <v>684</v>
      </c>
      <c r="N17" s="157">
        <f>+L17+J17+H17</f>
        <v>20431</v>
      </c>
      <c r="O17" s="158">
        <f>+M17+K17+I17</f>
        <v>1738</v>
      </c>
      <c r="P17" s="156">
        <f>+O17/F17</f>
        <v>79</v>
      </c>
      <c r="Q17" s="159">
        <f>+N17/O17</f>
        <v>11.755466052934407</v>
      </c>
      <c r="R17" s="138">
        <v>208727</v>
      </c>
      <c r="S17" s="160">
        <f t="shared" si="0"/>
        <v>-0.9021161613016044</v>
      </c>
      <c r="T17" s="155">
        <v>1184337</v>
      </c>
      <c r="U17" s="156">
        <v>103146</v>
      </c>
      <c r="V17" s="216">
        <f>+T17/U17</f>
        <v>11.482141818393345</v>
      </c>
      <c r="W17" s="258"/>
    </row>
    <row r="18" spans="1:23" s="5" customFormat="1" ht="12.75" customHeight="1">
      <c r="A18" s="89">
        <v>14</v>
      </c>
      <c r="B18" s="222" t="s">
        <v>64</v>
      </c>
      <c r="C18" s="188">
        <v>40557</v>
      </c>
      <c r="D18" s="187" t="s">
        <v>65</v>
      </c>
      <c r="E18" s="189">
        <v>12</v>
      </c>
      <c r="F18" s="189">
        <v>12</v>
      </c>
      <c r="G18" s="189">
        <v>1</v>
      </c>
      <c r="H18" s="190">
        <v>2145</v>
      </c>
      <c r="I18" s="191">
        <v>180</v>
      </c>
      <c r="J18" s="190">
        <v>4368</v>
      </c>
      <c r="K18" s="191">
        <v>378</v>
      </c>
      <c r="L18" s="190">
        <v>4938</v>
      </c>
      <c r="M18" s="191">
        <v>431</v>
      </c>
      <c r="N18" s="192">
        <v>11451</v>
      </c>
      <c r="O18" s="193">
        <v>989</v>
      </c>
      <c r="P18" s="191">
        <v>82.41666666666667</v>
      </c>
      <c r="Q18" s="194">
        <v>11.578361981799798</v>
      </c>
      <c r="R18" s="195"/>
      <c r="S18" s="160">
        <f t="shared" si="0"/>
      </c>
      <c r="T18" s="196">
        <v>11450</v>
      </c>
      <c r="U18" s="197">
        <v>989</v>
      </c>
      <c r="V18" s="223">
        <v>11.577350859453993</v>
      </c>
      <c r="W18" s="258"/>
    </row>
    <row r="19" spans="1:23" s="5" customFormat="1" ht="12.75" customHeight="1">
      <c r="A19" s="89">
        <v>15</v>
      </c>
      <c r="B19" s="212" t="s">
        <v>32</v>
      </c>
      <c r="C19" s="141">
        <v>40515</v>
      </c>
      <c r="D19" s="153" t="s">
        <v>22</v>
      </c>
      <c r="E19" s="154">
        <v>62</v>
      </c>
      <c r="F19" s="154">
        <v>37</v>
      </c>
      <c r="G19" s="154">
        <v>7</v>
      </c>
      <c r="H19" s="169">
        <v>1472</v>
      </c>
      <c r="I19" s="170">
        <v>241</v>
      </c>
      <c r="J19" s="169">
        <v>4334</v>
      </c>
      <c r="K19" s="170">
        <v>627</v>
      </c>
      <c r="L19" s="169">
        <v>5249</v>
      </c>
      <c r="M19" s="170">
        <v>763</v>
      </c>
      <c r="N19" s="171">
        <f aca="true" t="shared" si="1" ref="N19:O21">H19+J19+L19</f>
        <v>11055</v>
      </c>
      <c r="O19" s="172">
        <f t="shared" si="1"/>
        <v>1631</v>
      </c>
      <c r="P19" s="170">
        <f>O19/F19</f>
        <v>44.08108108108108</v>
      </c>
      <c r="Q19" s="173">
        <f>+N19/O19</f>
        <v>6.778050275904353</v>
      </c>
      <c r="R19" s="174">
        <f>L19+N19+P19</f>
        <v>16348.081081081082</v>
      </c>
      <c r="S19" s="160">
        <f t="shared" si="0"/>
        <v>-0.3237738456782266</v>
      </c>
      <c r="T19" s="175">
        <v>833672</v>
      </c>
      <c r="U19" s="176">
        <v>93342</v>
      </c>
      <c r="V19" s="213">
        <f>T19/U19</f>
        <v>8.93137065843886</v>
      </c>
      <c r="W19" s="259"/>
    </row>
    <row r="20" spans="1:23" s="5" customFormat="1" ht="12.75" customHeight="1">
      <c r="A20" s="89">
        <v>16</v>
      </c>
      <c r="B20" s="217" t="s">
        <v>47</v>
      </c>
      <c r="C20" s="141">
        <v>40543</v>
      </c>
      <c r="D20" s="153" t="s">
        <v>22</v>
      </c>
      <c r="E20" s="154">
        <v>77</v>
      </c>
      <c r="F20" s="154">
        <v>37</v>
      </c>
      <c r="G20" s="154">
        <v>3</v>
      </c>
      <c r="H20" s="169">
        <v>1271.5</v>
      </c>
      <c r="I20" s="170">
        <v>182</v>
      </c>
      <c r="J20" s="169">
        <v>2990</v>
      </c>
      <c r="K20" s="170">
        <v>421</v>
      </c>
      <c r="L20" s="169">
        <v>3879</v>
      </c>
      <c r="M20" s="170">
        <v>511</v>
      </c>
      <c r="N20" s="171">
        <f t="shared" si="1"/>
        <v>8140.5</v>
      </c>
      <c r="O20" s="172">
        <f t="shared" si="1"/>
        <v>1114</v>
      </c>
      <c r="P20" s="170">
        <f>O20/F20</f>
        <v>30.10810810810811</v>
      </c>
      <c r="Q20" s="173">
        <f>+N20/O20</f>
        <v>7.307450628366248</v>
      </c>
      <c r="R20" s="174">
        <f>L20+N20+P20</f>
        <v>12049.608108108108</v>
      </c>
      <c r="S20" s="160">
        <f t="shared" si="0"/>
        <v>-0.3244178626421629</v>
      </c>
      <c r="T20" s="175">
        <v>202219.5</v>
      </c>
      <c r="U20" s="176">
        <v>20804</v>
      </c>
      <c r="V20" s="213">
        <f>T20/U20</f>
        <v>9.72022207267833</v>
      </c>
      <c r="W20" s="259">
        <v>1</v>
      </c>
    </row>
    <row r="21" spans="1:23" s="5" customFormat="1" ht="12.75" customHeight="1">
      <c r="A21" s="89">
        <v>17</v>
      </c>
      <c r="B21" s="217" t="s">
        <v>44</v>
      </c>
      <c r="C21" s="141">
        <v>40522</v>
      </c>
      <c r="D21" s="153" t="s">
        <v>22</v>
      </c>
      <c r="E21" s="154">
        <v>127</v>
      </c>
      <c r="F21" s="154">
        <v>11</v>
      </c>
      <c r="G21" s="154">
        <v>6</v>
      </c>
      <c r="H21" s="169">
        <v>1683</v>
      </c>
      <c r="I21" s="170">
        <v>485</v>
      </c>
      <c r="J21" s="169">
        <v>3120.5</v>
      </c>
      <c r="K21" s="170">
        <v>701</v>
      </c>
      <c r="L21" s="169">
        <v>2504</v>
      </c>
      <c r="M21" s="170">
        <v>500</v>
      </c>
      <c r="N21" s="171">
        <f t="shared" si="1"/>
        <v>7307.5</v>
      </c>
      <c r="O21" s="172">
        <f t="shared" si="1"/>
        <v>1686</v>
      </c>
      <c r="P21" s="170">
        <f>O21/F21</f>
        <v>153.27272727272728</v>
      </c>
      <c r="Q21" s="173">
        <f>+N21/O21</f>
        <v>4.334223013048636</v>
      </c>
      <c r="R21" s="174">
        <f>L21+N21+P21</f>
        <v>9964.772727272728</v>
      </c>
      <c r="S21" s="160">
        <f t="shared" si="0"/>
        <v>-0.2666666666666667</v>
      </c>
      <c r="T21" s="175">
        <v>2400135</v>
      </c>
      <c r="U21" s="176">
        <v>221306</v>
      </c>
      <c r="V21" s="213">
        <f>T21/U21</f>
        <v>10.845322765763243</v>
      </c>
      <c r="W21" s="259"/>
    </row>
    <row r="22" spans="1:23" s="5" customFormat="1" ht="12.75" customHeight="1">
      <c r="A22" s="89">
        <v>18</v>
      </c>
      <c r="B22" s="145" t="s">
        <v>48</v>
      </c>
      <c r="C22" s="141">
        <v>40543</v>
      </c>
      <c r="D22" s="137" t="s">
        <v>66</v>
      </c>
      <c r="E22" s="198">
        <v>23</v>
      </c>
      <c r="F22" s="198">
        <v>10</v>
      </c>
      <c r="G22" s="198">
        <v>3</v>
      </c>
      <c r="H22" s="155">
        <v>1196</v>
      </c>
      <c r="I22" s="156">
        <v>128</v>
      </c>
      <c r="J22" s="155">
        <v>2302</v>
      </c>
      <c r="K22" s="156">
        <v>258</v>
      </c>
      <c r="L22" s="155">
        <v>2672</v>
      </c>
      <c r="M22" s="156">
        <v>277</v>
      </c>
      <c r="N22" s="157">
        <v>6170</v>
      </c>
      <c r="O22" s="158">
        <v>663</v>
      </c>
      <c r="P22" s="156">
        <v>63</v>
      </c>
      <c r="Q22" s="159">
        <f>+N22/O22</f>
        <v>9.306184012066366</v>
      </c>
      <c r="R22" s="138"/>
      <c r="S22" s="160">
        <f t="shared" si="0"/>
      </c>
      <c r="T22" s="155">
        <v>212295</v>
      </c>
      <c r="U22" s="156">
        <v>16390</v>
      </c>
      <c r="V22" s="213">
        <f>T22/U22</f>
        <v>12.952715070164734</v>
      </c>
      <c r="W22" s="258"/>
    </row>
    <row r="23" spans="1:23" s="5" customFormat="1" ht="12.75" customHeight="1">
      <c r="A23" s="89">
        <v>19</v>
      </c>
      <c r="B23" s="220" t="s">
        <v>49</v>
      </c>
      <c r="C23" s="141">
        <v>40543</v>
      </c>
      <c r="D23" s="153" t="s">
        <v>37</v>
      </c>
      <c r="E23" s="154">
        <v>118</v>
      </c>
      <c r="F23" s="154">
        <v>31</v>
      </c>
      <c r="G23" s="154">
        <v>3</v>
      </c>
      <c r="H23" s="155">
        <v>865</v>
      </c>
      <c r="I23" s="156">
        <v>113</v>
      </c>
      <c r="J23" s="155">
        <v>2050</v>
      </c>
      <c r="K23" s="156">
        <v>267</v>
      </c>
      <c r="L23" s="155">
        <v>2796</v>
      </c>
      <c r="M23" s="156">
        <v>356</v>
      </c>
      <c r="N23" s="157">
        <f>+L23+J23+H23</f>
        <v>5711</v>
      </c>
      <c r="O23" s="158">
        <f>+M23+K23+I23</f>
        <v>736</v>
      </c>
      <c r="P23" s="156">
        <f>+O23/F23</f>
        <v>23.741935483870968</v>
      </c>
      <c r="Q23" s="159">
        <f>+N23/O23</f>
        <v>7.759510869565218</v>
      </c>
      <c r="R23" s="138">
        <v>25877</v>
      </c>
      <c r="S23" s="160">
        <f t="shared" si="0"/>
        <v>-0.779302082930788</v>
      </c>
      <c r="T23" s="155">
        <v>195047</v>
      </c>
      <c r="U23" s="156">
        <v>21373</v>
      </c>
      <c r="V23" s="216">
        <f>+T23/U23</f>
        <v>9.12585972956534</v>
      </c>
      <c r="W23" s="258">
        <v>1</v>
      </c>
    </row>
    <row r="24" spans="1:23" s="5" customFormat="1" ht="12.75" customHeight="1">
      <c r="A24" s="89">
        <v>20</v>
      </c>
      <c r="B24" s="218" t="s">
        <v>33</v>
      </c>
      <c r="C24" s="161">
        <v>40494</v>
      </c>
      <c r="D24" s="177" t="s">
        <v>36</v>
      </c>
      <c r="E24" s="178">
        <v>144</v>
      </c>
      <c r="F24" s="178">
        <v>6</v>
      </c>
      <c r="G24" s="178">
        <v>10</v>
      </c>
      <c r="H24" s="164">
        <v>1058</v>
      </c>
      <c r="I24" s="165">
        <v>159</v>
      </c>
      <c r="J24" s="164">
        <v>1837</v>
      </c>
      <c r="K24" s="165">
        <v>289</v>
      </c>
      <c r="L24" s="164">
        <v>2417</v>
      </c>
      <c r="M24" s="165">
        <v>335</v>
      </c>
      <c r="N24" s="166">
        <f aca="true" t="shared" si="2" ref="N24:O27">+H24+J24+L24</f>
        <v>5312</v>
      </c>
      <c r="O24" s="167">
        <f t="shared" si="2"/>
        <v>783</v>
      </c>
      <c r="P24" s="179">
        <f>IF(N24&lt;&gt;0,O24/F24,"")</f>
        <v>130.5</v>
      </c>
      <c r="Q24" s="168">
        <f>IF(N24&lt;&gt;0,N24/O24,"")</f>
        <v>6.784163473818646</v>
      </c>
      <c r="R24" s="140">
        <v>1137</v>
      </c>
      <c r="S24" s="160">
        <f t="shared" si="0"/>
        <v>3.671943711521548</v>
      </c>
      <c r="T24" s="164">
        <v>6063666</v>
      </c>
      <c r="U24" s="165">
        <v>523076</v>
      </c>
      <c r="V24" s="219">
        <f>T24/U24</f>
        <v>11.592323104099595</v>
      </c>
      <c r="W24" s="258"/>
    </row>
    <row r="25" spans="1:23" s="5" customFormat="1" ht="12.75" customHeight="1">
      <c r="A25" s="89">
        <v>21</v>
      </c>
      <c r="B25" s="218" t="s">
        <v>67</v>
      </c>
      <c r="C25" s="161">
        <v>40536</v>
      </c>
      <c r="D25" s="177" t="s">
        <v>36</v>
      </c>
      <c r="E25" s="178">
        <v>48</v>
      </c>
      <c r="F25" s="178">
        <v>7</v>
      </c>
      <c r="G25" s="178">
        <v>4</v>
      </c>
      <c r="H25" s="164">
        <v>837</v>
      </c>
      <c r="I25" s="165">
        <v>104</v>
      </c>
      <c r="J25" s="164">
        <v>2342</v>
      </c>
      <c r="K25" s="165">
        <v>291</v>
      </c>
      <c r="L25" s="164">
        <v>1979</v>
      </c>
      <c r="M25" s="165">
        <v>239</v>
      </c>
      <c r="N25" s="166">
        <f t="shared" si="2"/>
        <v>5158</v>
      </c>
      <c r="O25" s="167">
        <f t="shared" si="2"/>
        <v>634</v>
      </c>
      <c r="P25" s="179">
        <f>IF(N25&lt;&gt;0,O25/F25,"")</f>
        <v>90.57142857142857</v>
      </c>
      <c r="Q25" s="168">
        <f>IF(N25&lt;&gt;0,N25/O25,"")</f>
        <v>8.135646687697161</v>
      </c>
      <c r="R25" s="140">
        <v>48675</v>
      </c>
      <c r="S25" s="160">
        <f t="shared" si="0"/>
        <v>-0.8940318438623523</v>
      </c>
      <c r="T25" s="164">
        <v>677775</v>
      </c>
      <c r="U25" s="165">
        <v>58218</v>
      </c>
      <c r="V25" s="219">
        <f>T25/U25</f>
        <v>11.642017932598165</v>
      </c>
      <c r="W25" s="258"/>
    </row>
    <row r="26" spans="1:23" s="5" customFormat="1" ht="12.75" customHeight="1">
      <c r="A26" s="89">
        <v>22</v>
      </c>
      <c r="B26" s="146" t="s">
        <v>12</v>
      </c>
      <c r="C26" s="161">
        <v>40487</v>
      </c>
      <c r="D26" s="162" t="s">
        <v>21</v>
      </c>
      <c r="E26" s="163">
        <v>312</v>
      </c>
      <c r="F26" s="163">
        <v>12</v>
      </c>
      <c r="G26" s="163">
        <v>11</v>
      </c>
      <c r="H26" s="164">
        <v>487</v>
      </c>
      <c r="I26" s="165">
        <v>73</v>
      </c>
      <c r="J26" s="164">
        <v>1332</v>
      </c>
      <c r="K26" s="165">
        <v>192</v>
      </c>
      <c r="L26" s="164">
        <v>1940</v>
      </c>
      <c r="M26" s="165">
        <v>281</v>
      </c>
      <c r="N26" s="166">
        <f t="shared" si="2"/>
        <v>3759</v>
      </c>
      <c r="O26" s="167">
        <f t="shared" si="2"/>
        <v>546</v>
      </c>
      <c r="P26" s="156">
        <f>+O26/F26</f>
        <v>45.5</v>
      </c>
      <c r="Q26" s="159">
        <f>+N26/O26</f>
        <v>6.884615384615385</v>
      </c>
      <c r="R26" s="140">
        <v>8848</v>
      </c>
      <c r="S26" s="160">
        <f t="shared" si="0"/>
        <v>-0.5751582278481012</v>
      </c>
      <c r="T26" s="164">
        <v>31638401</v>
      </c>
      <c r="U26" s="165">
        <v>3473469</v>
      </c>
      <c r="V26" s="214">
        <f>+T26/U26</f>
        <v>9.108588848784889</v>
      </c>
      <c r="W26" s="258">
        <v>1</v>
      </c>
    </row>
    <row r="27" spans="1:23" s="5" customFormat="1" ht="12.75" customHeight="1">
      <c r="A27" s="89">
        <v>23</v>
      </c>
      <c r="B27" s="218" t="s">
        <v>23</v>
      </c>
      <c r="C27" s="161">
        <v>40499</v>
      </c>
      <c r="D27" s="177" t="s">
        <v>36</v>
      </c>
      <c r="E27" s="178">
        <v>216</v>
      </c>
      <c r="F27" s="178">
        <v>6</v>
      </c>
      <c r="G27" s="178">
        <v>9</v>
      </c>
      <c r="H27" s="164">
        <v>645</v>
      </c>
      <c r="I27" s="165">
        <v>164</v>
      </c>
      <c r="J27" s="164">
        <v>1451</v>
      </c>
      <c r="K27" s="165">
        <v>331</v>
      </c>
      <c r="L27" s="164">
        <v>1568</v>
      </c>
      <c r="M27" s="165">
        <v>350</v>
      </c>
      <c r="N27" s="166">
        <f t="shared" si="2"/>
        <v>3664</v>
      </c>
      <c r="O27" s="167">
        <f t="shared" si="2"/>
        <v>845</v>
      </c>
      <c r="P27" s="179">
        <f>IF(N27&lt;&gt;0,O27/F27,"")</f>
        <v>140.83333333333334</v>
      </c>
      <c r="Q27" s="168">
        <f>IF(N27&lt;&gt;0,N27/O27,"")</f>
        <v>4.336094674556213</v>
      </c>
      <c r="R27" s="140">
        <v>4104</v>
      </c>
      <c r="S27" s="160">
        <f t="shared" si="0"/>
        <v>-0.10721247563352826</v>
      </c>
      <c r="T27" s="164">
        <v>7553505</v>
      </c>
      <c r="U27" s="165">
        <v>797420</v>
      </c>
      <c r="V27" s="219">
        <f aca="true" t="shared" si="3" ref="V27:V34">T27/U27</f>
        <v>9.472429836221815</v>
      </c>
      <c r="W27" s="258"/>
    </row>
    <row r="28" spans="1:23" s="5" customFormat="1" ht="12.75" customHeight="1">
      <c r="A28" s="89">
        <v>24</v>
      </c>
      <c r="B28" s="220" t="s">
        <v>53</v>
      </c>
      <c r="C28" s="180">
        <v>40543</v>
      </c>
      <c r="D28" s="153" t="s">
        <v>63</v>
      </c>
      <c r="E28" s="181">
        <v>2</v>
      </c>
      <c r="F28" s="181">
        <v>2</v>
      </c>
      <c r="G28" s="181">
        <v>3</v>
      </c>
      <c r="H28" s="182">
        <v>985.5</v>
      </c>
      <c r="I28" s="183">
        <v>61</v>
      </c>
      <c r="J28" s="182">
        <v>1038</v>
      </c>
      <c r="K28" s="183">
        <v>62</v>
      </c>
      <c r="L28" s="182">
        <v>1554</v>
      </c>
      <c r="M28" s="183">
        <v>98</v>
      </c>
      <c r="N28" s="184">
        <f aca="true" t="shared" si="4" ref="N28:O30">SUM(H28+J28+L28)</f>
        <v>3577.5</v>
      </c>
      <c r="O28" s="185">
        <f t="shared" si="4"/>
        <v>221</v>
      </c>
      <c r="P28" s="183">
        <f>O28/F28</f>
        <v>110.5</v>
      </c>
      <c r="Q28" s="186">
        <f>N28/O28</f>
        <v>16.187782805429865</v>
      </c>
      <c r="R28" s="142">
        <v>9822</v>
      </c>
      <c r="S28" s="160">
        <f t="shared" si="0"/>
        <v>-0.635766646304215</v>
      </c>
      <c r="T28" s="182">
        <v>47426.5</v>
      </c>
      <c r="U28" s="183">
        <v>3168</v>
      </c>
      <c r="V28" s="221">
        <f t="shared" si="3"/>
        <v>14.97048611111111</v>
      </c>
      <c r="W28" s="258"/>
    </row>
    <row r="29" spans="1:23" s="5" customFormat="1" ht="12.75" customHeight="1">
      <c r="A29" s="89">
        <v>25</v>
      </c>
      <c r="B29" s="218" t="s">
        <v>18</v>
      </c>
      <c r="C29" s="161">
        <v>40529</v>
      </c>
      <c r="D29" s="199" t="s">
        <v>1</v>
      </c>
      <c r="E29" s="178">
        <v>81</v>
      </c>
      <c r="F29" s="178">
        <v>5</v>
      </c>
      <c r="G29" s="178">
        <v>6</v>
      </c>
      <c r="H29" s="164">
        <v>734</v>
      </c>
      <c r="I29" s="165">
        <v>112</v>
      </c>
      <c r="J29" s="164">
        <v>1138</v>
      </c>
      <c r="K29" s="165">
        <v>189</v>
      </c>
      <c r="L29" s="164">
        <v>1545</v>
      </c>
      <c r="M29" s="165">
        <v>232</v>
      </c>
      <c r="N29" s="166">
        <f t="shared" si="4"/>
        <v>3417</v>
      </c>
      <c r="O29" s="167">
        <f t="shared" si="4"/>
        <v>533</v>
      </c>
      <c r="P29" s="179">
        <f>IF(N29&lt;&gt;0,O29/F29,"")</f>
        <v>106.6</v>
      </c>
      <c r="Q29" s="168">
        <f>+N29/O29</f>
        <v>6.410881801125703</v>
      </c>
      <c r="R29" s="143">
        <v>415</v>
      </c>
      <c r="S29" s="160">
        <f t="shared" si="0"/>
        <v>7.233734939759036</v>
      </c>
      <c r="T29" s="164">
        <v>476206</v>
      </c>
      <c r="U29" s="165">
        <v>56510</v>
      </c>
      <c r="V29" s="219">
        <f t="shared" si="3"/>
        <v>8.426933286144045</v>
      </c>
      <c r="W29" s="258">
        <v>1</v>
      </c>
    </row>
    <row r="30" spans="1:23" s="5" customFormat="1" ht="12.75" customHeight="1">
      <c r="A30" s="89">
        <v>26</v>
      </c>
      <c r="B30" s="220" t="s">
        <v>68</v>
      </c>
      <c r="C30" s="180">
        <v>40529</v>
      </c>
      <c r="D30" s="153" t="s">
        <v>63</v>
      </c>
      <c r="E30" s="181">
        <v>5</v>
      </c>
      <c r="F30" s="181">
        <v>5</v>
      </c>
      <c r="G30" s="181">
        <v>4</v>
      </c>
      <c r="H30" s="182">
        <v>706.5</v>
      </c>
      <c r="I30" s="183">
        <v>57</v>
      </c>
      <c r="J30" s="182">
        <v>1162</v>
      </c>
      <c r="K30" s="183">
        <v>91</v>
      </c>
      <c r="L30" s="182">
        <v>1096.5</v>
      </c>
      <c r="M30" s="183">
        <v>87</v>
      </c>
      <c r="N30" s="184">
        <f t="shared" si="4"/>
        <v>2965</v>
      </c>
      <c r="O30" s="185">
        <f t="shared" si="4"/>
        <v>235</v>
      </c>
      <c r="P30" s="183">
        <f>O30/F30</f>
        <v>47</v>
      </c>
      <c r="Q30" s="186">
        <f>N30/O30</f>
        <v>12.617021276595745</v>
      </c>
      <c r="R30" s="142"/>
      <c r="S30" s="160">
        <f t="shared" si="0"/>
      </c>
      <c r="T30" s="182">
        <v>18134</v>
      </c>
      <c r="U30" s="183">
        <v>1655</v>
      </c>
      <c r="V30" s="221">
        <f t="shared" si="3"/>
        <v>10.957099697885196</v>
      </c>
      <c r="W30" s="258"/>
    </row>
    <row r="31" spans="1:23" s="5" customFormat="1" ht="12.75" customHeight="1">
      <c r="A31" s="89">
        <v>27</v>
      </c>
      <c r="B31" s="212" t="s">
        <v>69</v>
      </c>
      <c r="C31" s="141">
        <v>40473</v>
      </c>
      <c r="D31" s="153" t="s">
        <v>22</v>
      </c>
      <c r="E31" s="154">
        <v>30</v>
      </c>
      <c r="F31" s="154">
        <v>10</v>
      </c>
      <c r="G31" s="154">
        <v>13</v>
      </c>
      <c r="H31" s="169">
        <v>357</v>
      </c>
      <c r="I31" s="170">
        <v>35</v>
      </c>
      <c r="J31" s="169">
        <v>939</v>
      </c>
      <c r="K31" s="170">
        <v>104</v>
      </c>
      <c r="L31" s="169">
        <v>1571</v>
      </c>
      <c r="M31" s="170">
        <v>159</v>
      </c>
      <c r="N31" s="171">
        <f aca="true" t="shared" si="5" ref="N31:O33">H31+J31+L31</f>
        <v>2867</v>
      </c>
      <c r="O31" s="172">
        <f t="shared" si="5"/>
        <v>298</v>
      </c>
      <c r="P31" s="170">
        <f>O31/F31</f>
        <v>29.8</v>
      </c>
      <c r="Q31" s="173">
        <f>+N31/O31</f>
        <v>9.620805369127517</v>
      </c>
      <c r="R31" s="174"/>
      <c r="S31" s="160">
        <f t="shared" si="0"/>
      </c>
      <c r="T31" s="175">
        <v>304124</v>
      </c>
      <c r="U31" s="176">
        <v>28626</v>
      </c>
      <c r="V31" s="213">
        <f t="shared" si="3"/>
        <v>10.624048068189758</v>
      </c>
      <c r="W31" s="259"/>
    </row>
    <row r="32" spans="1:23" s="5" customFormat="1" ht="12.75" customHeight="1">
      <c r="A32" s="89">
        <v>28</v>
      </c>
      <c r="B32" s="212" t="s">
        <v>51</v>
      </c>
      <c r="C32" s="141">
        <v>40543</v>
      </c>
      <c r="D32" s="153" t="s">
        <v>52</v>
      </c>
      <c r="E32" s="154">
        <v>37</v>
      </c>
      <c r="F32" s="154">
        <v>13</v>
      </c>
      <c r="G32" s="154">
        <v>3</v>
      </c>
      <c r="H32" s="155">
        <v>599.5</v>
      </c>
      <c r="I32" s="156">
        <v>84</v>
      </c>
      <c r="J32" s="155">
        <v>976.5</v>
      </c>
      <c r="K32" s="156">
        <v>141</v>
      </c>
      <c r="L32" s="155">
        <v>1230</v>
      </c>
      <c r="M32" s="156">
        <v>177</v>
      </c>
      <c r="N32" s="157">
        <f t="shared" si="5"/>
        <v>2806</v>
      </c>
      <c r="O32" s="158">
        <f t="shared" si="5"/>
        <v>402</v>
      </c>
      <c r="P32" s="179">
        <f>O32/F32</f>
        <v>30.923076923076923</v>
      </c>
      <c r="Q32" s="168">
        <f>N32/O32</f>
        <v>6.980099502487562</v>
      </c>
      <c r="R32" s="138">
        <v>2398</v>
      </c>
      <c r="S32" s="160">
        <f t="shared" si="0"/>
        <v>0.1701417848206839</v>
      </c>
      <c r="T32" s="155">
        <v>55208.5</v>
      </c>
      <c r="U32" s="156">
        <v>6657</v>
      </c>
      <c r="V32" s="213">
        <f t="shared" si="3"/>
        <v>8.29330028541385</v>
      </c>
      <c r="W32" s="258">
        <v>1</v>
      </c>
    </row>
    <row r="33" spans="1:23" s="5" customFormat="1" ht="12.75" customHeight="1">
      <c r="A33" s="89">
        <v>29</v>
      </c>
      <c r="B33" s="212" t="s">
        <v>70</v>
      </c>
      <c r="C33" s="141">
        <v>40529</v>
      </c>
      <c r="D33" s="153" t="s">
        <v>22</v>
      </c>
      <c r="E33" s="154">
        <v>27</v>
      </c>
      <c r="F33" s="154">
        <v>4</v>
      </c>
      <c r="G33" s="154">
        <v>4</v>
      </c>
      <c r="H33" s="169">
        <v>730</v>
      </c>
      <c r="I33" s="170">
        <v>175</v>
      </c>
      <c r="J33" s="169">
        <v>978</v>
      </c>
      <c r="K33" s="170">
        <v>212</v>
      </c>
      <c r="L33" s="169">
        <v>947</v>
      </c>
      <c r="M33" s="170">
        <v>207</v>
      </c>
      <c r="N33" s="171">
        <f t="shared" si="5"/>
        <v>2655</v>
      </c>
      <c r="O33" s="172">
        <f t="shared" si="5"/>
        <v>594</v>
      </c>
      <c r="P33" s="170">
        <f>O33/F33</f>
        <v>148.5</v>
      </c>
      <c r="Q33" s="173">
        <f>+N33/O33</f>
        <v>4.46969696969697</v>
      </c>
      <c r="R33" s="174"/>
      <c r="S33" s="160">
        <f t="shared" si="0"/>
      </c>
      <c r="T33" s="175">
        <v>103436.5</v>
      </c>
      <c r="U33" s="176">
        <v>9233</v>
      </c>
      <c r="V33" s="213">
        <f t="shared" si="3"/>
        <v>11.202913462579877</v>
      </c>
      <c r="W33" s="259"/>
    </row>
    <row r="34" spans="1:23" s="5" customFormat="1" ht="12.75" customHeight="1">
      <c r="A34" s="89">
        <v>30</v>
      </c>
      <c r="B34" s="218" t="s">
        <v>16</v>
      </c>
      <c r="C34" s="161">
        <v>40529</v>
      </c>
      <c r="D34" s="177" t="s">
        <v>36</v>
      </c>
      <c r="E34" s="178">
        <v>72</v>
      </c>
      <c r="F34" s="178">
        <v>3</v>
      </c>
      <c r="G34" s="178">
        <v>5</v>
      </c>
      <c r="H34" s="164">
        <v>479</v>
      </c>
      <c r="I34" s="165">
        <v>65</v>
      </c>
      <c r="J34" s="164">
        <v>850</v>
      </c>
      <c r="K34" s="165">
        <v>112</v>
      </c>
      <c r="L34" s="164">
        <v>1142</v>
      </c>
      <c r="M34" s="165">
        <v>150</v>
      </c>
      <c r="N34" s="166">
        <f>+H34+J34+L34</f>
        <v>2471</v>
      </c>
      <c r="O34" s="167">
        <f>+I34+K34+M34</f>
        <v>327</v>
      </c>
      <c r="P34" s="179">
        <f>IF(N34&lt;&gt;0,O34/F34,"")</f>
        <v>109</v>
      </c>
      <c r="Q34" s="168">
        <f>IF(N34&lt;&gt;0,N34/O34,"")</f>
        <v>7.556574923547401</v>
      </c>
      <c r="R34" s="140">
        <v>1071</v>
      </c>
      <c r="S34" s="160">
        <f t="shared" si="0"/>
        <v>1.3071895424836601</v>
      </c>
      <c r="T34" s="164">
        <v>914801</v>
      </c>
      <c r="U34" s="165">
        <v>84015</v>
      </c>
      <c r="V34" s="219">
        <f t="shared" si="3"/>
        <v>10.888543712432304</v>
      </c>
      <c r="W34" s="258"/>
    </row>
    <row r="35" spans="1:23" s="5" customFormat="1" ht="12.75" customHeight="1">
      <c r="A35" s="89">
        <v>31</v>
      </c>
      <c r="B35" s="218" t="s">
        <v>17</v>
      </c>
      <c r="C35" s="161">
        <v>40529</v>
      </c>
      <c r="D35" s="177" t="s">
        <v>10</v>
      </c>
      <c r="E35" s="178">
        <v>134</v>
      </c>
      <c r="F35" s="178">
        <v>8</v>
      </c>
      <c r="G35" s="178">
        <v>5</v>
      </c>
      <c r="H35" s="164">
        <v>419.5</v>
      </c>
      <c r="I35" s="165">
        <v>61</v>
      </c>
      <c r="J35" s="164">
        <v>850.5</v>
      </c>
      <c r="K35" s="165">
        <v>124</v>
      </c>
      <c r="L35" s="164">
        <v>946</v>
      </c>
      <c r="M35" s="165">
        <v>132</v>
      </c>
      <c r="N35" s="166">
        <v>2216</v>
      </c>
      <c r="O35" s="167">
        <v>317</v>
      </c>
      <c r="P35" s="179">
        <f>IF(N35&lt;&gt;0,O35/F35,"")</f>
        <v>39.625</v>
      </c>
      <c r="Q35" s="168">
        <f>IF(N35&lt;&gt;0,N35/O35,"")</f>
        <v>6.990536277602524</v>
      </c>
      <c r="R35" s="140">
        <v>2601</v>
      </c>
      <c r="S35" s="160">
        <f t="shared" si="0"/>
        <v>-0.14801999231064975</v>
      </c>
      <c r="T35" s="200">
        <v>421328</v>
      </c>
      <c r="U35" s="183">
        <v>53270</v>
      </c>
      <c r="V35" s="214">
        <v>8.21202121988984</v>
      </c>
      <c r="W35" s="260">
        <v>1</v>
      </c>
    </row>
    <row r="36" spans="1:23" s="5" customFormat="1" ht="12.75" customHeight="1">
      <c r="A36" s="89">
        <v>32</v>
      </c>
      <c r="B36" s="217" t="s">
        <v>56</v>
      </c>
      <c r="C36" s="141">
        <v>40550</v>
      </c>
      <c r="D36" s="153" t="s">
        <v>22</v>
      </c>
      <c r="E36" s="154">
        <v>2</v>
      </c>
      <c r="F36" s="154">
        <v>2</v>
      </c>
      <c r="G36" s="154">
        <v>2</v>
      </c>
      <c r="H36" s="169">
        <v>520</v>
      </c>
      <c r="I36" s="170">
        <v>55</v>
      </c>
      <c r="J36" s="169">
        <v>673</v>
      </c>
      <c r="K36" s="170">
        <v>67</v>
      </c>
      <c r="L36" s="169">
        <v>798</v>
      </c>
      <c r="M36" s="170">
        <v>81</v>
      </c>
      <c r="N36" s="171">
        <f>H36+J36+L36</f>
        <v>1991</v>
      </c>
      <c r="O36" s="172">
        <f>I36+K36+M36</f>
        <v>203</v>
      </c>
      <c r="P36" s="170">
        <f>O36/F36</f>
        <v>101.5</v>
      </c>
      <c r="Q36" s="173">
        <f>+N36/O36</f>
        <v>9.807881773399014</v>
      </c>
      <c r="R36" s="174">
        <f>L36+N36+P36</f>
        <v>2890.5</v>
      </c>
      <c r="S36" s="160">
        <f t="shared" si="0"/>
        <v>-0.3111918353226085</v>
      </c>
      <c r="T36" s="175">
        <v>10347</v>
      </c>
      <c r="U36" s="176">
        <v>992</v>
      </c>
      <c r="V36" s="213">
        <f>T36/U36</f>
        <v>10.430443548387096</v>
      </c>
      <c r="W36" s="259"/>
    </row>
    <row r="37" spans="1:23" s="5" customFormat="1" ht="12.75" customHeight="1">
      <c r="A37" s="89">
        <v>33</v>
      </c>
      <c r="B37" s="146" t="s">
        <v>71</v>
      </c>
      <c r="C37" s="161">
        <v>40480</v>
      </c>
      <c r="D37" s="139" t="s">
        <v>21</v>
      </c>
      <c r="E37" s="163">
        <v>21</v>
      </c>
      <c r="F37" s="163">
        <v>1</v>
      </c>
      <c r="G37" s="163">
        <v>11</v>
      </c>
      <c r="H37" s="164">
        <v>452</v>
      </c>
      <c r="I37" s="165">
        <v>50</v>
      </c>
      <c r="J37" s="164">
        <v>574</v>
      </c>
      <c r="K37" s="165">
        <v>63</v>
      </c>
      <c r="L37" s="164">
        <v>693</v>
      </c>
      <c r="M37" s="165">
        <v>75</v>
      </c>
      <c r="N37" s="166">
        <f>+H37+J37+L37</f>
        <v>1719</v>
      </c>
      <c r="O37" s="167">
        <f>+I37+K37+M37</f>
        <v>188</v>
      </c>
      <c r="P37" s="156">
        <f>+O37/F37</f>
        <v>188</v>
      </c>
      <c r="Q37" s="159">
        <f>+N37/O37</f>
        <v>9.143617021276595</v>
      </c>
      <c r="R37" s="140">
        <v>5936</v>
      </c>
      <c r="S37" s="160">
        <f t="shared" si="0"/>
        <v>-0.710411051212938</v>
      </c>
      <c r="T37" s="164">
        <v>297176</v>
      </c>
      <c r="U37" s="165">
        <v>26739</v>
      </c>
      <c r="V37" s="214">
        <f>+T37/U37</f>
        <v>11.113953401398707</v>
      </c>
      <c r="W37" s="258"/>
    </row>
    <row r="38" spans="1:23" s="5" customFormat="1" ht="12.75" customHeight="1">
      <c r="A38" s="89">
        <v>34</v>
      </c>
      <c r="B38" s="218" t="s">
        <v>50</v>
      </c>
      <c r="C38" s="161">
        <v>40908</v>
      </c>
      <c r="D38" s="177" t="s">
        <v>10</v>
      </c>
      <c r="E38" s="178">
        <v>20</v>
      </c>
      <c r="F38" s="178">
        <v>5</v>
      </c>
      <c r="G38" s="178">
        <v>3</v>
      </c>
      <c r="H38" s="164">
        <v>243</v>
      </c>
      <c r="I38" s="165">
        <v>28</v>
      </c>
      <c r="J38" s="164">
        <v>514</v>
      </c>
      <c r="K38" s="165">
        <v>50</v>
      </c>
      <c r="L38" s="164">
        <v>825</v>
      </c>
      <c r="M38" s="165">
        <v>86</v>
      </c>
      <c r="N38" s="166">
        <v>1582</v>
      </c>
      <c r="O38" s="167">
        <v>164</v>
      </c>
      <c r="P38" s="179">
        <f>IF(N38&lt;&gt;0,O38/F38,"")</f>
        <v>32.8</v>
      </c>
      <c r="Q38" s="168">
        <f>IF(N38&lt;&gt;0,N38/O38,"")</f>
        <v>9.646341463414634</v>
      </c>
      <c r="R38" s="140">
        <v>12638</v>
      </c>
      <c r="S38" s="160">
        <f t="shared" si="0"/>
        <v>-0.8748219655008704</v>
      </c>
      <c r="T38" s="200">
        <v>85547.5</v>
      </c>
      <c r="U38" s="183">
        <v>8627</v>
      </c>
      <c r="V38" s="214">
        <v>9.183331551945276</v>
      </c>
      <c r="W38" s="260"/>
    </row>
    <row r="39" spans="1:23" s="5" customFormat="1" ht="12.75" customHeight="1">
      <c r="A39" s="89">
        <v>35</v>
      </c>
      <c r="B39" s="218" t="s">
        <v>0</v>
      </c>
      <c r="C39" s="161">
        <v>40501</v>
      </c>
      <c r="D39" s="199" t="s">
        <v>1</v>
      </c>
      <c r="E39" s="178">
        <v>121</v>
      </c>
      <c r="F39" s="178">
        <v>3</v>
      </c>
      <c r="G39" s="178">
        <v>9</v>
      </c>
      <c r="H39" s="164">
        <v>356</v>
      </c>
      <c r="I39" s="165">
        <v>98</v>
      </c>
      <c r="J39" s="164">
        <v>476</v>
      </c>
      <c r="K39" s="165">
        <v>150</v>
      </c>
      <c r="L39" s="164">
        <v>621</v>
      </c>
      <c r="M39" s="165">
        <v>177</v>
      </c>
      <c r="N39" s="166">
        <f>SUM(H39+J39+L39)</f>
        <v>1453</v>
      </c>
      <c r="O39" s="167">
        <f>SUM(I39+K39+M39)</f>
        <v>425</v>
      </c>
      <c r="P39" s="179">
        <f>IF(N39&lt;&gt;0,O39/F39,"")</f>
        <v>141.66666666666666</v>
      </c>
      <c r="Q39" s="168">
        <f>+N39/O39</f>
        <v>3.418823529411765</v>
      </c>
      <c r="R39" s="143">
        <v>3519</v>
      </c>
      <c r="S39" s="160">
        <f t="shared" si="0"/>
        <v>-0.5870986075589656</v>
      </c>
      <c r="T39" s="164">
        <v>1590697</v>
      </c>
      <c r="U39" s="165">
        <v>160146</v>
      </c>
      <c r="V39" s="219">
        <f>T39/U39</f>
        <v>9.932792576773695</v>
      </c>
      <c r="W39" s="258">
        <v>1</v>
      </c>
    </row>
    <row r="40" spans="1:23" s="5" customFormat="1" ht="12.75" customHeight="1">
      <c r="A40" s="89">
        <v>36</v>
      </c>
      <c r="B40" s="218" t="s">
        <v>24</v>
      </c>
      <c r="C40" s="161">
        <v>40508</v>
      </c>
      <c r="D40" s="177" t="s">
        <v>36</v>
      </c>
      <c r="E40" s="178">
        <v>72</v>
      </c>
      <c r="F40" s="178">
        <v>2</v>
      </c>
      <c r="G40" s="178">
        <v>8</v>
      </c>
      <c r="H40" s="164">
        <v>250</v>
      </c>
      <c r="I40" s="165">
        <v>33</v>
      </c>
      <c r="J40" s="164">
        <v>656</v>
      </c>
      <c r="K40" s="165">
        <v>87</v>
      </c>
      <c r="L40" s="164">
        <v>439</v>
      </c>
      <c r="M40" s="165">
        <v>54</v>
      </c>
      <c r="N40" s="166">
        <f>+H40+J40+L40</f>
        <v>1345</v>
      </c>
      <c r="O40" s="167">
        <f>+I40+K40+M40</f>
        <v>174</v>
      </c>
      <c r="P40" s="179">
        <f>IF(N40&lt;&gt;0,O40/F40,"")</f>
        <v>87</v>
      </c>
      <c r="Q40" s="168">
        <f>IF(N40&lt;&gt;0,N40/O40,"")</f>
        <v>7.7298850574712645</v>
      </c>
      <c r="R40" s="140">
        <v>449</v>
      </c>
      <c r="S40" s="160">
        <f t="shared" si="0"/>
        <v>1.9955456570155903</v>
      </c>
      <c r="T40" s="164">
        <v>1210817</v>
      </c>
      <c r="U40" s="165">
        <v>105280</v>
      </c>
      <c r="V40" s="219">
        <f>T40/U40</f>
        <v>11.500921352583587</v>
      </c>
      <c r="W40" s="258"/>
    </row>
    <row r="41" spans="1:23" s="5" customFormat="1" ht="12.75" customHeight="1">
      <c r="A41" s="89">
        <v>37</v>
      </c>
      <c r="B41" s="212" t="s">
        <v>72</v>
      </c>
      <c r="C41" s="141">
        <v>40487</v>
      </c>
      <c r="D41" s="153" t="s">
        <v>35</v>
      </c>
      <c r="E41" s="154">
        <v>162</v>
      </c>
      <c r="F41" s="154">
        <v>2</v>
      </c>
      <c r="G41" s="154">
        <v>10</v>
      </c>
      <c r="H41" s="155">
        <v>360</v>
      </c>
      <c r="I41" s="156">
        <v>54</v>
      </c>
      <c r="J41" s="155">
        <v>265</v>
      </c>
      <c r="K41" s="156">
        <v>39</v>
      </c>
      <c r="L41" s="155">
        <v>249</v>
      </c>
      <c r="M41" s="156">
        <v>37</v>
      </c>
      <c r="N41" s="157">
        <f>SUM(H41+J41+L41)</f>
        <v>874</v>
      </c>
      <c r="O41" s="158">
        <f>SUM(I41+K41+M41)</f>
        <v>130</v>
      </c>
      <c r="P41" s="156">
        <f>+O41/F41</f>
        <v>65</v>
      </c>
      <c r="Q41" s="159">
        <f>+N41/O41</f>
        <v>6.723076923076923</v>
      </c>
      <c r="R41" s="138"/>
      <c r="S41" s="160">
        <f t="shared" si="0"/>
      </c>
      <c r="T41" s="155">
        <v>2294260.5</v>
      </c>
      <c r="U41" s="156">
        <v>251784</v>
      </c>
      <c r="V41" s="213">
        <f>T41/U41</f>
        <v>9.112018635020494</v>
      </c>
      <c r="W41" s="258">
        <v>1</v>
      </c>
    </row>
    <row r="42" spans="1:23" s="5" customFormat="1" ht="12.75" customHeight="1">
      <c r="A42" s="89">
        <v>38</v>
      </c>
      <c r="B42" s="220" t="s">
        <v>73</v>
      </c>
      <c r="C42" s="141">
        <v>40508</v>
      </c>
      <c r="D42" s="153" t="s">
        <v>37</v>
      </c>
      <c r="E42" s="154">
        <v>11</v>
      </c>
      <c r="F42" s="154">
        <v>1</v>
      </c>
      <c r="G42" s="154">
        <v>7</v>
      </c>
      <c r="H42" s="155">
        <v>213</v>
      </c>
      <c r="I42" s="156">
        <v>27</v>
      </c>
      <c r="J42" s="155">
        <v>317</v>
      </c>
      <c r="K42" s="156">
        <v>40</v>
      </c>
      <c r="L42" s="155">
        <v>241</v>
      </c>
      <c r="M42" s="156">
        <v>30</v>
      </c>
      <c r="N42" s="157">
        <f>+L42+J42+H42</f>
        <v>771</v>
      </c>
      <c r="O42" s="158">
        <f>+M42+K42+I42</f>
        <v>97</v>
      </c>
      <c r="P42" s="156">
        <f>+O42/F42</f>
        <v>97</v>
      </c>
      <c r="Q42" s="159">
        <f>+N42/O42</f>
        <v>7.948453608247423</v>
      </c>
      <c r="R42" s="138"/>
      <c r="S42" s="160">
        <f t="shared" si="0"/>
      </c>
      <c r="T42" s="155">
        <v>108448</v>
      </c>
      <c r="U42" s="156">
        <v>8935</v>
      </c>
      <c r="V42" s="216">
        <f>+T42/U42</f>
        <v>12.137437045327363</v>
      </c>
      <c r="W42" s="258"/>
    </row>
    <row r="43" spans="1:23" s="5" customFormat="1" ht="12.75" customHeight="1">
      <c r="A43" s="89">
        <v>39</v>
      </c>
      <c r="B43" s="218" t="s">
        <v>74</v>
      </c>
      <c r="C43" s="161">
        <v>40417</v>
      </c>
      <c r="D43" s="177" t="s">
        <v>36</v>
      </c>
      <c r="E43" s="178">
        <v>119</v>
      </c>
      <c r="F43" s="178">
        <v>1</v>
      </c>
      <c r="G43" s="178">
        <v>15</v>
      </c>
      <c r="H43" s="164">
        <v>88</v>
      </c>
      <c r="I43" s="165">
        <v>82</v>
      </c>
      <c r="J43" s="164">
        <v>225</v>
      </c>
      <c r="K43" s="165">
        <v>201</v>
      </c>
      <c r="L43" s="164">
        <v>224</v>
      </c>
      <c r="M43" s="165">
        <v>201</v>
      </c>
      <c r="N43" s="166">
        <f>+H43+J43+L43</f>
        <v>537</v>
      </c>
      <c r="O43" s="167">
        <f>+I43+K43+M43</f>
        <v>484</v>
      </c>
      <c r="P43" s="179">
        <f>IF(N43&lt;&gt;0,O43/F43,"")</f>
        <v>484</v>
      </c>
      <c r="Q43" s="168">
        <f>IF(N43&lt;&gt;0,N43/O43,"")</f>
        <v>1.109504132231405</v>
      </c>
      <c r="R43" s="140"/>
      <c r="S43" s="160">
        <f t="shared" si="0"/>
      </c>
      <c r="T43" s="164">
        <v>859449</v>
      </c>
      <c r="U43" s="165">
        <v>97157</v>
      </c>
      <c r="V43" s="219">
        <f>T43/U43</f>
        <v>8.845981246847886</v>
      </c>
      <c r="W43" s="258"/>
    </row>
    <row r="44" spans="1:23" s="5" customFormat="1" ht="12.75" customHeight="1">
      <c r="A44" s="89">
        <v>40</v>
      </c>
      <c r="B44" s="218" t="s">
        <v>11</v>
      </c>
      <c r="C44" s="161">
        <v>40452</v>
      </c>
      <c r="D44" s="177" t="s">
        <v>10</v>
      </c>
      <c r="E44" s="178">
        <v>148</v>
      </c>
      <c r="F44" s="178">
        <v>1</v>
      </c>
      <c r="G44" s="178">
        <v>16</v>
      </c>
      <c r="H44" s="164">
        <v>48</v>
      </c>
      <c r="I44" s="165">
        <v>8</v>
      </c>
      <c r="J44" s="164">
        <v>84</v>
      </c>
      <c r="K44" s="165">
        <v>14</v>
      </c>
      <c r="L44" s="164">
        <v>48</v>
      </c>
      <c r="M44" s="165">
        <v>8</v>
      </c>
      <c r="N44" s="166">
        <v>180</v>
      </c>
      <c r="O44" s="167">
        <v>30</v>
      </c>
      <c r="P44" s="179">
        <f>IF(N44&lt;&gt;0,O44/F44,"")</f>
        <v>30</v>
      </c>
      <c r="Q44" s="168">
        <f>IF(N44&lt;&gt;0,N44/O44,"")</f>
        <v>6</v>
      </c>
      <c r="R44" s="140">
        <v>372</v>
      </c>
      <c r="S44" s="160">
        <f t="shared" si="0"/>
        <v>-0.5161290322580645</v>
      </c>
      <c r="T44" s="200">
        <v>896825</v>
      </c>
      <c r="U44" s="183">
        <v>104179</v>
      </c>
      <c r="V44" s="214">
        <v>8.618672508172304</v>
      </c>
      <c r="W44" s="260">
        <v>1</v>
      </c>
    </row>
    <row r="45" spans="1:23" s="5" customFormat="1" ht="12.75" customHeight="1">
      <c r="A45" s="89">
        <v>41</v>
      </c>
      <c r="B45" s="218" t="s">
        <v>75</v>
      </c>
      <c r="C45" s="161">
        <v>40466</v>
      </c>
      <c r="D45" s="177" t="s">
        <v>10</v>
      </c>
      <c r="E45" s="178">
        <v>10</v>
      </c>
      <c r="F45" s="178">
        <v>1</v>
      </c>
      <c r="G45" s="178">
        <v>8</v>
      </c>
      <c r="H45" s="164">
        <v>67</v>
      </c>
      <c r="I45" s="165">
        <v>18</v>
      </c>
      <c r="J45" s="164">
        <v>42.5</v>
      </c>
      <c r="K45" s="165">
        <v>11</v>
      </c>
      <c r="L45" s="164">
        <v>36</v>
      </c>
      <c r="M45" s="165">
        <v>10</v>
      </c>
      <c r="N45" s="166">
        <v>145.5</v>
      </c>
      <c r="O45" s="167">
        <v>39</v>
      </c>
      <c r="P45" s="179">
        <f>IF(N45&lt;&gt;0,O45/F45,"")</f>
        <v>39</v>
      </c>
      <c r="Q45" s="168">
        <f>IF(N45&lt;&gt;0,N45/O45,"")</f>
        <v>3.730769230769231</v>
      </c>
      <c r="R45" s="140"/>
      <c r="S45" s="160">
        <f t="shared" si="0"/>
      </c>
      <c r="T45" s="200">
        <v>11791.5</v>
      </c>
      <c r="U45" s="183">
        <v>1404</v>
      </c>
      <c r="V45" s="224">
        <f>IF(T45&lt;&gt;0,T45/U45,"")</f>
        <v>8.398504273504274</v>
      </c>
      <c r="W45" s="260"/>
    </row>
    <row r="46" spans="1:23" s="5" customFormat="1" ht="12.75" customHeight="1" thickBot="1">
      <c r="A46" s="89">
        <v>42</v>
      </c>
      <c r="B46" s="225" t="s">
        <v>25</v>
      </c>
      <c r="C46" s="226">
        <v>40466</v>
      </c>
      <c r="D46" s="227" t="s">
        <v>37</v>
      </c>
      <c r="E46" s="228">
        <v>119</v>
      </c>
      <c r="F46" s="228">
        <v>1</v>
      </c>
      <c r="G46" s="228">
        <v>14</v>
      </c>
      <c r="H46" s="229">
        <v>0</v>
      </c>
      <c r="I46" s="230">
        <v>0</v>
      </c>
      <c r="J46" s="229">
        <v>0</v>
      </c>
      <c r="K46" s="230">
        <v>0</v>
      </c>
      <c r="L46" s="229">
        <v>60</v>
      </c>
      <c r="M46" s="230">
        <v>10</v>
      </c>
      <c r="N46" s="231">
        <f>+L46+J46+H46</f>
        <v>60</v>
      </c>
      <c r="O46" s="232">
        <f>+M46+K46+I46</f>
        <v>10</v>
      </c>
      <c r="P46" s="230">
        <f>+O46/F46</f>
        <v>10</v>
      </c>
      <c r="Q46" s="233">
        <f>+N46/O46</f>
        <v>6</v>
      </c>
      <c r="R46" s="147">
        <v>12</v>
      </c>
      <c r="S46" s="234">
        <f t="shared" si="0"/>
        <v>4</v>
      </c>
      <c r="T46" s="229">
        <v>2010881</v>
      </c>
      <c r="U46" s="230">
        <v>174482</v>
      </c>
      <c r="V46" s="235">
        <f>+T46/U46</f>
        <v>11.524862163432331</v>
      </c>
      <c r="W46" s="258"/>
    </row>
    <row r="47" spans="1:23" s="7" customFormat="1" ht="15">
      <c r="A47" s="90"/>
      <c r="B47" s="295"/>
      <c r="C47" s="296"/>
      <c r="D47" s="297"/>
      <c r="E47" s="1"/>
      <c r="F47" s="1"/>
      <c r="G47" s="2"/>
      <c r="H47" s="57"/>
      <c r="I47" s="67"/>
      <c r="J47" s="57"/>
      <c r="K47" s="67"/>
      <c r="L47" s="57"/>
      <c r="M47" s="67"/>
      <c r="N47" s="62"/>
      <c r="O47" s="72"/>
      <c r="P47" s="75"/>
      <c r="Q47" s="77"/>
      <c r="R47" s="65"/>
      <c r="S47" s="39"/>
      <c r="T47" s="65"/>
      <c r="U47" s="75"/>
      <c r="V47" s="107"/>
      <c r="W47" s="47"/>
    </row>
    <row r="48" spans="1:23" s="7" customFormat="1" ht="15">
      <c r="A48" s="92"/>
      <c r="B48" s="93"/>
      <c r="C48" s="136"/>
      <c r="D48" s="94"/>
      <c r="E48" s="95"/>
      <c r="F48" s="95"/>
      <c r="G48" s="96"/>
      <c r="H48" s="97"/>
      <c r="I48" s="98"/>
      <c r="J48" s="97"/>
      <c r="K48" s="98"/>
      <c r="L48" s="97"/>
      <c r="M48" s="98"/>
      <c r="N48" s="99"/>
      <c r="O48" s="100"/>
      <c r="P48" s="101"/>
      <c r="Q48" s="102"/>
      <c r="R48" s="103"/>
      <c r="S48" s="104"/>
      <c r="T48" s="103"/>
      <c r="U48" s="101"/>
      <c r="V48" s="108"/>
      <c r="W48" s="47"/>
    </row>
    <row r="49" spans="1:23" s="7" customFormat="1" ht="21.75" customHeight="1">
      <c r="A49" s="290" t="s">
        <v>13</v>
      </c>
      <c r="B49" s="291"/>
      <c r="C49" s="291"/>
      <c r="D49" s="291"/>
      <c r="E49" s="291"/>
      <c r="F49" s="291"/>
      <c r="G49" s="291"/>
      <c r="H49" s="291"/>
      <c r="I49" s="291"/>
      <c r="J49" s="291"/>
      <c r="K49" s="291"/>
      <c r="L49" s="291"/>
      <c r="M49" s="291"/>
      <c r="N49" s="291"/>
      <c r="O49" s="291"/>
      <c r="P49" s="291"/>
      <c r="Q49" s="291"/>
      <c r="R49" s="291"/>
      <c r="S49" s="291"/>
      <c r="T49" s="291"/>
      <c r="U49" s="291"/>
      <c r="V49" s="291"/>
      <c r="W49" s="47"/>
    </row>
    <row r="50" spans="1:256" s="7" customFormat="1" ht="15">
      <c r="A50" s="283" t="s">
        <v>20</v>
      </c>
      <c r="B50" s="284"/>
      <c r="C50" s="284"/>
      <c r="D50" s="284"/>
      <c r="E50" s="284"/>
      <c r="F50" s="284"/>
      <c r="G50" s="284"/>
      <c r="H50" s="284"/>
      <c r="I50" s="284"/>
      <c r="J50" s="284"/>
      <c r="K50" s="284"/>
      <c r="L50" s="284"/>
      <c r="M50" s="284"/>
      <c r="N50" s="284"/>
      <c r="O50" s="284"/>
      <c r="P50" s="284"/>
      <c r="Q50" s="284"/>
      <c r="R50" s="284"/>
      <c r="S50" s="284"/>
      <c r="T50" s="284"/>
      <c r="U50" s="284"/>
      <c r="V50" s="284"/>
      <c r="W50" s="151"/>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09"/>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09"/>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09"/>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09"/>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09"/>
      <c r="ED50" s="110"/>
      <c r="EE50" s="110"/>
      <c r="EF50" s="110"/>
      <c r="EG50" s="110"/>
      <c r="EH50" s="110"/>
      <c r="EI50" s="110"/>
      <c r="EJ50" s="110"/>
      <c r="EK50" s="110"/>
      <c r="EL50" s="110"/>
      <c r="EM50" s="110"/>
      <c r="EN50" s="110"/>
      <c r="EO50" s="110"/>
      <c r="EP50" s="110"/>
      <c r="EQ50" s="110"/>
      <c r="ER50" s="110"/>
      <c r="ES50" s="110"/>
      <c r="ET50" s="110"/>
      <c r="EU50" s="110"/>
      <c r="EV50" s="110"/>
      <c r="EW50" s="110"/>
      <c r="EX50" s="110"/>
      <c r="EY50" s="109"/>
      <c r="EZ50" s="110"/>
      <c r="FA50" s="110"/>
      <c r="FB50" s="110"/>
      <c r="FC50" s="110"/>
      <c r="FD50" s="110"/>
      <c r="FE50" s="110"/>
      <c r="FF50" s="110"/>
      <c r="FG50" s="110"/>
      <c r="FH50" s="110"/>
      <c r="FI50" s="110"/>
      <c r="FJ50" s="110"/>
      <c r="FK50" s="110"/>
      <c r="FL50" s="110"/>
      <c r="FM50" s="110"/>
      <c r="FN50" s="110"/>
      <c r="FO50" s="110"/>
      <c r="FP50" s="110"/>
      <c r="FQ50" s="110"/>
      <c r="FR50" s="110"/>
      <c r="FS50" s="110"/>
      <c r="FT50" s="110"/>
      <c r="FU50" s="109"/>
      <c r="FV50" s="110"/>
      <c r="FW50" s="110"/>
      <c r="FX50" s="110"/>
      <c r="FY50" s="110"/>
      <c r="FZ50" s="110"/>
      <c r="GA50" s="110"/>
      <c r="GB50" s="110"/>
      <c r="GC50" s="110"/>
      <c r="GD50" s="110"/>
      <c r="GE50" s="110"/>
      <c r="GF50" s="110"/>
      <c r="GG50" s="110"/>
      <c r="GH50" s="110"/>
      <c r="GI50" s="110"/>
      <c r="GJ50" s="110"/>
      <c r="GK50" s="110"/>
      <c r="GL50" s="110"/>
      <c r="GM50" s="110"/>
      <c r="GN50" s="110"/>
      <c r="GO50" s="110"/>
      <c r="GP50" s="110"/>
      <c r="GQ50" s="109"/>
      <c r="GR50" s="110"/>
      <c r="GS50" s="110"/>
      <c r="GT50" s="110"/>
      <c r="GU50" s="110"/>
      <c r="GV50" s="110"/>
      <c r="GW50" s="110"/>
      <c r="GX50" s="110"/>
      <c r="GY50" s="110"/>
      <c r="GZ50" s="110"/>
      <c r="HA50" s="110"/>
      <c r="HB50" s="110"/>
      <c r="HC50" s="110"/>
      <c r="HD50" s="110"/>
      <c r="HE50" s="110"/>
      <c r="HF50" s="110"/>
      <c r="HG50" s="110"/>
      <c r="HH50" s="110"/>
      <c r="HI50" s="110"/>
      <c r="HJ50" s="110"/>
      <c r="HK50" s="110"/>
      <c r="HL50" s="110"/>
      <c r="HM50" s="109"/>
      <c r="HN50" s="110"/>
      <c r="HO50" s="110"/>
      <c r="HP50" s="110"/>
      <c r="HQ50" s="110"/>
      <c r="HR50" s="110"/>
      <c r="HS50" s="110"/>
      <c r="HT50" s="110"/>
      <c r="HU50" s="110"/>
      <c r="HV50" s="110"/>
      <c r="HW50" s="110"/>
      <c r="HX50" s="110"/>
      <c r="HY50" s="110"/>
      <c r="HZ50" s="110"/>
      <c r="IA50" s="110"/>
      <c r="IB50" s="110"/>
      <c r="IC50" s="110"/>
      <c r="ID50" s="110"/>
      <c r="IE50" s="110"/>
      <c r="IF50" s="110"/>
      <c r="IG50" s="110"/>
      <c r="IH50" s="110"/>
      <c r="II50" s="109"/>
      <c r="IJ50" s="110"/>
      <c r="IK50" s="110"/>
      <c r="IL50" s="110"/>
      <c r="IM50" s="110"/>
      <c r="IN50" s="110"/>
      <c r="IO50" s="110"/>
      <c r="IP50" s="110"/>
      <c r="IQ50" s="110"/>
      <c r="IR50" s="110"/>
      <c r="IS50" s="110"/>
      <c r="IT50" s="110"/>
      <c r="IU50" s="110"/>
      <c r="IV50" s="110"/>
    </row>
    <row r="51" spans="1:256" s="7" customFormat="1" ht="15">
      <c r="A51" s="285"/>
      <c r="B51" s="286"/>
      <c r="C51" s="286"/>
      <c r="D51" s="286"/>
      <c r="E51" s="286"/>
      <c r="F51" s="286"/>
      <c r="G51" s="286"/>
      <c r="H51" s="286"/>
      <c r="I51" s="286"/>
      <c r="J51" s="286"/>
      <c r="K51" s="286"/>
      <c r="L51" s="286"/>
      <c r="M51" s="286"/>
      <c r="N51" s="286"/>
      <c r="O51" s="286"/>
      <c r="P51" s="286"/>
      <c r="Q51" s="286"/>
      <c r="R51" s="286"/>
      <c r="S51" s="286"/>
      <c r="T51" s="286"/>
      <c r="U51" s="286"/>
      <c r="V51" s="287"/>
      <c r="W51" s="151"/>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09"/>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09"/>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09"/>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09"/>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09"/>
      <c r="ED51" s="110"/>
      <c r="EE51" s="110"/>
      <c r="EF51" s="110"/>
      <c r="EG51" s="110"/>
      <c r="EH51" s="110"/>
      <c r="EI51" s="110"/>
      <c r="EJ51" s="110"/>
      <c r="EK51" s="110"/>
      <c r="EL51" s="110"/>
      <c r="EM51" s="110"/>
      <c r="EN51" s="110"/>
      <c r="EO51" s="110"/>
      <c r="EP51" s="110"/>
      <c r="EQ51" s="110"/>
      <c r="ER51" s="110"/>
      <c r="ES51" s="110"/>
      <c r="ET51" s="110"/>
      <c r="EU51" s="110"/>
      <c r="EV51" s="110"/>
      <c r="EW51" s="110"/>
      <c r="EX51" s="110"/>
      <c r="EY51" s="109"/>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09"/>
      <c r="FV51" s="110"/>
      <c r="FW51" s="110"/>
      <c r="FX51" s="110"/>
      <c r="FY51" s="110"/>
      <c r="FZ51" s="110"/>
      <c r="GA51" s="110"/>
      <c r="GB51" s="110"/>
      <c r="GC51" s="110"/>
      <c r="GD51" s="110"/>
      <c r="GE51" s="110"/>
      <c r="GF51" s="110"/>
      <c r="GG51" s="110"/>
      <c r="GH51" s="110"/>
      <c r="GI51" s="110"/>
      <c r="GJ51" s="110"/>
      <c r="GK51" s="110"/>
      <c r="GL51" s="110"/>
      <c r="GM51" s="110"/>
      <c r="GN51" s="110"/>
      <c r="GO51" s="110"/>
      <c r="GP51" s="110"/>
      <c r="GQ51" s="109"/>
      <c r="GR51" s="110"/>
      <c r="GS51" s="110"/>
      <c r="GT51" s="110"/>
      <c r="GU51" s="110"/>
      <c r="GV51" s="110"/>
      <c r="GW51" s="110"/>
      <c r="GX51" s="110"/>
      <c r="GY51" s="110"/>
      <c r="GZ51" s="110"/>
      <c r="HA51" s="110"/>
      <c r="HB51" s="110"/>
      <c r="HC51" s="110"/>
      <c r="HD51" s="110"/>
      <c r="HE51" s="110"/>
      <c r="HF51" s="110"/>
      <c r="HG51" s="110"/>
      <c r="HH51" s="110"/>
      <c r="HI51" s="110"/>
      <c r="HJ51" s="110"/>
      <c r="HK51" s="110"/>
      <c r="HL51" s="110"/>
      <c r="HM51" s="109"/>
      <c r="HN51" s="110"/>
      <c r="HO51" s="110"/>
      <c r="HP51" s="110"/>
      <c r="HQ51" s="110"/>
      <c r="HR51" s="110"/>
      <c r="HS51" s="110"/>
      <c r="HT51" s="110"/>
      <c r="HU51" s="110"/>
      <c r="HV51" s="110"/>
      <c r="HW51" s="110"/>
      <c r="HX51" s="110"/>
      <c r="HY51" s="110"/>
      <c r="HZ51" s="110"/>
      <c r="IA51" s="110"/>
      <c r="IB51" s="110"/>
      <c r="IC51" s="110"/>
      <c r="ID51" s="110"/>
      <c r="IE51" s="110"/>
      <c r="IF51" s="110"/>
      <c r="IG51" s="110"/>
      <c r="IH51" s="110"/>
      <c r="II51" s="109"/>
      <c r="IJ51" s="110"/>
      <c r="IK51" s="110"/>
      <c r="IL51" s="110"/>
      <c r="IM51" s="110"/>
      <c r="IN51" s="110"/>
      <c r="IO51" s="110"/>
      <c r="IP51" s="110"/>
      <c r="IQ51" s="110"/>
      <c r="IR51" s="110"/>
      <c r="IS51" s="110"/>
      <c r="IT51" s="110"/>
      <c r="IU51" s="110"/>
      <c r="IV51" s="110"/>
    </row>
    <row r="52" spans="1:256" s="7" customFormat="1" ht="15">
      <c r="A52" s="288"/>
      <c r="B52" s="289"/>
      <c r="C52" s="289"/>
      <c r="D52" s="289"/>
      <c r="E52" s="289"/>
      <c r="F52" s="289"/>
      <c r="G52" s="289"/>
      <c r="H52" s="289"/>
      <c r="I52" s="289"/>
      <c r="J52" s="289"/>
      <c r="K52" s="289"/>
      <c r="L52" s="289"/>
      <c r="M52" s="289"/>
      <c r="N52" s="289"/>
      <c r="O52" s="289"/>
      <c r="P52" s="289"/>
      <c r="Q52" s="289"/>
      <c r="R52" s="289"/>
      <c r="S52" s="289"/>
      <c r="T52" s="289"/>
      <c r="U52" s="289"/>
      <c r="V52" s="289"/>
      <c r="W52" s="151"/>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09"/>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09"/>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09"/>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09"/>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09"/>
      <c r="ED52" s="110"/>
      <c r="EE52" s="110"/>
      <c r="EF52" s="110"/>
      <c r="EG52" s="110"/>
      <c r="EH52" s="110"/>
      <c r="EI52" s="110"/>
      <c r="EJ52" s="110"/>
      <c r="EK52" s="110"/>
      <c r="EL52" s="110"/>
      <c r="EM52" s="110"/>
      <c r="EN52" s="110"/>
      <c r="EO52" s="110"/>
      <c r="EP52" s="110"/>
      <c r="EQ52" s="110"/>
      <c r="ER52" s="110"/>
      <c r="ES52" s="110"/>
      <c r="ET52" s="110"/>
      <c r="EU52" s="110"/>
      <c r="EV52" s="110"/>
      <c r="EW52" s="110"/>
      <c r="EX52" s="110"/>
      <c r="EY52" s="109"/>
      <c r="EZ52" s="110"/>
      <c r="FA52" s="110"/>
      <c r="FB52" s="110"/>
      <c r="FC52" s="110"/>
      <c r="FD52" s="110"/>
      <c r="FE52" s="110"/>
      <c r="FF52" s="110"/>
      <c r="FG52" s="110"/>
      <c r="FH52" s="110"/>
      <c r="FI52" s="110"/>
      <c r="FJ52" s="110"/>
      <c r="FK52" s="110"/>
      <c r="FL52" s="110"/>
      <c r="FM52" s="110"/>
      <c r="FN52" s="110"/>
      <c r="FO52" s="110"/>
      <c r="FP52" s="110"/>
      <c r="FQ52" s="110"/>
      <c r="FR52" s="110"/>
      <c r="FS52" s="110"/>
      <c r="FT52" s="110"/>
      <c r="FU52" s="109"/>
      <c r="FV52" s="110"/>
      <c r="FW52" s="110"/>
      <c r="FX52" s="110"/>
      <c r="FY52" s="110"/>
      <c r="FZ52" s="110"/>
      <c r="GA52" s="110"/>
      <c r="GB52" s="110"/>
      <c r="GC52" s="110"/>
      <c r="GD52" s="110"/>
      <c r="GE52" s="110"/>
      <c r="GF52" s="110"/>
      <c r="GG52" s="110"/>
      <c r="GH52" s="110"/>
      <c r="GI52" s="110"/>
      <c r="GJ52" s="110"/>
      <c r="GK52" s="110"/>
      <c r="GL52" s="110"/>
      <c r="GM52" s="110"/>
      <c r="GN52" s="110"/>
      <c r="GO52" s="110"/>
      <c r="GP52" s="110"/>
      <c r="GQ52" s="109"/>
      <c r="GR52" s="110"/>
      <c r="GS52" s="110"/>
      <c r="GT52" s="110"/>
      <c r="GU52" s="110"/>
      <c r="GV52" s="110"/>
      <c r="GW52" s="110"/>
      <c r="GX52" s="110"/>
      <c r="GY52" s="110"/>
      <c r="GZ52" s="110"/>
      <c r="HA52" s="110"/>
      <c r="HB52" s="110"/>
      <c r="HC52" s="110"/>
      <c r="HD52" s="110"/>
      <c r="HE52" s="110"/>
      <c r="HF52" s="110"/>
      <c r="HG52" s="110"/>
      <c r="HH52" s="110"/>
      <c r="HI52" s="110"/>
      <c r="HJ52" s="110"/>
      <c r="HK52" s="110"/>
      <c r="HL52" s="110"/>
      <c r="HM52" s="109"/>
      <c r="HN52" s="110"/>
      <c r="HO52" s="110"/>
      <c r="HP52" s="110"/>
      <c r="HQ52" s="110"/>
      <c r="HR52" s="110"/>
      <c r="HS52" s="110"/>
      <c r="HT52" s="110"/>
      <c r="HU52" s="110"/>
      <c r="HV52" s="110"/>
      <c r="HW52" s="110"/>
      <c r="HX52" s="110"/>
      <c r="HY52" s="110"/>
      <c r="HZ52" s="110"/>
      <c r="IA52" s="110"/>
      <c r="IB52" s="110"/>
      <c r="IC52" s="110"/>
      <c r="ID52" s="110"/>
      <c r="IE52" s="110"/>
      <c r="IF52" s="110"/>
      <c r="IG52" s="110"/>
      <c r="IH52" s="110"/>
      <c r="II52" s="109"/>
      <c r="IJ52" s="110"/>
      <c r="IK52" s="110"/>
      <c r="IL52" s="110"/>
      <c r="IM52" s="110"/>
      <c r="IN52" s="110"/>
      <c r="IO52" s="110"/>
      <c r="IP52" s="110"/>
      <c r="IQ52" s="110"/>
      <c r="IR52" s="110"/>
      <c r="IS52" s="110"/>
      <c r="IT52" s="110"/>
      <c r="IU52" s="110"/>
      <c r="IV52" s="110"/>
    </row>
    <row r="53" spans="1:256" s="7" customFormat="1" ht="10.5" customHeight="1">
      <c r="A53" s="283" t="s">
        <v>19</v>
      </c>
      <c r="B53" s="284"/>
      <c r="C53" s="284"/>
      <c r="D53" s="284"/>
      <c r="E53" s="284"/>
      <c r="F53" s="284"/>
      <c r="G53" s="284"/>
      <c r="H53" s="284"/>
      <c r="I53" s="284"/>
      <c r="J53" s="284"/>
      <c r="K53" s="284"/>
      <c r="L53" s="284"/>
      <c r="M53" s="284"/>
      <c r="N53" s="284"/>
      <c r="O53" s="284"/>
      <c r="P53" s="284"/>
      <c r="Q53" s="284"/>
      <c r="R53" s="284"/>
      <c r="S53" s="284"/>
      <c r="T53" s="284"/>
      <c r="U53" s="284"/>
      <c r="V53" s="284"/>
      <c r="W53" s="151"/>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09"/>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09"/>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09"/>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09"/>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09"/>
      <c r="ED53" s="110"/>
      <c r="EE53" s="110"/>
      <c r="EF53" s="110"/>
      <c r="EG53" s="110"/>
      <c r="EH53" s="110"/>
      <c r="EI53" s="110"/>
      <c r="EJ53" s="110"/>
      <c r="EK53" s="110"/>
      <c r="EL53" s="110"/>
      <c r="EM53" s="110"/>
      <c r="EN53" s="110"/>
      <c r="EO53" s="110"/>
      <c r="EP53" s="110"/>
      <c r="EQ53" s="110"/>
      <c r="ER53" s="110"/>
      <c r="ES53" s="110"/>
      <c r="ET53" s="110"/>
      <c r="EU53" s="110"/>
      <c r="EV53" s="110"/>
      <c r="EW53" s="110"/>
      <c r="EX53" s="110"/>
      <c r="EY53" s="109"/>
      <c r="EZ53" s="110"/>
      <c r="FA53" s="110"/>
      <c r="FB53" s="110"/>
      <c r="FC53" s="110"/>
      <c r="FD53" s="110"/>
      <c r="FE53" s="110"/>
      <c r="FF53" s="110"/>
      <c r="FG53" s="110"/>
      <c r="FH53" s="110"/>
      <c r="FI53" s="110"/>
      <c r="FJ53" s="110"/>
      <c r="FK53" s="110"/>
      <c r="FL53" s="110"/>
      <c r="FM53" s="110"/>
      <c r="FN53" s="110"/>
      <c r="FO53" s="110"/>
      <c r="FP53" s="110"/>
      <c r="FQ53" s="110"/>
      <c r="FR53" s="110"/>
      <c r="FS53" s="110"/>
      <c r="FT53" s="110"/>
      <c r="FU53" s="109"/>
      <c r="FV53" s="110"/>
      <c r="FW53" s="110"/>
      <c r="FX53" s="110"/>
      <c r="FY53" s="110"/>
      <c r="FZ53" s="110"/>
      <c r="GA53" s="110"/>
      <c r="GB53" s="110"/>
      <c r="GC53" s="110"/>
      <c r="GD53" s="110"/>
      <c r="GE53" s="110"/>
      <c r="GF53" s="110"/>
      <c r="GG53" s="110"/>
      <c r="GH53" s="110"/>
      <c r="GI53" s="110"/>
      <c r="GJ53" s="110"/>
      <c r="GK53" s="110"/>
      <c r="GL53" s="110"/>
      <c r="GM53" s="110"/>
      <c r="GN53" s="110"/>
      <c r="GO53" s="110"/>
      <c r="GP53" s="110"/>
      <c r="GQ53" s="109"/>
      <c r="GR53" s="110"/>
      <c r="GS53" s="110"/>
      <c r="GT53" s="110"/>
      <c r="GU53" s="110"/>
      <c r="GV53" s="110"/>
      <c r="GW53" s="110"/>
      <c r="GX53" s="110"/>
      <c r="GY53" s="110"/>
      <c r="GZ53" s="110"/>
      <c r="HA53" s="110"/>
      <c r="HB53" s="110"/>
      <c r="HC53" s="110"/>
      <c r="HD53" s="110"/>
      <c r="HE53" s="110"/>
      <c r="HF53" s="110"/>
      <c r="HG53" s="110"/>
      <c r="HH53" s="110"/>
      <c r="HI53" s="110"/>
      <c r="HJ53" s="110"/>
      <c r="HK53" s="110"/>
      <c r="HL53" s="110"/>
      <c r="HM53" s="109"/>
      <c r="HN53" s="110"/>
      <c r="HO53" s="110"/>
      <c r="HP53" s="110"/>
      <c r="HQ53" s="110"/>
      <c r="HR53" s="110"/>
      <c r="HS53" s="110"/>
      <c r="HT53" s="110"/>
      <c r="HU53" s="110"/>
      <c r="HV53" s="110"/>
      <c r="HW53" s="110"/>
      <c r="HX53" s="110"/>
      <c r="HY53" s="110"/>
      <c r="HZ53" s="110"/>
      <c r="IA53" s="110"/>
      <c r="IB53" s="110"/>
      <c r="IC53" s="110"/>
      <c r="ID53" s="110"/>
      <c r="IE53" s="110"/>
      <c r="IF53" s="110"/>
      <c r="IG53" s="110"/>
      <c r="IH53" s="110"/>
      <c r="II53" s="109"/>
      <c r="IJ53" s="110"/>
      <c r="IK53" s="110"/>
      <c r="IL53" s="110"/>
      <c r="IM53" s="110"/>
      <c r="IN53" s="110"/>
      <c r="IO53" s="110"/>
      <c r="IP53" s="110"/>
      <c r="IQ53" s="110"/>
      <c r="IR53" s="110"/>
      <c r="IS53" s="110"/>
      <c r="IT53" s="110"/>
      <c r="IU53" s="110"/>
      <c r="IV53" s="110"/>
    </row>
    <row r="54" spans="1:256" s="7" customFormat="1" ht="12" customHeight="1">
      <c r="A54" s="285"/>
      <c r="B54" s="286"/>
      <c r="C54" s="286"/>
      <c r="D54" s="286"/>
      <c r="E54" s="286"/>
      <c r="F54" s="286"/>
      <c r="G54" s="286"/>
      <c r="H54" s="286"/>
      <c r="I54" s="286"/>
      <c r="J54" s="286"/>
      <c r="K54" s="286"/>
      <c r="L54" s="286"/>
      <c r="M54" s="286"/>
      <c r="N54" s="286"/>
      <c r="O54" s="286"/>
      <c r="P54" s="286"/>
      <c r="Q54" s="286"/>
      <c r="R54" s="286"/>
      <c r="S54" s="286"/>
      <c r="T54" s="286"/>
      <c r="U54" s="286"/>
      <c r="V54" s="287"/>
      <c r="W54" s="151"/>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09"/>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09"/>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09"/>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09"/>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09"/>
      <c r="ED54" s="110"/>
      <c r="EE54" s="110"/>
      <c r="EF54" s="110"/>
      <c r="EG54" s="110"/>
      <c r="EH54" s="110"/>
      <c r="EI54" s="110"/>
      <c r="EJ54" s="110"/>
      <c r="EK54" s="110"/>
      <c r="EL54" s="110"/>
      <c r="EM54" s="110"/>
      <c r="EN54" s="110"/>
      <c r="EO54" s="110"/>
      <c r="EP54" s="110"/>
      <c r="EQ54" s="110"/>
      <c r="ER54" s="110"/>
      <c r="ES54" s="110"/>
      <c r="ET54" s="110"/>
      <c r="EU54" s="110"/>
      <c r="EV54" s="110"/>
      <c r="EW54" s="110"/>
      <c r="EX54" s="110"/>
      <c r="EY54" s="109"/>
      <c r="EZ54" s="110"/>
      <c r="FA54" s="110"/>
      <c r="FB54" s="110"/>
      <c r="FC54" s="110"/>
      <c r="FD54" s="110"/>
      <c r="FE54" s="110"/>
      <c r="FF54" s="110"/>
      <c r="FG54" s="110"/>
      <c r="FH54" s="110"/>
      <c r="FI54" s="110"/>
      <c r="FJ54" s="110"/>
      <c r="FK54" s="110"/>
      <c r="FL54" s="110"/>
      <c r="FM54" s="110"/>
      <c r="FN54" s="110"/>
      <c r="FO54" s="110"/>
      <c r="FP54" s="110"/>
      <c r="FQ54" s="110"/>
      <c r="FR54" s="110"/>
      <c r="FS54" s="110"/>
      <c r="FT54" s="110"/>
      <c r="FU54" s="109"/>
      <c r="FV54" s="110"/>
      <c r="FW54" s="110"/>
      <c r="FX54" s="110"/>
      <c r="FY54" s="110"/>
      <c r="FZ54" s="110"/>
      <c r="GA54" s="110"/>
      <c r="GB54" s="110"/>
      <c r="GC54" s="110"/>
      <c r="GD54" s="110"/>
      <c r="GE54" s="110"/>
      <c r="GF54" s="110"/>
      <c r="GG54" s="110"/>
      <c r="GH54" s="110"/>
      <c r="GI54" s="110"/>
      <c r="GJ54" s="110"/>
      <c r="GK54" s="110"/>
      <c r="GL54" s="110"/>
      <c r="GM54" s="110"/>
      <c r="GN54" s="110"/>
      <c r="GO54" s="110"/>
      <c r="GP54" s="110"/>
      <c r="GQ54" s="109"/>
      <c r="GR54" s="110"/>
      <c r="GS54" s="110"/>
      <c r="GT54" s="110"/>
      <c r="GU54" s="110"/>
      <c r="GV54" s="110"/>
      <c r="GW54" s="110"/>
      <c r="GX54" s="110"/>
      <c r="GY54" s="110"/>
      <c r="GZ54" s="110"/>
      <c r="HA54" s="110"/>
      <c r="HB54" s="110"/>
      <c r="HC54" s="110"/>
      <c r="HD54" s="110"/>
      <c r="HE54" s="110"/>
      <c r="HF54" s="110"/>
      <c r="HG54" s="110"/>
      <c r="HH54" s="110"/>
      <c r="HI54" s="110"/>
      <c r="HJ54" s="110"/>
      <c r="HK54" s="110"/>
      <c r="HL54" s="110"/>
      <c r="HM54" s="109"/>
      <c r="HN54" s="110"/>
      <c r="HO54" s="110"/>
      <c r="HP54" s="110"/>
      <c r="HQ54" s="110"/>
      <c r="HR54" s="110"/>
      <c r="HS54" s="110"/>
      <c r="HT54" s="110"/>
      <c r="HU54" s="110"/>
      <c r="HV54" s="110"/>
      <c r="HW54" s="110"/>
      <c r="HX54" s="110"/>
      <c r="HY54" s="110"/>
      <c r="HZ54" s="110"/>
      <c r="IA54" s="110"/>
      <c r="IB54" s="110"/>
      <c r="IC54" s="110"/>
      <c r="ID54" s="110"/>
      <c r="IE54" s="110"/>
      <c r="IF54" s="110"/>
      <c r="IG54" s="110"/>
      <c r="IH54" s="110"/>
      <c r="II54" s="109"/>
      <c r="IJ54" s="110"/>
      <c r="IK54" s="110"/>
      <c r="IL54" s="110"/>
      <c r="IM54" s="110"/>
      <c r="IN54" s="110"/>
      <c r="IO54" s="110"/>
      <c r="IP54" s="110"/>
      <c r="IQ54" s="110"/>
      <c r="IR54" s="110"/>
      <c r="IS54" s="110"/>
      <c r="IT54" s="110"/>
      <c r="IU54" s="110"/>
      <c r="IV54" s="110"/>
    </row>
    <row r="55" spans="1:256" s="7" customFormat="1" ht="12" customHeight="1">
      <c r="A55" s="285"/>
      <c r="B55" s="286"/>
      <c r="C55" s="286"/>
      <c r="D55" s="286"/>
      <c r="E55" s="286"/>
      <c r="F55" s="286"/>
      <c r="G55" s="286"/>
      <c r="H55" s="286"/>
      <c r="I55" s="286"/>
      <c r="J55" s="286"/>
      <c r="K55" s="286"/>
      <c r="L55" s="286"/>
      <c r="M55" s="286"/>
      <c r="N55" s="286"/>
      <c r="O55" s="286"/>
      <c r="P55" s="286"/>
      <c r="Q55" s="286"/>
      <c r="R55" s="286"/>
      <c r="S55" s="286"/>
      <c r="T55" s="286"/>
      <c r="U55" s="286"/>
      <c r="V55" s="287"/>
      <c r="W55" s="151"/>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09"/>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09"/>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09"/>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09"/>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09"/>
      <c r="ED55" s="110"/>
      <c r="EE55" s="110"/>
      <c r="EF55" s="110"/>
      <c r="EG55" s="110"/>
      <c r="EH55" s="110"/>
      <c r="EI55" s="110"/>
      <c r="EJ55" s="110"/>
      <c r="EK55" s="110"/>
      <c r="EL55" s="110"/>
      <c r="EM55" s="110"/>
      <c r="EN55" s="110"/>
      <c r="EO55" s="110"/>
      <c r="EP55" s="110"/>
      <c r="EQ55" s="110"/>
      <c r="ER55" s="110"/>
      <c r="ES55" s="110"/>
      <c r="ET55" s="110"/>
      <c r="EU55" s="110"/>
      <c r="EV55" s="110"/>
      <c r="EW55" s="110"/>
      <c r="EX55" s="110"/>
      <c r="EY55" s="109"/>
      <c r="EZ55" s="110"/>
      <c r="FA55" s="110"/>
      <c r="FB55" s="110"/>
      <c r="FC55" s="110"/>
      <c r="FD55" s="110"/>
      <c r="FE55" s="110"/>
      <c r="FF55" s="110"/>
      <c r="FG55" s="110"/>
      <c r="FH55" s="110"/>
      <c r="FI55" s="110"/>
      <c r="FJ55" s="110"/>
      <c r="FK55" s="110"/>
      <c r="FL55" s="110"/>
      <c r="FM55" s="110"/>
      <c r="FN55" s="110"/>
      <c r="FO55" s="110"/>
      <c r="FP55" s="110"/>
      <c r="FQ55" s="110"/>
      <c r="FR55" s="110"/>
      <c r="FS55" s="110"/>
      <c r="FT55" s="110"/>
      <c r="FU55" s="109"/>
      <c r="FV55" s="110"/>
      <c r="FW55" s="110"/>
      <c r="FX55" s="110"/>
      <c r="FY55" s="110"/>
      <c r="FZ55" s="110"/>
      <c r="GA55" s="110"/>
      <c r="GB55" s="110"/>
      <c r="GC55" s="110"/>
      <c r="GD55" s="110"/>
      <c r="GE55" s="110"/>
      <c r="GF55" s="110"/>
      <c r="GG55" s="110"/>
      <c r="GH55" s="110"/>
      <c r="GI55" s="110"/>
      <c r="GJ55" s="110"/>
      <c r="GK55" s="110"/>
      <c r="GL55" s="110"/>
      <c r="GM55" s="110"/>
      <c r="GN55" s="110"/>
      <c r="GO55" s="110"/>
      <c r="GP55" s="110"/>
      <c r="GQ55" s="109"/>
      <c r="GR55" s="110"/>
      <c r="GS55" s="110"/>
      <c r="GT55" s="110"/>
      <c r="GU55" s="110"/>
      <c r="GV55" s="110"/>
      <c r="GW55" s="110"/>
      <c r="GX55" s="110"/>
      <c r="GY55" s="110"/>
      <c r="GZ55" s="110"/>
      <c r="HA55" s="110"/>
      <c r="HB55" s="110"/>
      <c r="HC55" s="110"/>
      <c r="HD55" s="110"/>
      <c r="HE55" s="110"/>
      <c r="HF55" s="110"/>
      <c r="HG55" s="110"/>
      <c r="HH55" s="110"/>
      <c r="HI55" s="110"/>
      <c r="HJ55" s="110"/>
      <c r="HK55" s="110"/>
      <c r="HL55" s="110"/>
      <c r="HM55" s="109"/>
      <c r="HN55" s="110"/>
      <c r="HO55" s="110"/>
      <c r="HP55" s="110"/>
      <c r="HQ55" s="110"/>
      <c r="HR55" s="110"/>
      <c r="HS55" s="110"/>
      <c r="HT55" s="110"/>
      <c r="HU55" s="110"/>
      <c r="HV55" s="110"/>
      <c r="HW55" s="110"/>
      <c r="HX55" s="110"/>
      <c r="HY55" s="110"/>
      <c r="HZ55" s="110"/>
      <c r="IA55" s="110"/>
      <c r="IB55" s="110"/>
      <c r="IC55" s="110"/>
      <c r="ID55" s="110"/>
      <c r="IE55" s="110"/>
      <c r="IF55" s="110"/>
      <c r="IG55" s="110"/>
      <c r="IH55" s="110"/>
      <c r="II55" s="109"/>
      <c r="IJ55" s="110"/>
      <c r="IK55" s="110"/>
      <c r="IL55" s="110"/>
      <c r="IM55" s="110"/>
      <c r="IN55" s="110"/>
      <c r="IO55" s="110"/>
      <c r="IP55" s="110"/>
      <c r="IQ55" s="110"/>
      <c r="IR55" s="110"/>
      <c r="IS55" s="110"/>
      <c r="IT55" s="110"/>
      <c r="IU55" s="110"/>
      <c r="IV55" s="110"/>
    </row>
    <row r="56" spans="1:23" s="10" customFormat="1" ht="12" customHeight="1">
      <c r="A56" s="288"/>
      <c r="B56" s="289"/>
      <c r="C56" s="289"/>
      <c r="D56" s="289"/>
      <c r="E56" s="289"/>
      <c r="F56" s="289"/>
      <c r="G56" s="289"/>
      <c r="H56" s="289"/>
      <c r="I56" s="289"/>
      <c r="J56" s="289"/>
      <c r="K56" s="289"/>
      <c r="L56" s="289"/>
      <c r="M56" s="289"/>
      <c r="N56" s="289"/>
      <c r="O56" s="289"/>
      <c r="P56" s="289"/>
      <c r="Q56" s="289"/>
      <c r="R56" s="289"/>
      <c r="S56" s="289"/>
      <c r="T56" s="289"/>
      <c r="U56" s="289"/>
      <c r="V56" s="289"/>
      <c r="W56" s="48"/>
    </row>
  </sheetData>
  <sheetProtection/>
  <mergeCells count="17">
    <mergeCell ref="A50:V52"/>
    <mergeCell ref="A53:V56"/>
    <mergeCell ref="A49:V49"/>
    <mergeCell ref="C3:C4"/>
    <mergeCell ref="G3:G4"/>
    <mergeCell ref="D3:D4"/>
    <mergeCell ref="B47:D47"/>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ignoredErrors>
    <ignoredError sqref="V6:V9 N11:P42 Q43:R45 N43:P45 Q11:R42 S10:S42 Q10:R10" formula="1"/>
    <ignoredError sqref="V10:V42" formula="1" unlockedFormula="1"/>
    <ignoredError sqref="V43" unlockedFormula="1"/>
  </ignoredErrors>
  <drawing r:id="rId1"/>
</worksheet>
</file>

<file path=xl/worksheets/sheet2.xml><?xml version="1.0" encoding="utf-8"?>
<worksheet xmlns="http://schemas.openxmlformats.org/spreadsheetml/2006/main" xmlns:r="http://schemas.openxmlformats.org/officeDocument/2006/relationships">
  <dimension ref="A1:IV35"/>
  <sheetViews>
    <sheetView zoomScale="110" zoomScaleNormal="110" zoomScalePageLayoutView="0" workbookViewId="0" topLeftCell="A1">
      <selection activeCell="A3" sqref="A3:V3"/>
    </sheetView>
  </sheetViews>
  <sheetFormatPr defaultColWidth="4.421875" defaultRowHeight="12.75"/>
  <cols>
    <col min="1" max="1" width="4.140625" style="54" bestFit="1" customWidth="1"/>
    <col min="2" max="2" width="60.00390625" style="15" bestFit="1" customWidth="1"/>
    <col min="3" max="3" width="8.7109375" style="16" bestFit="1" customWidth="1"/>
    <col min="4" max="4" width="22.00390625" style="6" bestFit="1" customWidth="1"/>
    <col min="5" max="5" width="6.140625" style="17" hidden="1" customWidth="1"/>
    <col min="6" max="6" width="7.140625" style="17"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4.140625" style="21" bestFit="1" customWidth="1"/>
    <col min="15" max="15" width="9.00390625" style="25" bestFit="1" customWidth="1"/>
    <col min="16" max="16" width="8.57421875" style="31" bestFit="1" customWidth="1"/>
    <col min="17" max="17" width="6.421875" style="32" customWidth="1"/>
    <col min="18" max="18" width="13.28125" style="33" hidden="1" customWidth="1"/>
    <col min="19" max="19" width="9.8515625" style="34" hidden="1" customWidth="1"/>
    <col min="20" max="20" width="13.7109375" style="33" bestFit="1" customWidth="1"/>
    <col min="21" max="21" width="9.421875" style="31" bestFit="1" customWidth="1"/>
    <col min="22" max="22" width="6.421875" style="32" customWidth="1"/>
    <col min="23" max="23" width="2.421875" style="35" bestFit="1" customWidth="1"/>
    <col min="24" max="26" width="4.421875" style="6" customWidth="1"/>
    <col min="27" max="27" width="2.140625" style="6" bestFit="1" customWidth="1"/>
    <col min="28" max="16384" width="4.421875" style="6" customWidth="1"/>
  </cols>
  <sheetData>
    <row r="1" spans="1:23" s="30" customFormat="1" ht="46.5" customHeight="1">
      <c r="A1" s="86"/>
      <c r="B1" s="26"/>
      <c r="C1" s="27"/>
      <c r="D1" s="28"/>
      <c r="E1" s="29"/>
      <c r="F1" s="29"/>
      <c r="G1" s="29"/>
      <c r="H1" s="56"/>
      <c r="I1" s="66"/>
      <c r="J1" s="59"/>
      <c r="K1" s="69"/>
      <c r="L1" s="60"/>
      <c r="M1" s="70"/>
      <c r="N1" s="61"/>
      <c r="O1" s="71"/>
      <c r="P1" s="74"/>
      <c r="Q1" s="76"/>
      <c r="R1" s="64"/>
      <c r="S1" s="34"/>
      <c r="T1" s="64"/>
      <c r="U1" s="74"/>
      <c r="V1" s="105"/>
      <c r="W1" s="49"/>
    </row>
    <row r="2" spans="1:23" s="30" customFormat="1" ht="24" customHeight="1">
      <c r="A2" s="111"/>
      <c r="B2" s="112"/>
      <c r="C2" s="113"/>
      <c r="D2" s="114"/>
      <c r="E2" s="115"/>
      <c r="F2" s="115"/>
      <c r="G2" s="115"/>
      <c r="H2" s="116"/>
      <c r="I2" s="117"/>
      <c r="J2" s="118"/>
      <c r="K2" s="119"/>
      <c r="L2" s="120"/>
      <c r="M2" s="121"/>
      <c r="N2" s="122"/>
      <c r="O2" s="123"/>
      <c r="P2" s="124"/>
      <c r="Q2" s="125"/>
      <c r="R2" s="126"/>
      <c r="S2" s="127"/>
      <c r="T2" s="126"/>
      <c r="U2" s="124"/>
      <c r="V2" s="128"/>
      <c r="W2" s="49"/>
    </row>
    <row r="3" spans="1:23" s="3" customFormat="1" ht="26.25" customHeight="1" thickBot="1">
      <c r="A3" s="314" t="s">
        <v>54</v>
      </c>
      <c r="B3" s="315"/>
      <c r="C3" s="315"/>
      <c r="D3" s="315"/>
      <c r="E3" s="315"/>
      <c r="F3" s="315"/>
      <c r="G3" s="315"/>
      <c r="H3" s="315"/>
      <c r="I3" s="315"/>
      <c r="J3" s="315"/>
      <c r="K3" s="315"/>
      <c r="L3" s="315"/>
      <c r="M3" s="315"/>
      <c r="N3" s="315"/>
      <c r="O3" s="315"/>
      <c r="P3" s="315"/>
      <c r="Q3" s="315"/>
      <c r="R3" s="315"/>
      <c r="S3" s="315"/>
      <c r="T3" s="315"/>
      <c r="U3" s="315"/>
      <c r="V3" s="316"/>
      <c r="W3" s="49"/>
    </row>
    <row r="4" spans="1:23" s="79" customFormat="1" ht="20.25" customHeight="1">
      <c r="A4" s="134"/>
      <c r="B4" s="281" t="s">
        <v>26</v>
      </c>
      <c r="C4" s="292" t="s">
        <v>34</v>
      </c>
      <c r="D4" s="276" t="s">
        <v>3</v>
      </c>
      <c r="E4" s="276" t="s">
        <v>38</v>
      </c>
      <c r="F4" s="276" t="s">
        <v>39</v>
      </c>
      <c r="G4" s="276" t="s">
        <v>40</v>
      </c>
      <c r="H4" s="318" t="s">
        <v>4</v>
      </c>
      <c r="I4" s="318"/>
      <c r="J4" s="318" t="s">
        <v>5</v>
      </c>
      <c r="K4" s="318"/>
      <c r="L4" s="318" t="s">
        <v>6</v>
      </c>
      <c r="M4" s="318"/>
      <c r="N4" s="317" t="s">
        <v>41</v>
      </c>
      <c r="O4" s="317"/>
      <c r="P4" s="317"/>
      <c r="Q4" s="317"/>
      <c r="R4" s="318" t="s">
        <v>2</v>
      </c>
      <c r="S4" s="318"/>
      <c r="T4" s="317" t="s">
        <v>27</v>
      </c>
      <c r="U4" s="317"/>
      <c r="V4" s="319"/>
      <c r="W4" s="129"/>
    </row>
    <row r="5" spans="1:23" s="79" customFormat="1" ht="29.25" customHeight="1" thickBot="1">
      <c r="A5" s="135"/>
      <c r="B5" s="282"/>
      <c r="C5" s="293"/>
      <c r="D5" s="294"/>
      <c r="E5" s="277"/>
      <c r="F5" s="277"/>
      <c r="G5" s="277"/>
      <c r="H5" s="130" t="s">
        <v>9</v>
      </c>
      <c r="I5" s="131" t="s">
        <v>8</v>
      </c>
      <c r="J5" s="130" t="s">
        <v>9</v>
      </c>
      <c r="K5" s="131" t="s">
        <v>8</v>
      </c>
      <c r="L5" s="130" t="s">
        <v>9</v>
      </c>
      <c r="M5" s="131" t="s">
        <v>8</v>
      </c>
      <c r="N5" s="130" t="s">
        <v>9</v>
      </c>
      <c r="O5" s="131" t="s">
        <v>8</v>
      </c>
      <c r="P5" s="131" t="s">
        <v>28</v>
      </c>
      <c r="Q5" s="132" t="s">
        <v>29</v>
      </c>
      <c r="R5" s="130" t="s">
        <v>9</v>
      </c>
      <c r="S5" s="83" t="s">
        <v>7</v>
      </c>
      <c r="T5" s="130" t="s">
        <v>9</v>
      </c>
      <c r="U5" s="131" t="s">
        <v>8</v>
      </c>
      <c r="V5" s="133" t="s">
        <v>29</v>
      </c>
      <c r="W5" s="129"/>
    </row>
    <row r="6" spans="1:23" s="4" customFormat="1" ht="15" customHeight="1">
      <c r="A6" s="50">
        <v>1</v>
      </c>
      <c r="B6" s="201" t="s">
        <v>57</v>
      </c>
      <c r="C6" s="202">
        <v>40550</v>
      </c>
      <c r="D6" s="203" t="s">
        <v>37</v>
      </c>
      <c r="E6" s="204">
        <v>355</v>
      </c>
      <c r="F6" s="204">
        <v>361</v>
      </c>
      <c r="G6" s="204">
        <v>2</v>
      </c>
      <c r="H6" s="205">
        <v>1330337</v>
      </c>
      <c r="I6" s="206">
        <v>135921</v>
      </c>
      <c r="J6" s="205">
        <v>2315437</v>
      </c>
      <c r="K6" s="206">
        <v>230740</v>
      </c>
      <c r="L6" s="205">
        <v>2444884</v>
      </c>
      <c r="M6" s="206">
        <v>243076</v>
      </c>
      <c r="N6" s="207">
        <f>+L6+J6+H6</f>
        <v>6090658</v>
      </c>
      <c r="O6" s="208">
        <f>+M6+K6+I6</f>
        <v>609737</v>
      </c>
      <c r="P6" s="206">
        <f>+O6/F6</f>
        <v>1689.02216066482</v>
      </c>
      <c r="Q6" s="209">
        <f>+N6/O6</f>
        <v>9.988991975228664</v>
      </c>
      <c r="R6" s="144">
        <v>8127217</v>
      </c>
      <c r="S6" s="210">
        <f aca="true" t="shared" si="0" ref="S6:S25">IF(R6&lt;&gt;0,-(R6-N6)/R6,"")</f>
        <v>-0.25058504036498597</v>
      </c>
      <c r="T6" s="205">
        <v>17957800</v>
      </c>
      <c r="U6" s="206">
        <v>1835775</v>
      </c>
      <c r="V6" s="211">
        <f>+T6/U6</f>
        <v>9.782135610300827</v>
      </c>
      <c r="W6" s="258">
        <v>1</v>
      </c>
    </row>
    <row r="7" spans="1:23" s="4" customFormat="1" ht="15" customHeight="1">
      <c r="A7" s="50">
        <v>2</v>
      </c>
      <c r="B7" s="212" t="s">
        <v>55</v>
      </c>
      <c r="C7" s="141">
        <v>40550</v>
      </c>
      <c r="D7" s="153" t="s">
        <v>35</v>
      </c>
      <c r="E7" s="154">
        <v>238</v>
      </c>
      <c r="F7" s="154">
        <v>243</v>
      </c>
      <c r="G7" s="154">
        <v>2</v>
      </c>
      <c r="H7" s="155">
        <v>381034</v>
      </c>
      <c r="I7" s="156">
        <v>49775</v>
      </c>
      <c r="J7" s="155">
        <v>527907</v>
      </c>
      <c r="K7" s="156">
        <v>66102</v>
      </c>
      <c r="L7" s="155">
        <v>520962</v>
      </c>
      <c r="M7" s="156">
        <v>62860</v>
      </c>
      <c r="N7" s="157">
        <f>SUM(H7+J7+L7)</f>
        <v>1429903</v>
      </c>
      <c r="O7" s="158">
        <f>SUM(I7+K7+M7)</f>
        <v>178737</v>
      </c>
      <c r="P7" s="156">
        <f>+O7/F7</f>
        <v>735.5432098765432</v>
      </c>
      <c r="Q7" s="159">
        <f>+N7/O7</f>
        <v>8.000039163687429</v>
      </c>
      <c r="R7" s="138">
        <v>1930490.5</v>
      </c>
      <c r="S7" s="160">
        <f t="shared" si="0"/>
        <v>-0.25930586034999914</v>
      </c>
      <c r="T7" s="155">
        <v>4480734.5</v>
      </c>
      <c r="U7" s="156">
        <v>571874</v>
      </c>
      <c r="V7" s="213">
        <f>T7/U7</f>
        <v>7.8351778538629135</v>
      </c>
      <c r="W7" s="258">
        <v>1</v>
      </c>
    </row>
    <row r="8" spans="1:23" s="5" customFormat="1" ht="15" customHeight="1">
      <c r="A8" s="55">
        <v>3</v>
      </c>
      <c r="B8" s="149" t="s">
        <v>58</v>
      </c>
      <c r="C8" s="247">
        <v>40557</v>
      </c>
      <c r="D8" s="248" t="s">
        <v>21</v>
      </c>
      <c r="E8" s="249">
        <v>66</v>
      </c>
      <c r="F8" s="249">
        <v>66</v>
      </c>
      <c r="G8" s="249">
        <v>1</v>
      </c>
      <c r="H8" s="250">
        <v>146991</v>
      </c>
      <c r="I8" s="251">
        <v>12719</v>
      </c>
      <c r="J8" s="250">
        <v>251772</v>
      </c>
      <c r="K8" s="251">
        <v>21246</v>
      </c>
      <c r="L8" s="250">
        <v>260501</v>
      </c>
      <c r="M8" s="251">
        <v>21941</v>
      </c>
      <c r="N8" s="252">
        <f>+H8+J8+L8</f>
        <v>659264</v>
      </c>
      <c r="O8" s="253">
        <f>+I8+K8+M8</f>
        <v>55906</v>
      </c>
      <c r="P8" s="254">
        <f>+O8/F8</f>
        <v>847.060606060606</v>
      </c>
      <c r="Q8" s="255">
        <f>+N8/O8</f>
        <v>11.792365756806067</v>
      </c>
      <c r="R8" s="150"/>
      <c r="S8" s="256">
        <f t="shared" si="0"/>
      </c>
      <c r="T8" s="250">
        <v>659264</v>
      </c>
      <c r="U8" s="251">
        <v>55906</v>
      </c>
      <c r="V8" s="257">
        <f>+T8/U8</f>
        <v>11.792365756806067</v>
      </c>
      <c r="W8" s="258"/>
    </row>
    <row r="9" spans="1:23" s="5" customFormat="1" ht="15" customHeight="1">
      <c r="A9" s="51">
        <v>4</v>
      </c>
      <c r="B9" s="236" t="s">
        <v>59</v>
      </c>
      <c r="C9" s="237">
        <v>40557</v>
      </c>
      <c r="D9" s="238" t="s">
        <v>37</v>
      </c>
      <c r="E9" s="239">
        <v>129</v>
      </c>
      <c r="F9" s="239">
        <v>132</v>
      </c>
      <c r="G9" s="239">
        <v>1</v>
      </c>
      <c r="H9" s="240">
        <v>64277</v>
      </c>
      <c r="I9" s="241">
        <v>5214</v>
      </c>
      <c r="J9" s="240">
        <v>239480</v>
      </c>
      <c r="K9" s="241">
        <v>18904</v>
      </c>
      <c r="L9" s="240">
        <v>236300</v>
      </c>
      <c r="M9" s="241">
        <v>18826</v>
      </c>
      <c r="N9" s="242">
        <f>+L9+J9+H9</f>
        <v>540057</v>
      </c>
      <c r="O9" s="243">
        <f>+M9+K9+I9</f>
        <v>42944</v>
      </c>
      <c r="P9" s="241">
        <f>+O9/F9</f>
        <v>325.3333333333333</v>
      </c>
      <c r="Q9" s="244">
        <f>+N9/O9</f>
        <v>12.575842958271236</v>
      </c>
      <c r="R9" s="148"/>
      <c r="S9" s="245">
        <f t="shared" si="0"/>
      </c>
      <c r="T9" s="240">
        <v>540057</v>
      </c>
      <c r="U9" s="241">
        <v>42944</v>
      </c>
      <c r="V9" s="246">
        <f>+T9/U9</f>
        <v>12.575842958271236</v>
      </c>
      <c r="W9" s="258"/>
    </row>
    <row r="10" spans="1:23" s="5" customFormat="1" ht="15" customHeight="1">
      <c r="A10" s="51">
        <v>5</v>
      </c>
      <c r="B10" s="217" t="s">
        <v>60</v>
      </c>
      <c r="C10" s="141">
        <v>40557</v>
      </c>
      <c r="D10" s="153" t="s">
        <v>22</v>
      </c>
      <c r="E10" s="154">
        <v>50</v>
      </c>
      <c r="F10" s="154">
        <v>52</v>
      </c>
      <c r="G10" s="154">
        <v>1</v>
      </c>
      <c r="H10" s="169">
        <v>70043</v>
      </c>
      <c r="I10" s="170">
        <v>5318</v>
      </c>
      <c r="J10" s="169">
        <v>114429.5</v>
      </c>
      <c r="K10" s="170">
        <v>8520</v>
      </c>
      <c r="L10" s="169">
        <v>126231</v>
      </c>
      <c r="M10" s="170">
        <v>9327</v>
      </c>
      <c r="N10" s="171">
        <f>H10+J10+L10</f>
        <v>310703.5</v>
      </c>
      <c r="O10" s="172">
        <f>I10+K10+M10</f>
        <v>23165</v>
      </c>
      <c r="P10" s="170">
        <f>O10/F10</f>
        <v>445.4807692307692</v>
      </c>
      <c r="Q10" s="173">
        <f>+N10/O10</f>
        <v>13.412626807684006</v>
      </c>
      <c r="R10" s="174"/>
      <c r="S10" s="160">
        <f t="shared" si="0"/>
      </c>
      <c r="T10" s="175">
        <v>310703.5</v>
      </c>
      <c r="U10" s="176">
        <v>23165</v>
      </c>
      <c r="V10" s="213">
        <f>T10/U10</f>
        <v>13.412626807684006</v>
      </c>
      <c r="W10" s="259"/>
    </row>
    <row r="11" spans="1:23" s="5" customFormat="1" ht="15" customHeight="1">
      <c r="A11" s="51">
        <v>6</v>
      </c>
      <c r="B11" s="218" t="s">
        <v>31</v>
      </c>
      <c r="C11" s="161">
        <v>40515</v>
      </c>
      <c r="D11" s="177" t="s">
        <v>36</v>
      </c>
      <c r="E11" s="178">
        <v>337</v>
      </c>
      <c r="F11" s="178">
        <v>126</v>
      </c>
      <c r="G11" s="178">
        <v>7</v>
      </c>
      <c r="H11" s="164">
        <v>37130</v>
      </c>
      <c r="I11" s="165">
        <v>4208</v>
      </c>
      <c r="J11" s="164">
        <v>66111</v>
      </c>
      <c r="K11" s="165">
        <v>7183</v>
      </c>
      <c r="L11" s="164">
        <v>80092</v>
      </c>
      <c r="M11" s="165">
        <v>8318</v>
      </c>
      <c r="N11" s="166">
        <f>+H11+J11+L11</f>
        <v>183333</v>
      </c>
      <c r="O11" s="167">
        <f>+I11+K11+M11</f>
        <v>19709</v>
      </c>
      <c r="P11" s="179">
        <f>IF(N11&lt;&gt;0,O11/F11,"")</f>
        <v>156.4206349206349</v>
      </c>
      <c r="Q11" s="168">
        <f>IF(N11&lt;&gt;0,N11/O11,"")</f>
        <v>9.301994012887514</v>
      </c>
      <c r="R11" s="140">
        <v>460687</v>
      </c>
      <c r="S11" s="160">
        <f t="shared" si="0"/>
        <v>-0.6020443381297931</v>
      </c>
      <c r="T11" s="164">
        <v>19476935</v>
      </c>
      <c r="U11" s="165">
        <v>2074570</v>
      </c>
      <c r="V11" s="219">
        <f>T11/U11</f>
        <v>9.38842025094357</v>
      </c>
      <c r="W11" s="258">
        <v>1</v>
      </c>
    </row>
    <row r="12" spans="1:23" s="5" customFormat="1" ht="15" customHeight="1">
      <c r="A12" s="51">
        <v>7</v>
      </c>
      <c r="B12" s="220" t="s">
        <v>42</v>
      </c>
      <c r="C12" s="141">
        <v>40536</v>
      </c>
      <c r="D12" s="153" t="s">
        <v>37</v>
      </c>
      <c r="E12" s="154">
        <v>112</v>
      </c>
      <c r="F12" s="154">
        <v>50</v>
      </c>
      <c r="G12" s="154">
        <v>4</v>
      </c>
      <c r="H12" s="155">
        <v>7135</v>
      </c>
      <c r="I12" s="156">
        <v>718</v>
      </c>
      <c r="J12" s="155">
        <v>47958</v>
      </c>
      <c r="K12" s="156">
        <v>3940</v>
      </c>
      <c r="L12" s="155">
        <v>52232</v>
      </c>
      <c r="M12" s="156">
        <v>4442</v>
      </c>
      <c r="N12" s="157">
        <f>+L12+J12+H12</f>
        <v>107325</v>
      </c>
      <c r="O12" s="158">
        <f>+M12+K12+I12</f>
        <v>9100</v>
      </c>
      <c r="P12" s="156">
        <f>+O12/F12</f>
        <v>182</v>
      </c>
      <c r="Q12" s="159">
        <f>+N12/O12</f>
        <v>11.793956043956044</v>
      </c>
      <c r="R12" s="138">
        <v>357149</v>
      </c>
      <c r="S12" s="160">
        <f t="shared" si="0"/>
        <v>-0.6994951686830987</v>
      </c>
      <c r="T12" s="155">
        <v>2210188</v>
      </c>
      <c r="U12" s="156">
        <v>188249</v>
      </c>
      <c r="V12" s="216">
        <f>+T12/U12</f>
        <v>11.74076887526627</v>
      </c>
      <c r="W12" s="258"/>
    </row>
    <row r="13" spans="1:23" s="5" customFormat="1" ht="15" customHeight="1">
      <c r="A13" s="51">
        <v>8</v>
      </c>
      <c r="B13" s="146" t="s">
        <v>61</v>
      </c>
      <c r="C13" s="161">
        <v>40557</v>
      </c>
      <c r="D13" s="162" t="s">
        <v>21</v>
      </c>
      <c r="E13" s="163">
        <v>66</v>
      </c>
      <c r="F13" s="163">
        <v>66</v>
      </c>
      <c r="G13" s="163">
        <v>1</v>
      </c>
      <c r="H13" s="164">
        <v>18572</v>
      </c>
      <c r="I13" s="165">
        <v>2005</v>
      </c>
      <c r="J13" s="164">
        <v>30056</v>
      </c>
      <c r="K13" s="165">
        <v>3193</v>
      </c>
      <c r="L13" s="164">
        <v>36511</v>
      </c>
      <c r="M13" s="165">
        <v>3685</v>
      </c>
      <c r="N13" s="166">
        <f>+H13+J13+L13</f>
        <v>85139</v>
      </c>
      <c r="O13" s="167">
        <f>+I13+K13+M13</f>
        <v>8883</v>
      </c>
      <c r="P13" s="156">
        <f>+O13/F13</f>
        <v>134.5909090909091</v>
      </c>
      <c r="Q13" s="159">
        <f>+N13/O13</f>
        <v>9.584487222785095</v>
      </c>
      <c r="R13" s="140"/>
      <c r="S13" s="160">
        <f t="shared" si="0"/>
      </c>
      <c r="T13" s="164">
        <v>170276</v>
      </c>
      <c r="U13" s="165">
        <v>17766</v>
      </c>
      <c r="V13" s="214">
        <f>+T13/U13</f>
        <v>9.584374648204436</v>
      </c>
      <c r="W13" s="258">
        <v>1</v>
      </c>
    </row>
    <row r="14" spans="1:23" s="5" customFormat="1" ht="15" customHeight="1">
      <c r="A14" s="51">
        <v>9</v>
      </c>
      <c r="B14" s="217" t="s">
        <v>46</v>
      </c>
      <c r="C14" s="141">
        <v>40543</v>
      </c>
      <c r="D14" s="153" t="s">
        <v>22</v>
      </c>
      <c r="E14" s="154">
        <v>99</v>
      </c>
      <c r="F14" s="154">
        <v>59</v>
      </c>
      <c r="G14" s="154">
        <v>3</v>
      </c>
      <c r="H14" s="169">
        <v>10574</v>
      </c>
      <c r="I14" s="170">
        <v>1086</v>
      </c>
      <c r="J14" s="169">
        <v>36208.5</v>
      </c>
      <c r="K14" s="170">
        <v>3186</v>
      </c>
      <c r="L14" s="169">
        <v>37427.5</v>
      </c>
      <c r="M14" s="170">
        <v>3322</v>
      </c>
      <c r="N14" s="171">
        <f>H14+J14+L14</f>
        <v>84210</v>
      </c>
      <c r="O14" s="172">
        <f>I14+K14+M14</f>
        <v>7594</v>
      </c>
      <c r="P14" s="170">
        <f>O14/F14</f>
        <v>128.71186440677965</v>
      </c>
      <c r="Q14" s="173">
        <f>+N14/O14</f>
        <v>11.089017645509612</v>
      </c>
      <c r="R14" s="174">
        <f>L14+N14+P14</f>
        <v>121766.21186440678</v>
      </c>
      <c r="S14" s="160">
        <f t="shared" si="0"/>
        <v>-0.30842884318539565</v>
      </c>
      <c r="T14" s="175">
        <v>1289734</v>
      </c>
      <c r="U14" s="176">
        <v>112845</v>
      </c>
      <c r="V14" s="213">
        <f>T14/U14</f>
        <v>11.429252514511054</v>
      </c>
      <c r="W14" s="259"/>
    </row>
    <row r="15" spans="1:23" s="5" customFormat="1" ht="15" customHeight="1">
      <c r="A15" s="51">
        <v>10</v>
      </c>
      <c r="B15" s="146" t="s">
        <v>14</v>
      </c>
      <c r="C15" s="161">
        <v>40522</v>
      </c>
      <c r="D15" s="162" t="s">
        <v>21</v>
      </c>
      <c r="E15" s="163">
        <v>110</v>
      </c>
      <c r="F15" s="163">
        <v>66</v>
      </c>
      <c r="G15" s="163">
        <v>6</v>
      </c>
      <c r="H15" s="164">
        <v>18840</v>
      </c>
      <c r="I15" s="165">
        <v>1961</v>
      </c>
      <c r="J15" s="164">
        <v>31193</v>
      </c>
      <c r="K15" s="165">
        <v>3085</v>
      </c>
      <c r="L15" s="164">
        <v>32380</v>
      </c>
      <c r="M15" s="165">
        <v>3163</v>
      </c>
      <c r="N15" s="166">
        <f>+H15+J15+L15</f>
        <v>82413</v>
      </c>
      <c r="O15" s="167">
        <f>+I15+K15+M15</f>
        <v>8209</v>
      </c>
      <c r="P15" s="156">
        <f>+O15/F15</f>
        <v>124.37878787878788</v>
      </c>
      <c r="Q15" s="159">
        <f>+N15/O15</f>
        <v>10.039347058106955</v>
      </c>
      <c r="R15" s="140">
        <v>161618</v>
      </c>
      <c r="S15" s="160">
        <f t="shared" si="0"/>
        <v>-0.4900753628927471</v>
      </c>
      <c r="T15" s="164">
        <v>4908663</v>
      </c>
      <c r="U15" s="165">
        <v>462192</v>
      </c>
      <c r="V15" s="214">
        <f>+T15/U15</f>
        <v>10.620398016408766</v>
      </c>
      <c r="W15" s="258"/>
    </row>
    <row r="16" spans="1:23" s="5" customFormat="1" ht="15" customHeight="1">
      <c r="A16" s="51">
        <v>11</v>
      </c>
      <c r="B16" s="220" t="s">
        <v>62</v>
      </c>
      <c r="C16" s="180">
        <v>40557</v>
      </c>
      <c r="D16" s="153" t="s">
        <v>63</v>
      </c>
      <c r="E16" s="181">
        <v>7</v>
      </c>
      <c r="F16" s="181">
        <v>7</v>
      </c>
      <c r="G16" s="181">
        <v>1</v>
      </c>
      <c r="H16" s="182">
        <v>5814.5</v>
      </c>
      <c r="I16" s="183">
        <v>364</v>
      </c>
      <c r="J16" s="182">
        <v>10340.5</v>
      </c>
      <c r="K16" s="183">
        <v>646</v>
      </c>
      <c r="L16" s="182">
        <v>14180.5</v>
      </c>
      <c r="M16" s="183">
        <v>897</v>
      </c>
      <c r="N16" s="184">
        <f>SUM(H16+J16+L16)</f>
        <v>30335.5</v>
      </c>
      <c r="O16" s="185">
        <f>SUM(I16+K16+M16)</f>
        <v>1907</v>
      </c>
      <c r="P16" s="183">
        <f>O16/F16</f>
        <v>272.42857142857144</v>
      </c>
      <c r="Q16" s="186">
        <f>N16/O16</f>
        <v>15.90744625065548</v>
      </c>
      <c r="R16" s="142"/>
      <c r="S16" s="160">
        <f t="shared" si="0"/>
      </c>
      <c r="T16" s="182">
        <v>30335.5</v>
      </c>
      <c r="U16" s="183">
        <v>1907</v>
      </c>
      <c r="V16" s="221">
        <f>T16/U16</f>
        <v>15.90744625065548</v>
      </c>
      <c r="W16" s="258"/>
    </row>
    <row r="17" spans="1:23" s="5" customFormat="1" ht="15" customHeight="1">
      <c r="A17" s="51">
        <v>12</v>
      </c>
      <c r="B17" s="212" t="s">
        <v>15</v>
      </c>
      <c r="C17" s="141">
        <v>40529</v>
      </c>
      <c r="D17" s="153" t="s">
        <v>22</v>
      </c>
      <c r="E17" s="154">
        <v>147</v>
      </c>
      <c r="F17" s="154">
        <v>41</v>
      </c>
      <c r="G17" s="154">
        <v>5</v>
      </c>
      <c r="H17" s="169">
        <v>5131</v>
      </c>
      <c r="I17" s="170">
        <v>913</v>
      </c>
      <c r="J17" s="169">
        <v>10373</v>
      </c>
      <c r="K17" s="170">
        <v>1666</v>
      </c>
      <c r="L17" s="169">
        <v>12320.5</v>
      </c>
      <c r="M17" s="170">
        <v>1873</v>
      </c>
      <c r="N17" s="171">
        <f>H17+J17+L17</f>
        <v>27824.5</v>
      </c>
      <c r="O17" s="172">
        <f>I17+K17+M17</f>
        <v>4452</v>
      </c>
      <c r="P17" s="170">
        <f>O17/F17</f>
        <v>108.58536585365853</v>
      </c>
      <c r="Q17" s="173">
        <f>+N17/O17</f>
        <v>6.249887690925426</v>
      </c>
      <c r="R17" s="174">
        <f>L17+N17+P17</f>
        <v>40253.58536585366</v>
      </c>
      <c r="S17" s="160">
        <f t="shared" si="0"/>
        <v>-0.30876964754540875</v>
      </c>
      <c r="T17" s="175">
        <v>1957327</v>
      </c>
      <c r="U17" s="176">
        <v>230211</v>
      </c>
      <c r="V17" s="213">
        <f>T17/U17</f>
        <v>8.502317439218803</v>
      </c>
      <c r="W17" s="259">
        <v>1</v>
      </c>
    </row>
    <row r="18" spans="1:23" s="5" customFormat="1" ht="15" customHeight="1">
      <c r="A18" s="51">
        <v>13</v>
      </c>
      <c r="B18" s="215" t="s">
        <v>43</v>
      </c>
      <c r="C18" s="141">
        <v>40536</v>
      </c>
      <c r="D18" s="153" t="s">
        <v>37</v>
      </c>
      <c r="E18" s="154">
        <v>91</v>
      </c>
      <c r="F18" s="154">
        <v>22</v>
      </c>
      <c r="G18" s="154">
        <v>4</v>
      </c>
      <c r="H18" s="155">
        <v>4931</v>
      </c>
      <c r="I18" s="156">
        <v>433</v>
      </c>
      <c r="J18" s="155">
        <v>7266</v>
      </c>
      <c r="K18" s="156">
        <v>621</v>
      </c>
      <c r="L18" s="155">
        <v>8234</v>
      </c>
      <c r="M18" s="156">
        <v>684</v>
      </c>
      <c r="N18" s="157">
        <f>+L18+J18+H18</f>
        <v>20431</v>
      </c>
      <c r="O18" s="158">
        <f>+M18+K18+I18</f>
        <v>1738</v>
      </c>
      <c r="P18" s="156">
        <f>+O18/F18</f>
        <v>79</v>
      </c>
      <c r="Q18" s="159">
        <f>+N18/O18</f>
        <v>11.755466052934407</v>
      </c>
      <c r="R18" s="138">
        <v>208727</v>
      </c>
      <c r="S18" s="160">
        <f t="shared" si="0"/>
        <v>-0.9021161613016044</v>
      </c>
      <c r="T18" s="155">
        <v>1184337</v>
      </c>
      <c r="U18" s="156">
        <v>103146</v>
      </c>
      <c r="V18" s="216">
        <f>+T18/U18</f>
        <v>11.482141818393345</v>
      </c>
      <c r="W18" s="258"/>
    </row>
    <row r="19" spans="1:23" s="5" customFormat="1" ht="15" customHeight="1">
      <c r="A19" s="51">
        <v>14</v>
      </c>
      <c r="B19" s="222" t="s">
        <v>64</v>
      </c>
      <c r="C19" s="188">
        <v>40557</v>
      </c>
      <c r="D19" s="187" t="s">
        <v>65</v>
      </c>
      <c r="E19" s="189">
        <v>12</v>
      </c>
      <c r="F19" s="189">
        <v>12</v>
      </c>
      <c r="G19" s="189">
        <v>1</v>
      </c>
      <c r="H19" s="190">
        <v>2145</v>
      </c>
      <c r="I19" s="191">
        <v>180</v>
      </c>
      <c r="J19" s="190">
        <v>4368</v>
      </c>
      <c r="K19" s="191">
        <v>378</v>
      </c>
      <c r="L19" s="190">
        <v>4938</v>
      </c>
      <c r="M19" s="191">
        <v>431</v>
      </c>
      <c r="N19" s="192">
        <v>11451</v>
      </c>
      <c r="O19" s="193">
        <v>989</v>
      </c>
      <c r="P19" s="191">
        <v>82.41666666666667</v>
      </c>
      <c r="Q19" s="194">
        <v>11.578361981799798</v>
      </c>
      <c r="R19" s="195"/>
      <c r="S19" s="160">
        <f t="shared" si="0"/>
      </c>
      <c r="T19" s="196">
        <v>11450</v>
      </c>
      <c r="U19" s="197">
        <v>989</v>
      </c>
      <c r="V19" s="223">
        <v>11.577350859453993</v>
      </c>
      <c r="W19" s="258"/>
    </row>
    <row r="20" spans="1:23" s="5" customFormat="1" ht="15" customHeight="1">
      <c r="A20" s="51">
        <v>15</v>
      </c>
      <c r="B20" s="212" t="s">
        <v>32</v>
      </c>
      <c r="C20" s="141">
        <v>40515</v>
      </c>
      <c r="D20" s="153" t="s">
        <v>22</v>
      </c>
      <c r="E20" s="154">
        <v>62</v>
      </c>
      <c r="F20" s="154">
        <v>37</v>
      </c>
      <c r="G20" s="154">
        <v>7</v>
      </c>
      <c r="H20" s="169">
        <v>1472</v>
      </c>
      <c r="I20" s="170">
        <v>241</v>
      </c>
      <c r="J20" s="169">
        <v>4334</v>
      </c>
      <c r="K20" s="170">
        <v>627</v>
      </c>
      <c r="L20" s="169">
        <v>5249</v>
      </c>
      <c r="M20" s="170">
        <v>763</v>
      </c>
      <c r="N20" s="171">
        <f aca="true" t="shared" si="1" ref="N20:O22">H20+J20+L20</f>
        <v>11055</v>
      </c>
      <c r="O20" s="172">
        <f t="shared" si="1"/>
        <v>1631</v>
      </c>
      <c r="P20" s="170">
        <f>O20/F20</f>
        <v>44.08108108108108</v>
      </c>
      <c r="Q20" s="173">
        <f>+N20/O20</f>
        <v>6.778050275904353</v>
      </c>
      <c r="R20" s="174">
        <f>L20+N20+P20</f>
        <v>16348.081081081082</v>
      </c>
      <c r="S20" s="160">
        <f t="shared" si="0"/>
        <v>-0.3237738456782266</v>
      </c>
      <c r="T20" s="175">
        <v>833672</v>
      </c>
      <c r="U20" s="176">
        <v>93342</v>
      </c>
      <c r="V20" s="213">
        <f>T20/U20</f>
        <v>8.93137065843886</v>
      </c>
      <c r="W20" s="259"/>
    </row>
    <row r="21" spans="1:23" s="5" customFormat="1" ht="15" customHeight="1">
      <c r="A21" s="51">
        <v>16</v>
      </c>
      <c r="B21" s="217" t="s">
        <v>47</v>
      </c>
      <c r="C21" s="141">
        <v>40543</v>
      </c>
      <c r="D21" s="153" t="s">
        <v>22</v>
      </c>
      <c r="E21" s="154">
        <v>77</v>
      </c>
      <c r="F21" s="154">
        <v>37</v>
      </c>
      <c r="G21" s="154">
        <v>3</v>
      </c>
      <c r="H21" s="169">
        <v>1271.5</v>
      </c>
      <c r="I21" s="170">
        <v>182</v>
      </c>
      <c r="J21" s="169">
        <v>2990</v>
      </c>
      <c r="K21" s="170">
        <v>421</v>
      </c>
      <c r="L21" s="169">
        <v>3879</v>
      </c>
      <c r="M21" s="170">
        <v>511</v>
      </c>
      <c r="N21" s="171">
        <f t="shared" si="1"/>
        <v>8140.5</v>
      </c>
      <c r="O21" s="172">
        <f t="shared" si="1"/>
        <v>1114</v>
      </c>
      <c r="P21" s="170">
        <f>O21/F21</f>
        <v>30.10810810810811</v>
      </c>
      <c r="Q21" s="173">
        <f>+N21/O21</f>
        <v>7.307450628366248</v>
      </c>
      <c r="R21" s="174">
        <f>L21+N21+P21</f>
        <v>12049.608108108108</v>
      </c>
      <c r="S21" s="160">
        <f t="shared" si="0"/>
        <v>-0.3244178626421629</v>
      </c>
      <c r="T21" s="175">
        <v>202219.5</v>
      </c>
      <c r="U21" s="176">
        <v>20804</v>
      </c>
      <c r="V21" s="213">
        <f>T21/U21</f>
        <v>9.72022207267833</v>
      </c>
      <c r="W21" s="259">
        <v>1</v>
      </c>
    </row>
    <row r="22" spans="1:23" s="5" customFormat="1" ht="15" customHeight="1">
      <c r="A22" s="51">
        <v>17</v>
      </c>
      <c r="B22" s="217" t="s">
        <v>44</v>
      </c>
      <c r="C22" s="141">
        <v>40522</v>
      </c>
      <c r="D22" s="153" t="s">
        <v>22</v>
      </c>
      <c r="E22" s="154">
        <v>127</v>
      </c>
      <c r="F22" s="154">
        <v>11</v>
      </c>
      <c r="G22" s="154">
        <v>6</v>
      </c>
      <c r="H22" s="169">
        <v>1683</v>
      </c>
      <c r="I22" s="170">
        <v>485</v>
      </c>
      <c r="J22" s="169">
        <v>3120.5</v>
      </c>
      <c r="K22" s="170">
        <v>701</v>
      </c>
      <c r="L22" s="169">
        <v>2504</v>
      </c>
      <c r="M22" s="170">
        <v>500</v>
      </c>
      <c r="N22" s="171">
        <f t="shared" si="1"/>
        <v>7307.5</v>
      </c>
      <c r="O22" s="172">
        <f t="shared" si="1"/>
        <v>1686</v>
      </c>
      <c r="P22" s="170">
        <f>O22/F22</f>
        <v>153.27272727272728</v>
      </c>
      <c r="Q22" s="173">
        <f>+N22/O22</f>
        <v>4.334223013048636</v>
      </c>
      <c r="R22" s="174">
        <f>L22+N22+P22</f>
        <v>9964.772727272728</v>
      </c>
      <c r="S22" s="160">
        <f t="shared" si="0"/>
        <v>-0.2666666666666667</v>
      </c>
      <c r="T22" s="175">
        <v>2400135</v>
      </c>
      <c r="U22" s="176">
        <v>221306</v>
      </c>
      <c r="V22" s="213">
        <f>T22/U22</f>
        <v>10.845322765763243</v>
      </c>
      <c r="W22" s="259"/>
    </row>
    <row r="23" spans="1:23" s="5" customFormat="1" ht="15" customHeight="1">
      <c r="A23" s="51">
        <v>18</v>
      </c>
      <c r="B23" s="145" t="s">
        <v>48</v>
      </c>
      <c r="C23" s="141">
        <v>40543</v>
      </c>
      <c r="D23" s="137" t="s">
        <v>66</v>
      </c>
      <c r="E23" s="198">
        <v>23</v>
      </c>
      <c r="F23" s="198">
        <v>10</v>
      </c>
      <c r="G23" s="198">
        <v>3</v>
      </c>
      <c r="H23" s="155">
        <v>1196</v>
      </c>
      <c r="I23" s="156">
        <v>128</v>
      </c>
      <c r="J23" s="155">
        <v>2302</v>
      </c>
      <c r="K23" s="156">
        <v>258</v>
      </c>
      <c r="L23" s="155">
        <v>2672</v>
      </c>
      <c r="M23" s="156">
        <v>277</v>
      </c>
      <c r="N23" s="157">
        <v>6170</v>
      </c>
      <c r="O23" s="158">
        <v>663</v>
      </c>
      <c r="P23" s="156">
        <v>63</v>
      </c>
      <c r="Q23" s="159">
        <f>+N23/O23</f>
        <v>9.306184012066366</v>
      </c>
      <c r="R23" s="138"/>
      <c r="S23" s="160">
        <f t="shared" si="0"/>
      </c>
      <c r="T23" s="155">
        <v>212295</v>
      </c>
      <c r="U23" s="156">
        <v>16390</v>
      </c>
      <c r="V23" s="213">
        <f>T23/U23</f>
        <v>12.952715070164734</v>
      </c>
      <c r="W23" s="258"/>
    </row>
    <row r="24" spans="1:23" s="5" customFormat="1" ht="15" customHeight="1">
      <c r="A24" s="51">
        <v>19</v>
      </c>
      <c r="B24" s="220" t="s">
        <v>49</v>
      </c>
      <c r="C24" s="141">
        <v>40543</v>
      </c>
      <c r="D24" s="153" t="s">
        <v>37</v>
      </c>
      <c r="E24" s="154">
        <v>118</v>
      </c>
      <c r="F24" s="154">
        <v>31</v>
      </c>
      <c r="G24" s="154">
        <v>3</v>
      </c>
      <c r="H24" s="155">
        <v>865</v>
      </c>
      <c r="I24" s="156">
        <v>113</v>
      </c>
      <c r="J24" s="155">
        <v>2050</v>
      </c>
      <c r="K24" s="156">
        <v>267</v>
      </c>
      <c r="L24" s="155">
        <v>2796</v>
      </c>
      <c r="M24" s="156">
        <v>356</v>
      </c>
      <c r="N24" s="157">
        <f>+L24+J24+H24</f>
        <v>5711</v>
      </c>
      <c r="O24" s="158">
        <f>+M24+K24+I24</f>
        <v>736</v>
      </c>
      <c r="P24" s="156">
        <f>+O24/F24</f>
        <v>23.741935483870968</v>
      </c>
      <c r="Q24" s="159">
        <f>+N24/O24</f>
        <v>7.759510869565218</v>
      </c>
      <c r="R24" s="138">
        <v>25877</v>
      </c>
      <c r="S24" s="160">
        <f t="shared" si="0"/>
        <v>-0.779302082930788</v>
      </c>
      <c r="T24" s="155">
        <v>195047</v>
      </c>
      <c r="U24" s="156">
        <v>21373</v>
      </c>
      <c r="V24" s="216">
        <f>+T24/U24</f>
        <v>9.12585972956534</v>
      </c>
      <c r="W24" s="258">
        <v>1</v>
      </c>
    </row>
    <row r="25" spans="1:23" s="5" customFormat="1" ht="15" customHeight="1" thickBot="1">
      <c r="A25" s="51">
        <v>20</v>
      </c>
      <c r="B25" s="261" t="s">
        <v>33</v>
      </c>
      <c r="C25" s="262">
        <v>40494</v>
      </c>
      <c r="D25" s="263" t="s">
        <v>36</v>
      </c>
      <c r="E25" s="264">
        <v>144</v>
      </c>
      <c r="F25" s="264">
        <v>6</v>
      </c>
      <c r="G25" s="264">
        <v>10</v>
      </c>
      <c r="H25" s="265">
        <v>1058</v>
      </c>
      <c r="I25" s="266">
        <v>159</v>
      </c>
      <c r="J25" s="265">
        <v>1837</v>
      </c>
      <c r="K25" s="266">
        <v>289</v>
      </c>
      <c r="L25" s="265">
        <v>2417</v>
      </c>
      <c r="M25" s="266">
        <v>335</v>
      </c>
      <c r="N25" s="267">
        <f>+H25+J25+L25</f>
        <v>5312</v>
      </c>
      <c r="O25" s="268">
        <f>+I25+K25+M25</f>
        <v>783</v>
      </c>
      <c r="P25" s="269">
        <f>IF(N25&lt;&gt;0,O25/F25,"")</f>
        <v>130.5</v>
      </c>
      <c r="Q25" s="270">
        <f>IF(N25&lt;&gt;0,N25/O25,"")</f>
        <v>6.784163473818646</v>
      </c>
      <c r="R25" s="152">
        <v>1137</v>
      </c>
      <c r="S25" s="234">
        <f t="shared" si="0"/>
        <v>3.671943711521548</v>
      </c>
      <c r="T25" s="265">
        <v>6063666</v>
      </c>
      <c r="U25" s="266">
        <v>523076</v>
      </c>
      <c r="V25" s="271">
        <f>T25/U25</f>
        <v>11.592323104099595</v>
      </c>
      <c r="W25" s="258"/>
    </row>
    <row r="26" spans="1:27" s="7" customFormat="1" ht="15">
      <c r="A26" s="52"/>
      <c r="B26" s="311"/>
      <c r="C26" s="312"/>
      <c r="D26" s="313"/>
      <c r="E26" s="1"/>
      <c r="F26" s="1"/>
      <c r="G26" s="2"/>
      <c r="H26" s="19"/>
      <c r="I26" s="22"/>
      <c r="J26" s="19"/>
      <c r="K26" s="22"/>
      <c r="L26" s="19"/>
      <c r="M26" s="22"/>
      <c r="N26" s="20"/>
      <c r="O26" s="46"/>
      <c r="P26" s="36"/>
      <c r="Q26" s="37"/>
      <c r="R26" s="38"/>
      <c r="S26" s="39"/>
      <c r="T26" s="38"/>
      <c r="U26" s="36"/>
      <c r="V26" s="37"/>
      <c r="W26" s="40"/>
      <c r="AA26" s="7" t="s">
        <v>30</v>
      </c>
    </row>
    <row r="27" spans="1:23" s="10" customFormat="1" ht="18">
      <c r="A27" s="53"/>
      <c r="B27" s="8"/>
      <c r="C27" s="9"/>
      <c r="E27" s="11"/>
      <c r="F27" s="12"/>
      <c r="G27" s="13"/>
      <c r="H27" s="14"/>
      <c r="I27" s="23"/>
      <c r="J27" s="14"/>
      <c r="K27" s="23"/>
      <c r="L27" s="14"/>
      <c r="M27" s="23"/>
      <c r="N27" s="14"/>
      <c r="O27" s="23"/>
      <c r="P27" s="41"/>
      <c r="Q27" s="42"/>
      <c r="R27" s="43"/>
      <c r="S27" s="44"/>
      <c r="T27" s="43"/>
      <c r="U27" s="41"/>
      <c r="V27" s="42"/>
      <c r="W27" s="45"/>
    </row>
    <row r="28" spans="1:23" s="7" customFormat="1" ht="21.75" customHeight="1">
      <c r="A28" s="320" t="s">
        <v>13</v>
      </c>
      <c r="B28" s="321"/>
      <c r="C28" s="321"/>
      <c r="D28" s="321"/>
      <c r="E28" s="321"/>
      <c r="F28" s="321"/>
      <c r="G28" s="321"/>
      <c r="H28" s="321"/>
      <c r="I28" s="321"/>
      <c r="J28" s="321"/>
      <c r="K28" s="321"/>
      <c r="L28" s="321"/>
      <c r="M28" s="321"/>
      <c r="N28" s="321"/>
      <c r="O28" s="321"/>
      <c r="P28" s="321"/>
      <c r="Q28" s="321"/>
      <c r="R28" s="321"/>
      <c r="S28" s="321"/>
      <c r="T28" s="321"/>
      <c r="U28" s="321"/>
      <c r="V28" s="321"/>
      <c r="W28" s="47"/>
    </row>
    <row r="29" spans="1:256" s="7" customFormat="1" ht="16.5" customHeight="1">
      <c r="A29" s="298" t="s">
        <v>20</v>
      </c>
      <c r="B29" s="299"/>
      <c r="C29" s="299"/>
      <c r="D29" s="299"/>
      <c r="E29" s="299"/>
      <c r="F29" s="299"/>
      <c r="G29" s="299"/>
      <c r="H29" s="299"/>
      <c r="I29" s="299"/>
      <c r="J29" s="299"/>
      <c r="K29" s="299"/>
      <c r="L29" s="299"/>
      <c r="M29" s="299"/>
      <c r="N29" s="299"/>
      <c r="O29" s="299"/>
      <c r="P29" s="299"/>
      <c r="Q29" s="299"/>
      <c r="R29" s="299"/>
      <c r="S29" s="299"/>
      <c r="T29" s="299"/>
      <c r="U29" s="299"/>
      <c r="V29" s="299"/>
      <c r="W29" s="109"/>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09"/>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09"/>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09"/>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09"/>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09"/>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09"/>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09"/>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09"/>
      <c r="GR29" s="110"/>
      <c r="GS29" s="110"/>
      <c r="GT29" s="110"/>
      <c r="GU29" s="110"/>
      <c r="GV29" s="110"/>
      <c r="GW29" s="110"/>
      <c r="GX29" s="110"/>
      <c r="GY29" s="110"/>
      <c r="GZ29" s="110"/>
      <c r="HA29" s="110"/>
      <c r="HB29" s="110"/>
      <c r="HC29" s="110"/>
      <c r="HD29" s="110"/>
      <c r="HE29" s="110"/>
      <c r="HF29" s="110"/>
      <c r="HG29" s="110"/>
      <c r="HH29" s="110"/>
      <c r="HI29" s="110"/>
      <c r="HJ29" s="110"/>
      <c r="HK29" s="110"/>
      <c r="HL29" s="110"/>
      <c r="HM29" s="109"/>
      <c r="HN29" s="110"/>
      <c r="HO29" s="110"/>
      <c r="HP29" s="110"/>
      <c r="HQ29" s="110"/>
      <c r="HR29" s="110"/>
      <c r="HS29" s="110"/>
      <c r="HT29" s="110"/>
      <c r="HU29" s="110"/>
      <c r="HV29" s="110"/>
      <c r="HW29" s="110"/>
      <c r="HX29" s="110"/>
      <c r="HY29" s="110"/>
      <c r="HZ29" s="110"/>
      <c r="IA29" s="110"/>
      <c r="IB29" s="110"/>
      <c r="IC29" s="110"/>
      <c r="ID29" s="110"/>
      <c r="IE29" s="110"/>
      <c r="IF29" s="110"/>
      <c r="IG29" s="110"/>
      <c r="IH29" s="110"/>
      <c r="II29" s="109"/>
      <c r="IJ29" s="110"/>
      <c r="IK29" s="110"/>
      <c r="IL29" s="110"/>
      <c r="IM29" s="110"/>
      <c r="IN29" s="110"/>
      <c r="IO29" s="110"/>
      <c r="IP29" s="110"/>
      <c r="IQ29" s="110"/>
      <c r="IR29" s="110"/>
      <c r="IS29" s="110"/>
      <c r="IT29" s="110"/>
      <c r="IU29" s="110"/>
      <c r="IV29" s="110"/>
    </row>
    <row r="30" spans="1:256" s="7" customFormat="1" ht="16.5" customHeight="1">
      <c r="A30" s="300"/>
      <c r="B30" s="301"/>
      <c r="C30" s="301"/>
      <c r="D30" s="301"/>
      <c r="E30" s="301"/>
      <c r="F30" s="301"/>
      <c r="G30" s="301"/>
      <c r="H30" s="301"/>
      <c r="I30" s="301"/>
      <c r="J30" s="301"/>
      <c r="K30" s="301"/>
      <c r="L30" s="301"/>
      <c r="M30" s="301"/>
      <c r="N30" s="301"/>
      <c r="O30" s="301"/>
      <c r="P30" s="301"/>
      <c r="Q30" s="301"/>
      <c r="R30" s="301"/>
      <c r="S30" s="301"/>
      <c r="T30" s="301"/>
      <c r="U30" s="301"/>
      <c r="V30" s="302"/>
      <c r="W30" s="109"/>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09"/>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09"/>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09"/>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09"/>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09"/>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09"/>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09"/>
      <c r="FV30" s="110"/>
      <c r="FW30" s="110"/>
      <c r="FX30" s="110"/>
      <c r="FY30" s="110"/>
      <c r="FZ30" s="110"/>
      <c r="GA30" s="110"/>
      <c r="GB30" s="110"/>
      <c r="GC30" s="110"/>
      <c r="GD30" s="110"/>
      <c r="GE30" s="110"/>
      <c r="GF30" s="110"/>
      <c r="GG30" s="110"/>
      <c r="GH30" s="110"/>
      <c r="GI30" s="110"/>
      <c r="GJ30" s="110"/>
      <c r="GK30" s="110"/>
      <c r="GL30" s="110"/>
      <c r="GM30" s="110"/>
      <c r="GN30" s="110"/>
      <c r="GO30" s="110"/>
      <c r="GP30" s="110"/>
      <c r="GQ30" s="109"/>
      <c r="GR30" s="110"/>
      <c r="GS30" s="110"/>
      <c r="GT30" s="110"/>
      <c r="GU30" s="110"/>
      <c r="GV30" s="110"/>
      <c r="GW30" s="110"/>
      <c r="GX30" s="110"/>
      <c r="GY30" s="110"/>
      <c r="GZ30" s="110"/>
      <c r="HA30" s="110"/>
      <c r="HB30" s="110"/>
      <c r="HC30" s="110"/>
      <c r="HD30" s="110"/>
      <c r="HE30" s="110"/>
      <c r="HF30" s="110"/>
      <c r="HG30" s="110"/>
      <c r="HH30" s="110"/>
      <c r="HI30" s="110"/>
      <c r="HJ30" s="110"/>
      <c r="HK30" s="110"/>
      <c r="HL30" s="110"/>
      <c r="HM30" s="109"/>
      <c r="HN30" s="110"/>
      <c r="HO30" s="110"/>
      <c r="HP30" s="110"/>
      <c r="HQ30" s="110"/>
      <c r="HR30" s="110"/>
      <c r="HS30" s="110"/>
      <c r="HT30" s="110"/>
      <c r="HU30" s="110"/>
      <c r="HV30" s="110"/>
      <c r="HW30" s="110"/>
      <c r="HX30" s="110"/>
      <c r="HY30" s="110"/>
      <c r="HZ30" s="110"/>
      <c r="IA30" s="110"/>
      <c r="IB30" s="110"/>
      <c r="IC30" s="110"/>
      <c r="ID30" s="110"/>
      <c r="IE30" s="110"/>
      <c r="IF30" s="110"/>
      <c r="IG30" s="110"/>
      <c r="IH30" s="110"/>
      <c r="II30" s="109"/>
      <c r="IJ30" s="110"/>
      <c r="IK30" s="110"/>
      <c r="IL30" s="110"/>
      <c r="IM30" s="110"/>
      <c r="IN30" s="110"/>
      <c r="IO30" s="110"/>
      <c r="IP30" s="110"/>
      <c r="IQ30" s="110"/>
      <c r="IR30" s="110"/>
      <c r="IS30" s="110"/>
      <c r="IT30" s="110"/>
      <c r="IU30" s="110"/>
      <c r="IV30" s="110"/>
    </row>
    <row r="31" spans="1:256" s="7" customFormat="1" ht="16.5" customHeight="1">
      <c r="A31" s="303"/>
      <c r="B31" s="304"/>
      <c r="C31" s="304"/>
      <c r="D31" s="304"/>
      <c r="E31" s="304"/>
      <c r="F31" s="304"/>
      <c r="G31" s="304"/>
      <c r="H31" s="304"/>
      <c r="I31" s="304"/>
      <c r="J31" s="304"/>
      <c r="K31" s="304"/>
      <c r="L31" s="304"/>
      <c r="M31" s="304"/>
      <c r="N31" s="304"/>
      <c r="O31" s="304"/>
      <c r="P31" s="304"/>
      <c r="Q31" s="304"/>
      <c r="R31" s="304"/>
      <c r="S31" s="304"/>
      <c r="T31" s="304"/>
      <c r="U31" s="304"/>
      <c r="V31" s="304"/>
      <c r="W31" s="109"/>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09"/>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09"/>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09"/>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09"/>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09"/>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09"/>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09"/>
      <c r="FV31" s="110"/>
      <c r="FW31" s="110"/>
      <c r="FX31" s="110"/>
      <c r="FY31" s="110"/>
      <c r="FZ31" s="110"/>
      <c r="GA31" s="110"/>
      <c r="GB31" s="110"/>
      <c r="GC31" s="110"/>
      <c r="GD31" s="110"/>
      <c r="GE31" s="110"/>
      <c r="GF31" s="110"/>
      <c r="GG31" s="110"/>
      <c r="GH31" s="110"/>
      <c r="GI31" s="110"/>
      <c r="GJ31" s="110"/>
      <c r="GK31" s="110"/>
      <c r="GL31" s="110"/>
      <c r="GM31" s="110"/>
      <c r="GN31" s="110"/>
      <c r="GO31" s="110"/>
      <c r="GP31" s="110"/>
      <c r="GQ31" s="109"/>
      <c r="GR31" s="110"/>
      <c r="GS31" s="110"/>
      <c r="GT31" s="110"/>
      <c r="GU31" s="110"/>
      <c r="GV31" s="110"/>
      <c r="GW31" s="110"/>
      <c r="GX31" s="110"/>
      <c r="GY31" s="110"/>
      <c r="GZ31" s="110"/>
      <c r="HA31" s="110"/>
      <c r="HB31" s="110"/>
      <c r="HC31" s="110"/>
      <c r="HD31" s="110"/>
      <c r="HE31" s="110"/>
      <c r="HF31" s="110"/>
      <c r="HG31" s="110"/>
      <c r="HH31" s="110"/>
      <c r="HI31" s="110"/>
      <c r="HJ31" s="110"/>
      <c r="HK31" s="110"/>
      <c r="HL31" s="110"/>
      <c r="HM31" s="109"/>
      <c r="HN31" s="110"/>
      <c r="HO31" s="110"/>
      <c r="HP31" s="110"/>
      <c r="HQ31" s="110"/>
      <c r="HR31" s="110"/>
      <c r="HS31" s="110"/>
      <c r="HT31" s="110"/>
      <c r="HU31" s="110"/>
      <c r="HV31" s="110"/>
      <c r="HW31" s="110"/>
      <c r="HX31" s="110"/>
      <c r="HY31" s="110"/>
      <c r="HZ31" s="110"/>
      <c r="IA31" s="110"/>
      <c r="IB31" s="110"/>
      <c r="IC31" s="110"/>
      <c r="ID31" s="110"/>
      <c r="IE31" s="110"/>
      <c r="IF31" s="110"/>
      <c r="IG31" s="110"/>
      <c r="IH31" s="110"/>
      <c r="II31" s="109"/>
      <c r="IJ31" s="110"/>
      <c r="IK31" s="110"/>
      <c r="IL31" s="110"/>
      <c r="IM31" s="110"/>
      <c r="IN31" s="110"/>
      <c r="IO31" s="110"/>
      <c r="IP31" s="110"/>
      <c r="IQ31" s="110"/>
      <c r="IR31" s="110"/>
      <c r="IS31" s="110"/>
      <c r="IT31" s="110"/>
      <c r="IU31" s="110"/>
      <c r="IV31" s="110"/>
    </row>
    <row r="32" spans="1:256" s="7" customFormat="1" ht="16.5" customHeight="1">
      <c r="A32" s="298" t="s">
        <v>19</v>
      </c>
      <c r="B32" s="305"/>
      <c r="C32" s="305"/>
      <c r="D32" s="305"/>
      <c r="E32" s="305"/>
      <c r="F32" s="305"/>
      <c r="G32" s="305"/>
      <c r="H32" s="305"/>
      <c r="I32" s="305"/>
      <c r="J32" s="305"/>
      <c r="K32" s="305"/>
      <c r="L32" s="305"/>
      <c r="M32" s="305"/>
      <c r="N32" s="305"/>
      <c r="O32" s="305"/>
      <c r="P32" s="305"/>
      <c r="Q32" s="305"/>
      <c r="R32" s="305"/>
      <c r="S32" s="305"/>
      <c r="T32" s="305"/>
      <c r="U32" s="305"/>
      <c r="V32" s="305"/>
      <c r="W32" s="109"/>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09"/>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09"/>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09"/>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09"/>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09"/>
      <c r="ED32" s="110"/>
      <c r="EE32" s="110"/>
      <c r="EF32" s="110"/>
      <c r="EG32" s="110"/>
      <c r="EH32" s="110"/>
      <c r="EI32" s="110"/>
      <c r="EJ32" s="110"/>
      <c r="EK32" s="110"/>
      <c r="EL32" s="110"/>
      <c r="EM32" s="110"/>
      <c r="EN32" s="110"/>
      <c r="EO32" s="110"/>
      <c r="EP32" s="110"/>
      <c r="EQ32" s="110"/>
      <c r="ER32" s="110"/>
      <c r="ES32" s="110"/>
      <c r="ET32" s="110"/>
      <c r="EU32" s="110"/>
      <c r="EV32" s="110"/>
      <c r="EW32" s="110"/>
      <c r="EX32" s="110"/>
      <c r="EY32" s="109"/>
      <c r="EZ32" s="110"/>
      <c r="FA32" s="110"/>
      <c r="FB32" s="110"/>
      <c r="FC32" s="110"/>
      <c r="FD32" s="110"/>
      <c r="FE32" s="110"/>
      <c r="FF32" s="110"/>
      <c r="FG32" s="110"/>
      <c r="FH32" s="110"/>
      <c r="FI32" s="110"/>
      <c r="FJ32" s="110"/>
      <c r="FK32" s="110"/>
      <c r="FL32" s="110"/>
      <c r="FM32" s="110"/>
      <c r="FN32" s="110"/>
      <c r="FO32" s="110"/>
      <c r="FP32" s="110"/>
      <c r="FQ32" s="110"/>
      <c r="FR32" s="110"/>
      <c r="FS32" s="110"/>
      <c r="FT32" s="110"/>
      <c r="FU32" s="109"/>
      <c r="FV32" s="110"/>
      <c r="FW32" s="110"/>
      <c r="FX32" s="110"/>
      <c r="FY32" s="110"/>
      <c r="FZ32" s="110"/>
      <c r="GA32" s="110"/>
      <c r="GB32" s="110"/>
      <c r="GC32" s="110"/>
      <c r="GD32" s="110"/>
      <c r="GE32" s="110"/>
      <c r="GF32" s="110"/>
      <c r="GG32" s="110"/>
      <c r="GH32" s="110"/>
      <c r="GI32" s="110"/>
      <c r="GJ32" s="110"/>
      <c r="GK32" s="110"/>
      <c r="GL32" s="110"/>
      <c r="GM32" s="110"/>
      <c r="GN32" s="110"/>
      <c r="GO32" s="110"/>
      <c r="GP32" s="110"/>
      <c r="GQ32" s="109"/>
      <c r="GR32" s="110"/>
      <c r="GS32" s="110"/>
      <c r="GT32" s="110"/>
      <c r="GU32" s="110"/>
      <c r="GV32" s="110"/>
      <c r="GW32" s="110"/>
      <c r="GX32" s="110"/>
      <c r="GY32" s="110"/>
      <c r="GZ32" s="110"/>
      <c r="HA32" s="110"/>
      <c r="HB32" s="110"/>
      <c r="HC32" s="110"/>
      <c r="HD32" s="110"/>
      <c r="HE32" s="110"/>
      <c r="HF32" s="110"/>
      <c r="HG32" s="110"/>
      <c r="HH32" s="110"/>
      <c r="HI32" s="110"/>
      <c r="HJ32" s="110"/>
      <c r="HK32" s="110"/>
      <c r="HL32" s="110"/>
      <c r="HM32" s="109"/>
      <c r="HN32" s="110"/>
      <c r="HO32" s="110"/>
      <c r="HP32" s="110"/>
      <c r="HQ32" s="110"/>
      <c r="HR32" s="110"/>
      <c r="HS32" s="110"/>
      <c r="HT32" s="110"/>
      <c r="HU32" s="110"/>
      <c r="HV32" s="110"/>
      <c r="HW32" s="110"/>
      <c r="HX32" s="110"/>
      <c r="HY32" s="110"/>
      <c r="HZ32" s="110"/>
      <c r="IA32" s="110"/>
      <c r="IB32" s="110"/>
      <c r="IC32" s="110"/>
      <c r="ID32" s="110"/>
      <c r="IE32" s="110"/>
      <c r="IF32" s="110"/>
      <c r="IG32" s="110"/>
      <c r="IH32" s="110"/>
      <c r="II32" s="109"/>
      <c r="IJ32" s="110"/>
      <c r="IK32" s="110"/>
      <c r="IL32" s="110"/>
      <c r="IM32" s="110"/>
      <c r="IN32" s="110"/>
      <c r="IO32" s="110"/>
      <c r="IP32" s="110"/>
      <c r="IQ32" s="110"/>
      <c r="IR32" s="110"/>
      <c r="IS32" s="110"/>
      <c r="IT32" s="110"/>
      <c r="IU32" s="110"/>
      <c r="IV32" s="110"/>
    </row>
    <row r="33" spans="1:256" s="7" customFormat="1" ht="12" customHeight="1">
      <c r="A33" s="306"/>
      <c r="B33" s="307"/>
      <c r="C33" s="307"/>
      <c r="D33" s="307"/>
      <c r="E33" s="307"/>
      <c r="F33" s="307"/>
      <c r="G33" s="307"/>
      <c r="H33" s="307"/>
      <c r="I33" s="307"/>
      <c r="J33" s="307"/>
      <c r="K33" s="307"/>
      <c r="L33" s="307"/>
      <c r="M33" s="307"/>
      <c r="N33" s="307"/>
      <c r="O33" s="307"/>
      <c r="P33" s="307"/>
      <c r="Q33" s="307"/>
      <c r="R33" s="307"/>
      <c r="S33" s="307"/>
      <c r="T33" s="307"/>
      <c r="U33" s="307"/>
      <c r="V33" s="308"/>
      <c r="W33" s="109"/>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09"/>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09"/>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09"/>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09"/>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09"/>
      <c r="ED33" s="110"/>
      <c r="EE33" s="110"/>
      <c r="EF33" s="110"/>
      <c r="EG33" s="110"/>
      <c r="EH33" s="110"/>
      <c r="EI33" s="110"/>
      <c r="EJ33" s="110"/>
      <c r="EK33" s="110"/>
      <c r="EL33" s="110"/>
      <c r="EM33" s="110"/>
      <c r="EN33" s="110"/>
      <c r="EO33" s="110"/>
      <c r="EP33" s="110"/>
      <c r="EQ33" s="110"/>
      <c r="ER33" s="110"/>
      <c r="ES33" s="110"/>
      <c r="ET33" s="110"/>
      <c r="EU33" s="110"/>
      <c r="EV33" s="110"/>
      <c r="EW33" s="110"/>
      <c r="EX33" s="110"/>
      <c r="EY33" s="109"/>
      <c r="EZ33" s="110"/>
      <c r="FA33" s="110"/>
      <c r="FB33" s="110"/>
      <c r="FC33" s="110"/>
      <c r="FD33" s="110"/>
      <c r="FE33" s="110"/>
      <c r="FF33" s="110"/>
      <c r="FG33" s="110"/>
      <c r="FH33" s="110"/>
      <c r="FI33" s="110"/>
      <c r="FJ33" s="110"/>
      <c r="FK33" s="110"/>
      <c r="FL33" s="110"/>
      <c r="FM33" s="110"/>
      <c r="FN33" s="110"/>
      <c r="FO33" s="110"/>
      <c r="FP33" s="110"/>
      <c r="FQ33" s="110"/>
      <c r="FR33" s="110"/>
      <c r="FS33" s="110"/>
      <c r="FT33" s="110"/>
      <c r="FU33" s="109"/>
      <c r="FV33" s="110"/>
      <c r="FW33" s="110"/>
      <c r="FX33" s="110"/>
      <c r="FY33" s="110"/>
      <c r="FZ33" s="110"/>
      <c r="GA33" s="110"/>
      <c r="GB33" s="110"/>
      <c r="GC33" s="110"/>
      <c r="GD33" s="110"/>
      <c r="GE33" s="110"/>
      <c r="GF33" s="110"/>
      <c r="GG33" s="110"/>
      <c r="GH33" s="110"/>
      <c r="GI33" s="110"/>
      <c r="GJ33" s="110"/>
      <c r="GK33" s="110"/>
      <c r="GL33" s="110"/>
      <c r="GM33" s="110"/>
      <c r="GN33" s="110"/>
      <c r="GO33" s="110"/>
      <c r="GP33" s="110"/>
      <c r="GQ33" s="109"/>
      <c r="GR33" s="110"/>
      <c r="GS33" s="110"/>
      <c r="GT33" s="110"/>
      <c r="GU33" s="110"/>
      <c r="GV33" s="110"/>
      <c r="GW33" s="110"/>
      <c r="GX33" s="110"/>
      <c r="GY33" s="110"/>
      <c r="GZ33" s="110"/>
      <c r="HA33" s="110"/>
      <c r="HB33" s="110"/>
      <c r="HC33" s="110"/>
      <c r="HD33" s="110"/>
      <c r="HE33" s="110"/>
      <c r="HF33" s="110"/>
      <c r="HG33" s="110"/>
      <c r="HH33" s="110"/>
      <c r="HI33" s="110"/>
      <c r="HJ33" s="110"/>
      <c r="HK33" s="110"/>
      <c r="HL33" s="110"/>
      <c r="HM33" s="109"/>
      <c r="HN33" s="110"/>
      <c r="HO33" s="110"/>
      <c r="HP33" s="110"/>
      <c r="HQ33" s="110"/>
      <c r="HR33" s="110"/>
      <c r="HS33" s="110"/>
      <c r="HT33" s="110"/>
      <c r="HU33" s="110"/>
      <c r="HV33" s="110"/>
      <c r="HW33" s="110"/>
      <c r="HX33" s="110"/>
      <c r="HY33" s="110"/>
      <c r="HZ33" s="110"/>
      <c r="IA33" s="110"/>
      <c r="IB33" s="110"/>
      <c r="IC33" s="110"/>
      <c r="ID33" s="110"/>
      <c r="IE33" s="110"/>
      <c r="IF33" s="110"/>
      <c r="IG33" s="110"/>
      <c r="IH33" s="110"/>
      <c r="II33" s="109"/>
      <c r="IJ33" s="110"/>
      <c r="IK33" s="110"/>
      <c r="IL33" s="110"/>
      <c r="IM33" s="110"/>
      <c r="IN33" s="110"/>
      <c r="IO33" s="110"/>
      <c r="IP33" s="110"/>
      <c r="IQ33" s="110"/>
      <c r="IR33" s="110"/>
      <c r="IS33" s="110"/>
      <c r="IT33" s="110"/>
      <c r="IU33" s="110"/>
      <c r="IV33" s="110"/>
    </row>
    <row r="34" spans="1:256" s="7" customFormat="1" ht="12" customHeight="1">
      <c r="A34" s="306"/>
      <c r="B34" s="307"/>
      <c r="C34" s="307"/>
      <c r="D34" s="307"/>
      <c r="E34" s="307"/>
      <c r="F34" s="307"/>
      <c r="G34" s="307"/>
      <c r="H34" s="307"/>
      <c r="I34" s="307"/>
      <c r="J34" s="307"/>
      <c r="K34" s="307"/>
      <c r="L34" s="307"/>
      <c r="M34" s="307"/>
      <c r="N34" s="307"/>
      <c r="O34" s="307"/>
      <c r="P34" s="307"/>
      <c r="Q34" s="307"/>
      <c r="R34" s="307"/>
      <c r="S34" s="307"/>
      <c r="T34" s="307"/>
      <c r="U34" s="307"/>
      <c r="V34" s="308"/>
      <c r="W34" s="109"/>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09"/>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09"/>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09"/>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09"/>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09"/>
      <c r="ED34" s="110"/>
      <c r="EE34" s="110"/>
      <c r="EF34" s="110"/>
      <c r="EG34" s="110"/>
      <c r="EH34" s="110"/>
      <c r="EI34" s="110"/>
      <c r="EJ34" s="110"/>
      <c r="EK34" s="110"/>
      <c r="EL34" s="110"/>
      <c r="EM34" s="110"/>
      <c r="EN34" s="110"/>
      <c r="EO34" s="110"/>
      <c r="EP34" s="110"/>
      <c r="EQ34" s="110"/>
      <c r="ER34" s="110"/>
      <c r="ES34" s="110"/>
      <c r="ET34" s="110"/>
      <c r="EU34" s="110"/>
      <c r="EV34" s="110"/>
      <c r="EW34" s="110"/>
      <c r="EX34" s="110"/>
      <c r="EY34" s="109"/>
      <c r="EZ34" s="110"/>
      <c r="FA34" s="110"/>
      <c r="FB34" s="110"/>
      <c r="FC34" s="110"/>
      <c r="FD34" s="110"/>
      <c r="FE34" s="110"/>
      <c r="FF34" s="110"/>
      <c r="FG34" s="110"/>
      <c r="FH34" s="110"/>
      <c r="FI34" s="110"/>
      <c r="FJ34" s="110"/>
      <c r="FK34" s="110"/>
      <c r="FL34" s="110"/>
      <c r="FM34" s="110"/>
      <c r="FN34" s="110"/>
      <c r="FO34" s="110"/>
      <c r="FP34" s="110"/>
      <c r="FQ34" s="110"/>
      <c r="FR34" s="110"/>
      <c r="FS34" s="110"/>
      <c r="FT34" s="110"/>
      <c r="FU34" s="109"/>
      <c r="FV34" s="110"/>
      <c r="FW34" s="110"/>
      <c r="FX34" s="110"/>
      <c r="FY34" s="110"/>
      <c r="FZ34" s="110"/>
      <c r="GA34" s="110"/>
      <c r="GB34" s="110"/>
      <c r="GC34" s="110"/>
      <c r="GD34" s="110"/>
      <c r="GE34" s="110"/>
      <c r="GF34" s="110"/>
      <c r="GG34" s="110"/>
      <c r="GH34" s="110"/>
      <c r="GI34" s="110"/>
      <c r="GJ34" s="110"/>
      <c r="GK34" s="110"/>
      <c r="GL34" s="110"/>
      <c r="GM34" s="110"/>
      <c r="GN34" s="110"/>
      <c r="GO34" s="110"/>
      <c r="GP34" s="110"/>
      <c r="GQ34" s="109"/>
      <c r="GR34" s="110"/>
      <c r="GS34" s="110"/>
      <c r="GT34" s="110"/>
      <c r="GU34" s="110"/>
      <c r="GV34" s="110"/>
      <c r="GW34" s="110"/>
      <c r="GX34" s="110"/>
      <c r="GY34" s="110"/>
      <c r="GZ34" s="110"/>
      <c r="HA34" s="110"/>
      <c r="HB34" s="110"/>
      <c r="HC34" s="110"/>
      <c r="HD34" s="110"/>
      <c r="HE34" s="110"/>
      <c r="HF34" s="110"/>
      <c r="HG34" s="110"/>
      <c r="HH34" s="110"/>
      <c r="HI34" s="110"/>
      <c r="HJ34" s="110"/>
      <c r="HK34" s="110"/>
      <c r="HL34" s="110"/>
      <c r="HM34" s="109"/>
      <c r="HN34" s="110"/>
      <c r="HO34" s="110"/>
      <c r="HP34" s="110"/>
      <c r="HQ34" s="110"/>
      <c r="HR34" s="110"/>
      <c r="HS34" s="110"/>
      <c r="HT34" s="110"/>
      <c r="HU34" s="110"/>
      <c r="HV34" s="110"/>
      <c r="HW34" s="110"/>
      <c r="HX34" s="110"/>
      <c r="HY34" s="110"/>
      <c r="HZ34" s="110"/>
      <c r="IA34" s="110"/>
      <c r="IB34" s="110"/>
      <c r="IC34" s="110"/>
      <c r="ID34" s="110"/>
      <c r="IE34" s="110"/>
      <c r="IF34" s="110"/>
      <c r="IG34" s="110"/>
      <c r="IH34" s="110"/>
      <c r="II34" s="109"/>
      <c r="IJ34" s="110"/>
      <c r="IK34" s="110"/>
      <c r="IL34" s="110"/>
      <c r="IM34" s="110"/>
      <c r="IN34" s="110"/>
      <c r="IO34" s="110"/>
      <c r="IP34" s="110"/>
      <c r="IQ34" s="110"/>
      <c r="IR34" s="110"/>
      <c r="IS34" s="110"/>
      <c r="IT34" s="110"/>
      <c r="IU34" s="110"/>
      <c r="IV34" s="110"/>
    </row>
    <row r="35" spans="1:23" s="10" customFormat="1" ht="12" customHeight="1">
      <c r="A35" s="309"/>
      <c r="B35" s="310"/>
      <c r="C35" s="310"/>
      <c r="D35" s="310"/>
      <c r="E35" s="310"/>
      <c r="F35" s="310"/>
      <c r="G35" s="310"/>
      <c r="H35" s="310"/>
      <c r="I35" s="310"/>
      <c r="J35" s="310"/>
      <c r="K35" s="310"/>
      <c r="L35" s="310"/>
      <c r="M35" s="310"/>
      <c r="N35" s="310"/>
      <c r="O35" s="310"/>
      <c r="P35" s="310"/>
      <c r="Q35" s="310"/>
      <c r="R35" s="310"/>
      <c r="S35" s="310"/>
      <c r="T35" s="310"/>
      <c r="U35" s="310"/>
      <c r="V35" s="310"/>
      <c r="W35" s="48"/>
    </row>
  </sheetData>
  <sheetProtection/>
  <mergeCells count="17">
    <mergeCell ref="H4:I4"/>
    <mergeCell ref="J4:K4"/>
    <mergeCell ref="L4:M4"/>
    <mergeCell ref="D4:D5"/>
    <mergeCell ref="E4:E5"/>
    <mergeCell ref="F4:F5"/>
    <mergeCell ref="G4:G5"/>
    <mergeCell ref="A29:V31"/>
    <mergeCell ref="A32:V35"/>
    <mergeCell ref="B26:D26"/>
    <mergeCell ref="A3:V3"/>
    <mergeCell ref="N4:Q4"/>
    <mergeCell ref="R4:S4"/>
    <mergeCell ref="T4:V4"/>
    <mergeCell ref="A28:V28"/>
    <mergeCell ref="B4:B5"/>
    <mergeCell ref="C4:C5"/>
  </mergeCells>
  <printOptions/>
  <pageMargins left="0.75" right="0.75" top="1" bottom="1" header="0.5" footer="0.5"/>
  <pageSetup horizontalDpi="600" verticalDpi="600" orientation="portrait" paperSize="9"/>
  <ignoredErrors>
    <ignoredError sqref="Q12:Q16 V7:V10 V12:V16 V17:V22 V23:V24 Q11 N12:P22" formula="1"/>
    <ignoredError sqref="V11 V25"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2011-01-18T06:43:06Z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