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07-09 Dec' 11 (we 02)" sheetId="1" r:id="rId1"/>
    <sheet name="07-09 Jan' 11 (TOP 20)" sheetId="2" r:id="rId2"/>
  </sheets>
  <definedNames>
    <definedName name="_xlnm.Print_Area" localSheetId="0">'07-09 Dec'' 11 (we 02)'!$A$1:$V$49</definedName>
  </definedNames>
  <calcPr fullCalcOnLoad="1"/>
</workbook>
</file>

<file path=xl/sharedStrings.xml><?xml version="1.0" encoding="utf-8"?>
<sst xmlns="http://schemas.openxmlformats.org/spreadsheetml/2006/main" count="173" uniqueCount="68">
  <si>
    <t>NENE HATUN</t>
  </si>
  <si>
    <t>ÇOĞUNLUK</t>
  </si>
  <si>
    <t>PRENSESİN UYKUSU</t>
  </si>
  <si>
    <t>CINE FILM</t>
  </si>
  <si>
    <t>Last Weekend</t>
  </si>
  <si>
    <t>Distributor</t>
  </si>
  <si>
    <t>Friday</t>
  </si>
  <si>
    <t>Saturday</t>
  </si>
  <si>
    <t>Sunday</t>
  </si>
  <si>
    <t>Change</t>
  </si>
  <si>
    <t>Adm.</t>
  </si>
  <si>
    <t>G.B.O.</t>
  </si>
  <si>
    <t>WINX CLUB 3D: MAGICAL ADVENTURE</t>
  </si>
  <si>
    <t>MEDYAVİZYON</t>
  </si>
  <si>
    <t>CEHENNEM 3D</t>
  </si>
  <si>
    <t>NEW YORK'TA BEŞ MİNARE</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</si>
  <si>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</si>
  <si>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</si>
  <si>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t>ÇAKALLARLA DANS</t>
  </si>
  <si>
    <t>LIFE AS WE KNOW IT</t>
  </si>
  <si>
    <t>SULTANIN SIRRI</t>
  </si>
  <si>
    <t>ÇAKAL</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</si>
  <si>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</si>
  <si>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</si>
  <si>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</si>
  <si>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MY SOUL TO TAKE</t>
  </si>
  <si>
    <t>TİGLON FİLM</t>
  </si>
  <si>
    <t>HARRY POTTER 7a</t>
  </si>
  <si>
    <t>DUE DATE</t>
  </si>
  <si>
    <t>SAMMY ADVENTURES</t>
  </si>
  <si>
    <t>Title</t>
  </si>
  <si>
    <t>Cumulative</t>
  </si>
  <si>
    <t>Scr.Avg.
(Adm.)</t>
  </si>
  <si>
    <t>Avg.
Ticket</t>
  </si>
  <si>
    <t>.</t>
  </si>
  <si>
    <t>AV MEVSİMİ</t>
  </si>
  <si>
    <t>OPEN SEASON 3</t>
  </si>
  <si>
    <t>SAW 3D</t>
  </si>
  <si>
    <t>MEMLEKETTE DEMOKRASİ VAR</t>
  </si>
  <si>
    <t>Release
Date</t>
  </si>
  <si>
    <t>ÖZEN FİLM</t>
  </si>
  <si>
    <t>WARNER BROS. TÜRKİYE</t>
  </si>
  <si>
    <t>UIP TÜRKİYE</t>
  </si>
  <si>
    <t># of
Prints</t>
  </si>
  <si>
    <t># of
Screen</t>
  </si>
  <si>
    <t>Weeks in Release</t>
  </si>
  <si>
    <t>Weekend Total</t>
  </si>
  <si>
    <t>TANGLED</t>
  </si>
  <si>
    <t>LITTLE FOCKERS</t>
  </si>
  <si>
    <t>THE CHRONICLES OF NARNIA: THE VOYAGE OF THE DAWN TREADER</t>
  </si>
  <si>
    <t>THE TOWN</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</si>
  <si>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</si>
  <si>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</si>
  <si>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KUKURİKU: KADIN KRALLIĞI</t>
  </si>
  <si>
    <t>SPREAD</t>
  </si>
  <si>
    <t>DUKA FİLM</t>
  </si>
  <si>
    <t>MEMLEKET MESELESİ</t>
  </si>
  <si>
    <t>THE EXPERIMENT</t>
  </si>
  <si>
    <t>HAYDE BRE</t>
  </si>
  <si>
    <t>MFP-CINEGROUP</t>
  </si>
  <si>
    <t>CERTIFIED COPY</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</si>
  <si>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</si>
  <si>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EYVAH EYVAH 2</t>
  </si>
  <si>
    <t>HÜR ADAM</t>
  </si>
  <si>
    <t>M3</t>
  </si>
  <si>
    <t>CIRKUS COLUMBIA</t>
  </si>
  <si>
    <t>ŞENLİKNAME BİR İSTANBUL MASALI</t>
  </si>
  <si>
    <t>GARFIELD'S PET FORCE</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</si>
</sst>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s>
  <fonts count="10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hair"/>
      <bottom style="thin"/>
    </border>
    <border>
      <left>
        <color indexed="63"/>
      </left>
      <right style="hair"/>
      <top style="hair"/>
      <bottom style="hair"/>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style="medium"/>
    </border>
    <border>
      <left style="hair"/>
      <right style="hair"/>
      <top style="hair"/>
      <bottom>
        <color indexed="63"/>
      </bottom>
    </border>
    <border>
      <left style="hair"/>
      <right>
        <color indexed="63"/>
      </right>
      <top style="hair"/>
      <bottom>
        <color indexed="63"/>
      </bottom>
    </border>
    <border>
      <left style="hair"/>
      <right style="medium"/>
      <top style="hair"/>
      <bottom style="medium"/>
    </border>
    <border>
      <left>
        <color indexed="63"/>
      </left>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medium"/>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0" fontId="22" fillId="0" borderId="14" xfId="0" applyFont="1" applyFill="1" applyBorder="1" applyAlignment="1" applyProtection="1">
      <alignment horizontal="right" vertical="center"/>
      <protection/>
    </xf>
    <xf numFmtId="0" fontId="12" fillId="0" borderId="15" xfId="0" applyFont="1" applyFill="1" applyBorder="1" applyAlignment="1" applyProtection="1">
      <alignment vertical="center"/>
      <protection locked="0"/>
    </xf>
    <xf numFmtId="0" fontId="12" fillId="0" borderId="15" xfId="0" applyFont="1" applyFill="1" applyBorder="1" applyAlignment="1" applyProtection="1">
      <alignment vertical="center"/>
      <protection/>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5" fillId="0" borderId="11" xfId="0" applyFont="1" applyFill="1" applyBorder="1" applyAlignment="1" applyProtection="1">
      <alignment horizontal="center"/>
      <protection/>
    </xf>
    <xf numFmtId="0" fontId="24" fillId="0" borderId="11" xfId="0" applyFont="1" applyFill="1" applyBorder="1" applyAlignment="1" applyProtection="1">
      <alignment horizontal="center"/>
      <protection/>
    </xf>
    <xf numFmtId="4" fontId="24" fillId="0" borderId="16" xfId="0" applyNumberFormat="1" applyFont="1" applyFill="1" applyBorder="1" applyAlignment="1" applyProtection="1">
      <alignment horizontal="center" wrapText="1"/>
      <protection/>
    </xf>
    <xf numFmtId="3" fontId="24" fillId="0" borderId="16" xfId="0" applyNumberFormat="1" applyFont="1" applyFill="1" applyBorder="1" applyAlignment="1" applyProtection="1">
      <alignment horizontal="center" wrapText="1"/>
      <protection/>
    </xf>
    <xf numFmtId="2" fontId="24" fillId="0" borderId="16" xfId="0" applyNumberFormat="1" applyFont="1" applyFill="1" applyBorder="1" applyAlignment="1" applyProtection="1">
      <alignment horizontal="center" wrapText="1"/>
      <protection/>
    </xf>
    <xf numFmtId="192" fontId="24" fillId="0" borderId="16" xfId="0" applyNumberFormat="1" applyFont="1" applyFill="1" applyBorder="1" applyAlignment="1" applyProtection="1">
      <alignment horizontal="center" wrapText="1"/>
      <protection/>
    </xf>
    <xf numFmtId="0" fontId="26" fillId="0" borderId="17"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4"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20" xfId="0" applyNumberFormat="1" applyFont="1" applyFill="1" applyBorder="1" applyAlignment="1" applyProtection="1">
      <alignment vertical="center"/>
      <protection locked="0"/>
    </xf>
    <xf numFmtId="2" fontId="24" fillId="0" borderId="21" xfId="0" applyNumberFormat="1" applyFont="1" applyFill="1" applyBorder="1" applyAlignment="1" applyProtection="1">
      <alignment horizontal="center" wrapText="1"/>
      <protection/>
    </xf>
    <xf numFmtId="2" fontId="18" fillId="33" borderId="18" xfId="0" applyNumberFormat="1" applyFont="1" applyFill="1" applyBorder="1" applyAlignment="1" applyProtection="1">
      <alignment horizontal="center" vertical="center"/>
      <protection/>
    </xf>
    <xf numFmtId="2" fontId="18" fillId="0" borderId="18"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22" xfId="0" applyNumberFormat="1" applyFont="1" applyFill="1" applyBorder="1" applyAlignment="1" applyProtection="1">
      <alignment horizontal="right" vertical="center"/>
      <protection/>
    </xf>
    <xf numFmtId="43" fontId="13" fillId="0" borderId="22" xfId="40" applyFont="1" applyFill="1" applyBorder="1" applyAlignment="1" applyProtection="1">
      <alignment horizontal="left" vertical="center"/>
      <protection/>
    </xf>
    <xf numFmtId="190" fontId="13" fillId="0" borderId="22" xfId="0" applyNumberFormat="1" applyFont="1" applyFill="1" applyBorder="1" applyAlignment="1" applyProtection="1">
      <alignment horizontal="center" vertical="center"/>
      <protection/>
    </xf>
    <xf numFmtId="0" fontId="13" fillId="0" borderId="22" xfId="0" applyFont="1" applyFill="1" applyBorder="1" applyAlignment="1" applyProtection="1">
      <alignment vertical="center"/>
      <protection/>
    </xf>
    <xf numFmtId="0" fontId="13" fillId="0" borderId="22" xfId="0" applyNumberFormat="1" applyFont="1" applyFill="1" applyBorder="1" applyAlignment="1" applyProtection="1">
      <alignment horizontal="center" vertical="center"/>
      <protection/>
    </xf>
    <xf numFmtId="4" fontId="14" fillId="0" borderId="22" xfId="0" applyNumberFormat="1" applyFont="1" applyFill="1" applyBorder="1" applyAlignment="1" applyProtection="1">
      <alignment horizontal="right" vertical="center"/>
      <protection/>
    </xf>
    <xf numFmtId="3" fontId="15" fillId="0" borderId="22" xfId="0" applyNumberFormat="1" applyFont="1" applyFill="1" applyBorder="1" applyAlignment="1" applyProtection="1">
      <alignment horizontal="right" vertical="center"/>
      <protection/>
    </xf>
    <xf numFmtId="4" fontId="13" fillId="0" borderId="22" xfId="0" applyNumberFormat="1" applyFont="1" applyFill="1" applyBorder="1" applyAlignment="1" applyProtection="1">
      <alignment horizontal="right" vertical="center"/>
      <protection/>
    </xf>
    <xf numFmtId="3" fontId="13" fillId="0" borderId="22" xfId="0" applyNumberFormat="1" applyFont="1" applyFill="1" applyBorder="1" applyAlignment="1" applyProtection="1">
      <alignment horizontal="right" vertical="center"/>
      <protection/>
    </xf>
    <xf numFmtId="4" fontId="16" fillId="0" borderId="22" xfId="0" applyNumberFormat="1" applyFont="1" applyFill="1" applyBorder="1" applyAlignment="1" applyProtection="1">
      <alignment horizontal="right" vertical="center"/>
      <protection/>
    </xf>
    <xf numFmtId="3" fontId="16" fillId="0" borderId="22" xfId="0" applyNumberFormat="1" applyFont="1" applyFill="1" applyBorder="1" applyAlignment="1" applyProtection="1">
      <alignment horizontal="right" vertical="center"/>
      <protection/>
    </xf>
    <xf numFmtId="4" fontId="15" fillId="0" borderId="22" xfId="0" applyNumberFormat="1" applyFont="1" applyFill="1" applyBorder="1" applyAlignment="1" applyProtection="1">
      <alignment horizontal="right" vertical="center"/>
      <protection/>
    </xf>
    <xf numFmtId="3" fontId="15" fillId="0" borderId="22" xfId="0" applyNumberFormat="1" applyFont="1" applyFill="1" applyBorder="1" applyAlignment="1" applyProtection="1">
      <alignment horizontal="right" vertical="center"/>
      <protection locked="0"/>
    </xf>
    <xf numFmtId="3" fontId="17" fillId="0" borderId="22" xfId="0" applyNumberFormat="1" applyFont="1" applyFill="1" applyBorder="1" applyAlignment="1" applyProtection="1">
      <alignment horizontal="right" vertical="center"/>
      <protection locked="0"/>
    </xf>
    <xf numFmtId="2" fontId="17" fillId="0" borderId="22" xfId="0" applyNumberFormat="1" applyFont="1" applyFill="1" applyBorder="1" applyAlignment="1" applyProtection="1">
      <alignment vertical="center"/>
      <protection locked="0"/>
    </xf>
    <xf numFmtId="4" fontId="17" fillId="0" borderId="22" xfId="0" applyNumberFormat="1" applyFont="1" applyFill="1" applyBorder="1" applyAlignment="1" applyProtection="1">
      <alignment horizontal="right" vertical="center"/>
      <protection locked="0"/>
    </xf>
    <xf numFmtId="192" fontId="17" fillId="0" borderId="22" xfId="0" applyNumberFormat="1" applyFont="1" applyFill="1" applyBorder="1" applyAlignment="1" applyProtection="1">
      <alignment vertical="center"/>
      <protection locked="0"/>
    </xf>
    <xf numFmtId="2" fontId="17" fillId="0" borderId="23" xfId="0" applyNumberFormat="1" applyFont="1" applyFill="1" applyBorder="1" applyAlignment="1" applyProtection="1">
      <alignment vertical="center"/>
      <protection locked="0"/>
    </xf>
    <xf numFmtId="0" fontId="25" fillId="0" borderId="15" xfId="0" applyFont="1" applyFill="1" applyBorder="1" applyAlignment="1" applyProtection="1">
      <alignment horizontal="center"/>
      <protection/>
    </xf>
    <xf numFmtId="191" fontId="24" fillId="0" borderId="16" xfId="0" applyNumberFormat="1" applyFont="1" applyFill="1" applyBorder="1" applyAlignment="1" applyProtection="1">
      <alignment horizontal="center" wrapText="1"/>
      <protection/>
    </xf>
    <xf numFmtId="196" fontId="24" fillId="0" borderId="16" xfId="0" applyNumberFormat="1" applyFont="1" applyFill="1" applyBorder="1" applyAlignment="1" applyProtection="1">
      <alignment horizontal="center" wrapText="1"/>
      <protection/>
    </xf>
    <xf numFmtId="193" fontId="24" fillId="0" borderId="16" xfId="0" applyNumberFormat="1" applyFont="1" applyFill="1" applyBorder="1" applyAlignment="1" applyProtection="1">
      <alignment horizontal="center" wrapText="1"/>
      <protection/>
    </xf>
    <xf numFmtId="193" fontId="24" fillId="0" borderId="24" xfId="0" applyNumberFormat="1" applyFont="1" applyFill="1" applyBorder="1" applyAlignment="1" applyProtection="1">
      <alignment horizontal="center" wrapText="1"/>
      <protection/>
    </xf>
    <xf numFmtId="0" fontId="24" fillId="0" borderId="17"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5" xfId="0" applyNumberFormat="1" applyFont="1" applyFill="1" applyBorder="1" applyAlignment="1">
      <alignment horizontal="center" vertical="center"/>
    </xf>
    <xf numFmtId="0" fontId="37" fillId="0" borderId="11" xfId="0" applyNumberFormat="1" applyFont="1" applyFill="1" applyBorder="1" applyAlignment="1">
      <alignment horizontal="left" vertical="center"/>
    </xf>
    <xf numFmtId="190" fontId="37" fillId="0" borderId="11" xfId="0" applyNumberFormat="1" applyFont="1" applyFill="1" applyBorder="1" applyAlignment="1">
      <alignment vertical="center"/>
    </xf>
    <xf numFmtId="0" fontId="37" fillId="0" borderId="11" xfId="0" applyNumberFormat="1" applyFont="1" applyFill="1" applyBorder="1" applyAlignment="1">
      <alignment horizontal="right" vertical="center"/>
    </xf>
    <xf numFmtId="4" fontId="37" fillId="0" borderId="11" xfId="40" applyNumberFormat="1" applyFont="1" applyFill="1" applyBorder="1" applyAlignment="1">
      <alignment horizontal="right" vertical="center"/>
    </xf>
    <xf numFmtId="3" fontId="37" fillId="0" borderId="11" xfId="40" applyNumberFormat="1" applyFont="1" applyFill="1" applyBorder="1" applyAlignment="1">
      <alignment horizontal="right" vertical="center"/>
    </xf>
    <xf numFmtId="4" fontId="38"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3" fontId="37" fillId="0" borderId="11" xfId="67" applyNumberFormat="1" applyFont="1" applyFill="1" applyBorder="1" applyAlignment="1" applyProtection="1">
      <alignment horizontal="right" vertical="center"/>
      <protection/>
    </xf>
    <xf numFmtId="2" fontId="37" fillId="0" borderId="11" xfId="40" applyNumberFormat="1" applyFont="1" applyFill="1" applyBorder="1" applyAlignment="1">
      <alignment horizontal="right" vertical="center"/>
    </xf>
    <xf numFmtId="192" fontId="37" fillId="0" borderId="11" xfId="67" applyNumberFormat="1" applyFont="1" applyFill="1" applyBorder="1" applyAlignment="1" applyProtection="1">
      <alignment horizontal="right" vertical="center"/>
      <protection/>
    </xf>
    <xf numFmtId="0" fontId="37" fillId="0" borderId="11" xfId="0" applyNumberFormat="1" applyFont="1" applyFill="1" applyBorder="1" applyAlignment="1" applyProtection="1">
      <alignment horizontal="right" vertical="center"/>
      <protection locked="0"/>
    </xf>
    <xf numFmtId="2" fontId="37" fillId="0" borderId="11" xfId="43" applyNumberFormat="1" applyFont="1" applyFill="1" applyBorder="1" applyAlignment="1">
      <alignment horizontal="right" vertical="center"/>
    </xf>
    <xf numFmtId="0" fontId="37" fillId="0" borderId="11" xfId="0" applyNumberFormat="1" applyFont="1" applyFill="1" applyBorder="1" applyAlignment="1" applyProtection="1">
      <alignment horizontal="left" vertical="center"/>
      <protection locked="0"/>
    </xf>
    <xf numFmtId="190" fontId="37" fillId="0" borderId="11" xfId="0" applyNumberFormat="1" applyFont="1" applyFill="1" applyBorder="1" applyAlignment="1" applyProtection="1">
      <alignment vertical="center"/>
      <protection locked="0"/>
    </xf>
    <xf numFmtId="4" fontId="37" fillId="0" borderId="11" xfId="40" applyNumberFormat="1" applyFont="1" applyFill="1" applyBorder="1" applyAlignment="1" applyProtection="1">
      <alignment horizontal="right" vertical="center"/>
      <protection locked="0"/>
    </xf>
    <xf numFmtId="3" fontId="37"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4" fontId="37" fillId="0" borderId="11" xfId="43"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4" fontId="38"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horizontal="right" vertical="center"/>
    </xf>
    <xf numFmtId="3" fontId="37" fillId="0" borderId="11" xfId="43" applyNumberFormat="1" applyFont="1" applyFill="1" applyBorder="1" applyAlignment="1" applyProtection="1">
      <alignment horizontal="right" vertical="center"/>
      <protection locked="0"/>
    </xf>
    <xf numFmtId="190" fontId="37" fillId="0" borderId="11" xfId="0" applyNumberFormat="1" applyFont="1" applyFill="1" applyBorder="1" applyAlignment="1">
      <alignment horizontal="center" vertical="center"/>
    </xf>
    <xf numFmtId="192" fontId="37" fillId="0" borderId="11" xfId="67" applyNumberFormat="1" applyFont="1" applyFill="1" applyBorder="1" applyAlignment="1">
      <alignment horizontal="right" vertical="center"/>
    </xf>
    <xf numFmtId="4" fontId="37" fillId="0" borderId="11" xfId="40"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3" fontId="38" fillId="0" borderId="11" xfId="43" applyNumberFormat="1" applyFont="1" applyFill="1" applyBorder="1" applyAlignment="1" applyProtection="1">
      <alignment horizontal="right" vertical="center"/>
      <protection/>
    </xf>
    <xf numFmtId="190" fontId="37" fillId="0" borderId="11" xfId="0" applyNumberFormat="1" applyFont="1" applyFill="1" applyBorder="1" applyAlignment="1">
      <alignment vertical="center"/>
    </xf>
    <xf numFmtId="0" fontId="37" fillId="0" borderId="11" xfId="0" applyNumberFormat="1" applyFont="1" applyFill="1" applyBorder="1" applyAlignment="1">
      <alignment horizontal="right" vertical="center"/>
    </xf>
    <xf numFmtId="4" fontId="37" fillId="0" borderId="11" xfId="0" applyNumberFormat="1" applyFont="1" applyFill="1" applyBorder="1" applyAlignment="1">
      <alignment horizontal="right" vertical="center"/>
    </xf>
    <xf numFmtId="3" fontId="37" fillId="0" borderId="11" xfId="0" applyNumberFormat="1" applyFont="1" applyFill="1" applyBorder="1" applyAlignment="1">
      <alignment horizontal="right" vertical="center"/>
    </xf>
    <xf numFmtId="4" fontId="38"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4" fontId="37" fillId="0" borderId="11" xfId="42" applyNumberFormat="1" applyFont="1" applyFill="1" applyBorder="1" applyAlignment="1" applyProtection="1">
      <alignment horizontal="right" vertical="center"/>
      <protection locked="0"/>
    </xf>
    <xf numFmtId="3" fontId="37" fillId="0" borderId="11" xfId="42" applyNumberFormat="1" applyFont="1" applyFill="1" applyBorder="1" applyAlignment="1" applyProtection="1">
      <alignment horizontal="right" vertical="center"/>
      <protection locked="0"/>
    </xf>
    <xf numFmtId="4" fontId="38" fillId="0" borderId="11" xfId="42" applyNumberFormat="1" applyFont="1" applyFill="1" applyBorder="1" applyAlignment="1" applyProtection="1">
      <alignment horizontal="right" vertical="center"/>
      <protection/>
    </xf>
    <xf numFmtId="3" fontId="38" fillId="0" borderId="11" xfId="42" applyNumberFormat="1" applyFont="1" applyFill="1" applyBorder="1" applyAlignment="1" applyProtection="1">
      <alignment horizontal="right" vertical="center"/>
      <protection/>
    </xf>
    <xf numFmtId="2" fontId="37" fillId="0" borderId="11" xfId="68"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horizontal="right" vertical="center"/>
      <protection/>
    </xf>
    <xf numFmtId="0" fontId="37" fillId="0" borderId="26" xfId="0" applyNumberFormat="1" applyFont="1" applyFill="1" applyBorder="1" applyAlignment="1">
      <alignment horizontal="left" vertical="center"/>
    </xf>
    <xf numFmtId="190" fontId="37" fillId="0" borderId="27" xfId="0" applyNumberFormat="1" applyFont="1" applyFill="1" applyBorder="1" applyAlignment="1">
      <alignment vertical="center"/>
    </xf>
    <xf numFmtId="0" fontId="37" fillId="0" borderId="27" xfId="0" applyNumberFormat="1" applyFont="1" applyFill="1" applyBorder="1" applyAlignment="1">
      <alignment horizontal="left" vertical="center"/>
    </xf>
    <xf numFmtId="0" fontId="37" fillId="0" borderId="27" xfId="0" applyNumberFormat="1" applyFont="1" applyFill="1" applyBorder="1" applyAlignment="1">
      <alignment horizontal="right" vertical="center"/>
    </xf>
    <xf numFmtId="4" fontId="37" fillId="0" borderId="27" xfId="40" applyNumberFormat="1" applyFont="1" applyFill="1" applyBorder="1" applyAlignment="1">
      <alignment horizontal="right" vertical="center"/>
    </xf>
    <xf numFmtId="3" fontId="37" fillId="0" borderId="27" xfId="40" applyNumberFormat="1" applyFont="1" applyFill="1" applyBorder="1" applyAlignment="1">
      <alignment horizontal="right" vertical="center"/>
    </xf>
    <xf numFmtId="4" fontId="38" fillId="0" borderId="27" xfId="40" applyNumberFormat="1" applyFont="1" applyFill="1" applyBorder="1" applyAlignment="1">
      <alignment horizontal="right" vertical="center"/>
    </xf>
    <xf numFmtId="3" fontId="38" fillId="0" borderId="27" xfId="40" applyNumberFormat="1" applyFont="1" applyFill="1" applyBorder="1" applyAlignment="1">
      <alignment horizontal="right" vertical="center"/>
    </xf>
    <xf numFmtId="3" fontId="37" fillId="0" borderId="27" xfId="67" applyNumberFormat="1" applyFont="1" applyFill="1" applyBorder="1" applyAlignment="1" applyProtection="1">
      <alignment horizontal="right" vertical="center"/>
      <protection/>
    </xf>
    <xf numFmtId="2" fontId="37" fillId="0" borderId="27" xfId="40" applyNumberFormat="1" applyFont="1" applyFill="1" applyBorder="1" applyAlignment="1">
      <alignment horizontal="right" vertical="center"/>
    </xf>
    <xf numFmtId="192" fontId="37" fillId="0" borderId="27" xfId="67" applyNumberFormat="1" applyFont="1" applyFill="1" applyBorder="1" applyAlignment="1" applyProtection="1">
      <alignment horizontal="right" vertical="center"/>
      <protection/>
    </xf>
    <xf numFmtId="2" fontId="37" fillId="0" borderId="28" xfId="40" applyNumberFormat="1" applyFont="1" applyFill="1" applyBorder="1" applyAlignment="1">
      <alignment horizontal="right" vertical="center"/>
    </xf>
    <xf numFmtId="0" fontId="37" fillId="0" borderId="29" xfId="0" applyNumberFormat="1" applyFont="1" applyFill="1" applyBorder="1" applyAlignment="1">
      <alignment horizontal="left" vertical="center"/>
    </xf>
    <xf numFmtId="2" fontId="37" fillId="0" borderId="30" xfId="0" applyNumberFormat="1" applyFont="1" applyFill="1" applyBorder="1" applyAlignment="1">
      <alignment horizontal="right" vertical="center"/>
    </xf>
    <xf numFmtId="0" fontId="37" fillId="0" borderId="29" xfId="0" applyNumberFormat="1" applyFont="1" applyFill="1" applyBorder="1" applyAlignment="1" applyProtection="1">
      <alignment horizontal="left" vertical="center"/>
      <protection locked="0"/>
    </xf>
    <xf numFmtId="2" fontId="37" fillId="0" borderId="30" xfId="40" applyNumberFormat="1" applyFont="1" applyFill="1" applyBorder="1" applyAlignment="1" applyProtection="1">
      <alignment horizontal="right" vertical="center"/>
      <protection locked="0"/>
    </xf>
    <xf numFmtId="0" fontId="37" fillId="0" borderId="29" xfId="0" applyNumberFormat="1" applyFont="1" applyFill="1" applyBorder="1" applyAlignment="1">
      <alignment horizontal="left" vertical="center"/>
    </xf>
    <xf numFmtId="2" fontId="37" fillId="0" borderId="30" xfId="40" applyNumberFormat="1" applyFont="1" applyFill="1" applyBorder="1" applyAlignment="1">
      <alignment horizontal="right" vertical="center"/>
    </xf>
    <xf numFmtId="0" fontId="37" fillId="0" borderId="29" xfId="54" applyNumberFormat="1" applyFont="1" applyFill="1" applyBorder="1" applyAlignment="1">
      <alignment horizontal="left" vertical="center"/>
      <protection/>
    </xf>
    <xf numFmtId="2" fontId="37" fillId="0" borderId="30" xfId="67" applyNumberFormat="1" applyFont="1" applyFill="1" applyBorder="1" applyAlignment="1" applyProtection="1">
      <alignment horizontal="right" vertical="center"/>
      <protection/>
    </xf>
    <xf numFmtId="0" fontId="37" fillId="0" borderId="29" xfId="0" applyNumberFormat="1" applyFont="1" applyFill="1" applyBorder="1" applyAlignment="1">
      <alignment vertical="center"/>
    </xf>
    <xf numFmtId="2" fontId="37" fillId="0" borderId="30" xfId="0" applyNumberFormat="1" applyFont="1" applyFill="1" applyBorder="1" applyAlignment="1">
      <alignment horizontal="right" vertical="center"/>
    </xf>
    <xf numFmtId="2" fontId="37" fillId="0" borderId="30" xfId="68" applyNumberFormat="1" applyFont="1" applyFill="1" applyBorder="1" applyAlignment="1" applyProtection="1">
      <alignment horizontal="right" vertical="center"/>
      <protection/>
    </xf>
    <xf numFmtId="0" fontId="37" fillId="0" borderId="31" xfId="0" applyNumberFormat="1" applyFont="1" applyFill="1" applyBorder="1" applyAlignment="1">
      <alignment horizontal="left" vertical="center"/>
    </xf>
    <xf numFmtId="190" fontId="37" fillId="0" borderId="16" xfId="0" applyNumberFormat="1" applyFont="1" applyFill="1" applyBorder="1" applyAlignment="1">
      <alignment vertical="center"/>
    </xf>
    <xf numFmtId="0" fontId="37" fillId="0" borderId="16" xfId="0" applyNumberFormat="1" applyFont="1" applyFill="1" applyBorder="1" applyAlignment="1">
      <alignment horizontal="left" vertical="center"/>
    </xf>
    <xf numFmtId="0" fontId="37" fillId="0" borderId="16" xfId="0" applyNumberFormat="1" applyFont="1" applyFill="1" applyBorder="1" applyAlignment="1">
      <alignment horizontal="right" vertical="center"/>
    </xf>
    <xf numFmtId="4" fontId="37" fillId="0" borderId="16" xfId="40" applyNumberFormat="1" applyFont="1" applyFill="1" applyBorder="1" applyAlignment="1">
      <alignment horizontal="right" vertical="center"/>
    </xf>
    <xf numFmtId="3" fontId="37" fillId="0" borderId="16" xfId="40" applyNumberFormat="1" applyFont="1" applyFill="1" applyBorder="1" applyAlignment="1">
      <alignment horizontal="right" vertical="center"/>
    </xf>
    <xf numFmtId="4" fontId="38" fillId="0" borderId="16" xfId="40" applyNumberFormat="1" applyFont="1" applyFill="1" applyBorder="1" applyAlignment="1">
      <alignment horizontal="right" vertical="center"/>
    </xf>
    <xf numFmtId="3" fontId="38" fillId="0" borderId="16" xfId="40" applyNumberFormat="1" applyFont="1" applyFill="1" applyBorder="1" applyAlignment="1">
      <alignment horizontal="right" vertical="center"/>
    </xf>
    <xf numFmtId="3" fontId="37" fillId="0" borderId="16" xfId="67" applyNumberFormat="1" applyFont="1" applyFill="1" applyBorder="1" applyAlignment="1" applyProtection="1">
      <alignment horizontal="right" vertical="center"/>
      <protection/>
    </xf>
    <xf numFmtId="2" fontId="37" fillId="0" borderId="16" xfId="40" applyNumberFormat="1" applyFont="1" applyFill="1" applyBorder="1" applyAlignment="1">
      <alignment horizontal="right" vertical="center"/>
    </xf>
    <xf numFmtId="192" fontId="37" fillId="0" borderId="16" xfId="67" applyNumberFormat="1" applyFont="1" applyFill="1" applyBorder="1" applyAlignment="1" applyProtection="1">
      <alignment horizontal="right" vertical="center"/>
      <protection/>
    </xf>
    <xf numFmtId="2" fontId="37" fillId="0" borderId="24" xfId="40" applyNumberFormat="1" applyFont="1" applyFill="1" applyBorder="1" applyAlignment="1">
      <alignment horizontal="right" vertical="center"/>
    </xf>
    <xf numFmtId="0" fontId="37" fillId="0" borderId="32" xfId="0" applyNumberFormat="1" applyFont="1" applyFill="1" applyBorder="1" applyAlignment="1">
      <alignment horizontal="left" vertical="center"/>
    </xf>
    <xf numFmtId="190" fontId="37" fillId="0" borderId="10" xfId="0" applyNumberFormat="1" applyFont="1" applyFill="1" applyBorder="1" applyAlignment="1">
      <alignment vertical="center"/>
    </xf>
    <xf numFmtId="0" fontId="37" fillId="0" borderId="10" xfId="0" applyNumberFormat="1" applyFont="1" applyFill="1" applyBorder="1" applyAlignment="1">
      <alignment horizontal="left" vertical="center"/>
    </xf>
    <xf numFmtId="0" fontId="37" fillId="0" borderId="10" xfId="0" applyNumberFormat="1" applyFont="1" applyFill="1" applyBorder="1" applyAlignment="1">
      <alignment horizontal="right" vertical="center"/>
    </xf>
    <xf numFmtId="4" fontId="37" fillId="0" borderId="10" xfId="40" applyNumberFormat="1" applyFont="1" applyFill="1" applyBorder="1" applyAlignment="1">
      <alignment horizontal="right" vertical="center"/>
    </xf>
    <xf numFmtId="3" fontId="37" fillId="0" borderId="10" xfId="40" applyNumberFormat="1" applyFont="1" applyFill="1" applyBorder="1" applyAlignment="1">
      <alignment horizontal="right" vertical="center"/>
    </xf>
    <xf numFmtId="4" fontId="38" fillId="0" borderId="10" xfId="40" applyNumberFormat="1" applyFont="1" applyFill="1" applyBorder="1" applyAlignment="1">
      <alignment horizontal="right" vertical="center"/>
    </xf>
    <xf numFmtId="3" fontId="38" fillId="0" borderId="10" xfId="40" applyNumberFormat="1" applyFont="1" applyFill="1" applyBorder="1" applyAlignment="1">
      <alignment horizontal="right" vertical="center"/>
    </xf>
    <xf numFmtId="3" fontId="37" fillId="0" borderId="10" xfId="67" applyNumberFormat="1" applyFont="1" applyFill="1" applyBorder="1" applyAlignment="1" applyProtection="1">
      <alignment horizontal="right" vertical="center"/>
      <protection/>
    </xf>
    <xf numFmtId="2" fontId="37" fillId="0" borderId="10" xfId="40" applyNumberFormat="1" applyFont="1" applyFill="1" applyBorder="1" applyAlignment="1">
      <alignment horizontal="right" vertical="center"/>
    </xf>
    <xf numFmtId="192" fontId="37" fillId="0" borderId="10" xfId="67" applyNumberFormat="1" applyFont="1" applyFill="1" applyBorder="1" applyAlignment="1" applyProtection="1">
      <alignment horizontal="right" vertical="center"/>
      <protection/>
    </xf>
    <xf numFmtId="2" fontId="37" fillId="0" borderId="33" xfId="40" applyNumberFormat="1" applyFont="1" applyFill="1" applyBorder="1" applyAlignment="1">
      <alignment horizontal="right" vertical="center"/>
    </xf>
    <xf numFmtId="0" fontId="37" fillId="0" borderId="34" xfId="0" applyNumberFormat="1" applyFont="1" applyFill="1" applyBorder="1" applyAlignment="1" applyProtection="1">
      <alignment horizontal="left" vertical="center"/>
      <protection locked="0"/>
    </xf>
    <xf numFmtId="190" fontId="37" fillId="0" borderId="35" xfId="0" applyNumberFormat="1" applyFont="1" applyFill="1" applyBorder="1" applyAlignment="1" applyProtection="1">
      <alignment vertical="center"/>
      <protection locked="0"/>
    </xf>
    <xf numFmtId="0" fontId="37" fillId="0" borderId="35" xfId="0" applyNumberFormat="1" applyFont="1" applyFill="1" applyBorder="1" applyAlignment="1" applyProtection="1">
      <alignment horizontal="left" vertical="center"/>
      <protection locked="0"/>
    </xf>
    <xf numFmtId="0" fontId="37" fillId="0" borderId="35" xfId="0" applyNumberFormat="1" applyFont="1" applyFill="1" applyBorder="1" applyAlignment="1" applyProtection="1">
      <alignment horizontal="right" vertical="center"/>
      <protection locked="0"/>
    </xf>
    <xf numFmtId="4" fontId="37" fillId="0" borderId="35" xfId="40" applyNumberFormat="1" applyFont="1" applyFill="1" applyBorder="1" applyAlignment="1" applyProtection="1">
      <alignment horizontal="right" vertical="center"/>
      <protection locked="0"/>
    </xf>
    <xf numFmtId="3" fontId="37" fillId="0" borderId="35" xfId="40" applyNumberFormat="1" applyFont="1" applyFill="1" applyBorder="1" applyAlignment="1" applyProtection="1">
      <alignment horizontal="right" vertical="center"/>
      <protection locked="0"/>
    </xf>
    <xf numFmtId="4" fontId="38" fillId="0" borderId="35" xfId="40" applyNumberFormat="1" applyFont="1" applyFill="1" applyBorder="1" applyAlignment="1" applyProtection="1">
      <alignment horizontal="right" vertical="center"/>
      <protection/>
    </xf>
    <xf numFmtId="3" fontId="38" fillId="0" borderId="35" xfId="40" applyNumberFormat="1" applyFont="1" applyFill="1" applyBorder="1" applyAlignment="1" applyProtection="1">
      <alignment horizontal="right" vertical="center"/>
      <protection/>
    </xf>
    <xf numFmtId="3" fontId="37" fillId="0" borderId="35" xfId="67" applyNumberFormat="1" applyFont="1" applyFill="1" applyBorder="1" applyAlignment="1" applyProtection="1">
      <alignment horizontal="right" vertical="center"/>
      <protection/>
    </xf>
    <xf numFmtId="2" fontId="37" fillId="0" borderId="35" xfId="67" applyNumberFormat="1" applyFont="1" applyFill="1" applyBorder="1" applyAlignment="1" applyProtection="1">
      <alignment horizontal="right" vertical="center"/>
      <protection/>
    </xf>
    <xf numFmtId="192" fontId="37" fillId="0" borderId="35" xfId="67" applyNumberFormat="1" applyFont="1" applyFill="1" applyBorder="1" applyAlignment="1" applyProtection="1">
      <alignment horizontal="right" vertical="center"/>
      <protection/>
    </xf>
    <xf numFmtId="2" fontId="37" fillId="0" borderId="36" xfId="40" applyNumberFormat="1" applyFont="1" applyFill="1" applyBorder="1" applyAlignment="1" applyProtection="1">
      <alignment horizontal="right" vertical="center"/>
      <protection locked="0"/>
    </xf>
    <xf numFmtId="0" fontId="12" fillId="0" borderId="15" xfId="0" applyNumberFormat="1" applyFont="1" applyFill="1" applyBorder="1" applyAlignment="1" applyProtection="1">
      <alignment horizontal="right" vertical="center"/>
      <protection locked="0"/>
    </xf>
    <xf numFmtId="0" fontId="12" fillId="0" borderId="15" xfId="0" applyNumberFormat="1" applyFont="1" applyFill="1" applyBorder="1" applyAlignment="1" applyProtection="1">
      <alignment horizontal="right" vertical="center"/>
      <protection/>
    </xf>
    <xf numFmtId="0" fontId="27" fillId="0" borderId="11" xfId="0" applyFont="1" applyFill="1" applyBorder="1" applyAlignment="1" applyProtection="1">
      <alignment horizontal="left" vertical="center"/>
      <protection/>
    </xf>
    <xf numFmtId="0" fontId="37" fillId="0" borderId="31" xfId="0" applyNumberFormat="1" applyFont="1" applyFill="1" applyBorder="1" applyAlignment="1" applyProtection="1">
      <alignment horizontal="left" vertical="center"/>
      <protection locked="0"/>
    </xf>
    <xf numFmtId="190" fontId="37" fillId="0" borderId="16" xfId="0" applyNumberFormat="1" applyFont="1" applyFill="1" applyBorder="1" applyAlignment="1" applyProtection="1">
      <alignment vertical="center"/>
      <protection locked="0"/>
    </xf>
    <xf numFmtId="0" fontId="37" fillId="0" borderId="16" xfId="0" applyNumberFormat="1" applyFont="1" applyFill="1" applyBorder="1" applyAlignment="1" applyProtection="1">
      <alignment horizontal="left" vertical="center"/>
      <protection locked="0"/>
    </xf>
    <xf numFmtId="0" fontId="37" fillId="0" borderId="16" xfId="0" applyNumberFormat="1" applyFont="1" applyFill="1" applyBorder="1" applyAlignment="1" applyProtection="1">
      <alignment horizontal="right" vertical="center"/>
      <protection locked="0"/>
    </xf>
    <xf numFmtId="4" fontId="37" fillId="0" borderId="16" xfId="40" applyNumberFormat="1" applyFont="1" applyFill="1" applyBorder="1" applyAlignment="1" applyProtection="1">
      <alignment horizontal="right" vertical="center"/>
      <protection locked="0"/>
    </xf>
    <xf numFmtId="3" fontId="37" fillId="0" borderId="16" xfId="40" applyNumberFormat="1" applyFont="1" applyFill="1" applyBorder="1" applyAlignment="1" applyProtection="1">
      <alignment horizontal="right" vertical="center"/>
      <protection locked="0"/>
    </xf>
    <xf numFmtId="4" fontId="38" fillId="0" borderId="16" xfId="40" applyNumberFormat="1" applyFont="1" applyFill="1" applyBorder="1" applyAlignment="1" applyProtection="1">
      <alignment horizontal="right" vertical="center"/>
      <protection/>
    </xf>
    <xf numFmtId="3" fontId="38" fillId="0" borderId="16" xfId="40" applyNumberFormat="1" applyFont="1" applyFill="1" applyBorder="1" applyAlignment="1" applyProtection="1">
      <alignment horizontal="right" vertical="center"/>
      <protection/>
    </xf>
    <xf numFmtId="2" fontId="37" fillId="0" borderId="16" xfId="67" applyNumberFormat="1" applyFont="1" applyFill="1" applyBorder="1" applyAlignment="1" applyProtection="1">
      <alignment horizontal="right" vertical="center"/>
      <protection/>
    </xf>
    <xf numFmtId="4" fontId="37" fillId="0" borderId="16" xfId="40" applyNumberFormat="1" applyFont="1" applyFill="1" applyBorder="1" applyAlignment="1" applyProtection="1">
      <alignment horizontal="right" vertical="center"/>
      <protection/>
    </xf>
    <xf numFmtId="2" fontId="37" fillId="0" borderId="24" xfId="40" applyNumberFormat="1" applyFont="1" applyFill="1" applyBorder="1" applyAlignment="1" applyProtection="1">
      <alignment horizontal="right" vertical="center"/>
      <protection locked="0"/>
    </xf>
    <xf numFmtId="190" fontId="31" fillId="0" borderId="23" xfId="0" applyNumberFormat="1" applyFont="1" applyFill="1" applyBorder="1" applyAlignment="1" applyProtection="1">
      <alignment horizontal="center" vertical="center" wrapText="1"/>
      <protection/>
    </xf>
    <xf numFmtId="190" fontId="32" fillId="0" borderId="37" xfId="0" applyNumberFormat="1" applyFont="1" applyBorder="1" applyAlignment="1">
      <alignment horizontal="center" vertical="center" wrapText="1"/>
    </xf>
    <xf numFmtId="190" fontId="32" fillId="0" borderId="38"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8" xfId="0" applyNumberFormat="1" applyFont="1" applyBorder="1" applyAlignment="1">
      <alignment horizontal="center" vertical="center" wrapText="1"/>
    </xf>
    <xf numFmtId="190" fontId="32" fillId="0" borderId="25" xfId="0" applyNumberFormat="1" applyFont="1" applyBorder="1" applyAlignment="1">
      <alignment horizontal="center" vertical="center" wrapText="1"/>
    </xf>
    <xf numFmtId="190" fontId="31" fillId="0" borderId="20" xfId="0" applyNumberFormat="1" applyFont="1" applyFill="1" applyBorder="1" applyAlignment="1" applyProtection="1">
      <alignment horizontal="center" vertical="center" wrapText="1"/>
      <protection/>
    </xf>
    <xf numFmtId="190" fontId="32" fillId="0" borderId="39" xfId="0" applyNumberFormat="1" applyFont="1" applyBorder="1" applyAlignment="1">
      <alignment horizontal="center" vertical="center" wrapText="1"/>
    </xf>
    <xf numFmtId="190" fontId="24" fillId="0" borderId="27" xfId="0" applyNumberFormat="1" applyFont="1" applyFill="1" applyBorder="1" applyAlignment="1" applyProtection="1">
      <alignment horizontal="center" wrapText="1"/>
      <protection/>
    </xf>
    <xf numFmtId="190" fontId="24" fillId="0" borderId="16" xfId="0" applyNumberFormat="1" applyFont="1" applyFill="1" applyBorder="1" applyAlignment="1" applyProtection="1">
      <alignment horizontal="center" wrapText="1"/>
      <protection/>
    </xf>
    <xf numFmtId="0" fontId="24" fillId="0" borderId="27" xfId="0" applyFont="1" applyFill="1" applyBorder="1" applyAlignment="1" applyProtection="1">
      <alignment horizontal="center" wrapText="1"/>
      <protection/>
    </xf>
    <xf numFmtId="0" fontId="24" fillId="0" borderId="16" xfId="0" applyFont="1" applyFill="1" applyBorder="1" applyAlignment="1" applyProtection="1">
      <alignment horizontal="center" wrapText="1"/>
      <protection/>
    </xf>
    <xf numFmtId="0" fontId="24" fillId="0" borderId="16" xfId="0" applyFont="1" applyFill="1" applyBorder="1" applyAlignment="1" applyProtection="1">
      <alignment horizontal="center"/>
      <protection/>
    </xf>
    <xf numFmtId="190" fontId="12" fillId="33" borderId="18" xfId="0" applyNumberFormat="1" applyFont="1" applyFill="1" applyBorder="1" applyAlignment="1">
      <alignment horizontal="center" vertical="center"/>
    </xf>
    <xf numFmtId="190" fontId="12" fillId="33" borderId="25" xfId="0" applyNumberFormat="1" applyFont="1" applyFill="1" applyBorder="1" applyAlignment="1">
      <alignment horizontal="center" vertical="center"/>
    </xf>
    <xf numFmtId="190" fontId="12" fillId="33" borderId="19" xfId="0" applyNumberFormat="1" applyFont="1" applyFill="1" applyBorder="1" applyAlignment="1">
      <alignment horizontal="center" vertical="center"/>
    </xf>
    <xf numFmtId="3" fontId="24" fillId="0" borderId="27" xfId="0" applyNumberFormat="1" applyFont="1" applyFill="1" applyBorder="1" applyAlignment="1" applyProtection="1">
      <alignment horizontal="center" wrapText="1"/>
      <protection/>
    </xf>
    <xf numFmtId="2" fontId="24" fillId="0" borderId="27" xfId="0" applyNumberFormat="1" applyFont="1" applyFill="1" applyBorder="1" applyAlignment="1" applyProtection="1">
      <alignment horizontal="center" wrapText="1"/>
      <protection/>
    </xf>
    <xf numFmtId="190" fontId="35" fillId="33" borderId="22" xfId="0" applyNumberFormat="1" applyFont="1" applyFill="1" applyBorder="1" applyAlignment="1" applyProtection="1">
      <alignment horizontal="center" vertical="center"/>
      <protection/>
    </xf>
    <xf numFmtId="190" fontId="28" fillId="33" borderId="22" xfId="0" applyNumberFormat="1" applyFont="1" applyFill="1" applyBorder="1" applyAlignment="1">
      <alignment horizontal="center"/>
    </xf>
    <xf numFmtId="190" fontId="28" fillId="33" borderId="23" xfId="0" applyNumberFormat="1" applyFont="1" applyFill="1" applyBorder="1" applyAlignment="1">
      <alignment horizontal="center"/>
    </xf>
    <xf numFmtId="4" fontId="24" fillId="0" borderId="27" xfId="0" applyNumberFormat="1" applyFont="1" applyFill="1" applyBorder="1" applyAlignment="1" applyProtection="1">
      <alignment horizontal="center" wrapText="1"/>
      <protection/>
    </xf>
    <xf numFmtId="2" fontId="24" fillId="0" borderId="40" xfId="0" applyNumberFormat="1" applyFont="1" applyFill="1" applyBorder="1" applyAlignment="1" applyProtection="1">
      <alignment horizontal="center" wrapText="1"/>
      <protection/>
    </xf>
    <xf numFmtId="43" fontId="24" fillId="0" borderId="26" xfId="40" applyFont="1" applyFill="1" applyBorder="1" applyAlignment="1" applyProtection="1">
      <alignment horizontal="center"/>
      <protection/>
    </xf>
    <xf numFmtId="43" fontId="24" fillId="0" borderId="31" xfId="40" applyFont="1" applyFill="1" applyBorder="1" applyAlignment="1" applyProtection="1">
      <alignment horizontal="center"/>
      <protection/>
    </xf>
    <xf numFmtId="185" fontId="24" fillId="0" borderId="27" xfId="0" applyNumberFormat="1" applyFont="1" applyFill="1" applyBorder="1" applyAlignment="1" applyProtection="1">
      <alignment horizontal="center" wrapText="1"/>
      <protection/>
    </xf>
    <xf numFmtId="0" fontId="31" fillId="0" borderId="23" xfId="0" applyFont="1" applyFill="1" applyBorder="1" applyAlignment="1" applyProtection="1">
      <alignment horizontal="left" vertical="center" wrapText="1"/>
      <protection/>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8" xfId="0" applyFont="1" applyBorder="1" applyAlignment="1">
      <alignment horizontal="left" vertical="center" wrapText="1"/>
    </xf>
    <xf numFmtId="0" fontId="32" fillId="0" borderId="25" xfId="0" applyFont="1" applyBorder="1" applyAlignment="1">
      <alignment horizontal="left" vertical="center" wrapText="1"/>
    </xf>
    <xf numFmtId="0" fontId="32" fillId="0" borderId="37" xfId="0" applyFont="1" applyBorder="1" applyAlignment="1">
      <alignment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8" xfId="0" applyFont="1" applyBorder="1" applyAlignment="1">
      <alignment vertical="center" wrapText="1"/>
    </xf>
    <xf numFmtId="0" fontId="32" fillId="0" borderId="25" xfId="0" applyFont="1" applyBorder="1" applyAlignment="1">
      <alignment vertical="center" wrapText="1"/>
    </xf>
    <xf numFmtId="0" fontId="12" fillId="33" borderId="18"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9" xfId="0" applyFont="1" applyFill="1" applyBorder="1" applyAlignment="1">
      <alignment horizontal="center" vertical="center"/>
    </xf>
    <xf numFmtId="2" fontId="36" fillId="33" borderId="22" xfId="0" applyNumberFormat="1" applyFont="1" applyFill="1" applyBorder="1" applyAlignment="1" applyProtection="1">
      <alignment horizontal="center" vertical="center"/>
      <protection/>
    </xf>
    <xf numFmtId="2" fontId="28" fillId="33" borderId="22" xfId="0" applyNumberFormat="1" applyFont="1" applyFill="1" applyBorder="1" applyAlignment="1">
      <alignment/>
    </xf>
    <xf numFmtId="2" fontId="28" fillId="33" borderId="23" xfId="0" applyNumberFormat="1" applyFont="1" applyFill="1" applyBorder="1" applyAlignment="1">
      <alignment/>
    </xf>
    <xf numFmtId="193" fontId="24" fillId="0" borderId="27" xfId="0" applyNumberFormat="1" applyFont="1" applyFill="1" applyBorder="1" applyAlignment="1" applyProtection="1">
      <alignment horizontal="center" wrapText="1"/>
      <protection/>
    </xf>
    <xf numFmtId="193" fontId="24" fillId="0" borderId="28" xfId="0" applyNumberFormat="1" applyFont="1" applyFill="1" applyBorder="1" applyAlignment="1" applyProtection="1">
      <alignment horizontal="center" wrapText="1"/>
      <protection/>
    </xf>
    <xf numFmtId="0" fontId="31" fillId="0" borderId="20" xfId="0" applyFont="1" applyFill="1" applyBorder="1" applyAlignment="1" applyProtection="1">
      <alignment horizontal="left" vertical="center" wrapText="1"/>
      <protection/>
    </xf>
    <xf numFmtId="0" fontId="32" fillId="0" borderId="39"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9738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6363950" y="0"/>
          <a:ext cx="2600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533400</xdr:colOff>
      <xdr:row>0</xdr:row>
      <xdr:rowOff>523875</xdr:rowOff>
    </xdr:to>
    <xdr:sp>
      <xdr:nvSpPr>
        <xdr:cNvPr id="3" name="Text Box 5"/>
        <xdr:cNvSpPr txBox="1">
          <a:spLocks noChangeArrowheads="1"/>
        </xdr:cNvSpPr>
      </xdr:nvSpPr>
      <xdr:spPr>
        <a:xfrm>
          <a:off x="38100" y="114300"/>
          <a:ext cx="12649200" cy="409575"/>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28575</xdr:colOff>
      <xdr:row>0</xdr:row>
      <xdr:rowOff>114300</xdr:rowOff>
    </xdr:from>
    <xdr:to>
      <xdr:col>21</xdr:col>
      <xdr:colOff>323850</xdr:colOff>
      <xdr:row>0</xdr:row>
      <xdr:rowOff>533400</xdr:rowOff>
    </xdr:to>
    <xdr:sp fLocksText="0">
      <xdr:nvSpPr>
        <xdr:cNvPr id="4" name="Text Box 6"/>
        <xdr:cNvSpPr txBox="1">
          <a:spLocks noChangeArrowheads="1"/>
        </xdr:cNvSpPr>
      </xdr:nvSpPr>
      <xdr:spPr>
        <a:xfrm>
          <a:off x="12763500" y="114300"/>
          <a:ext cx="6057900"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02</a:t>
          </a:r>
          <a:r>
            <a:rPr lang="en-US" cap="none" sz="1800" b="1" i="0" u="none" baseline="0">
              <a:solidFill>
                <a:srgbClr val="000000"/>
              </a:solidFill>
              <a:latin typeface="Administer"/>
              <a:ea typeface="Administer"/>
              <a:cs typeface="Administer"/>
            </a:rPr>
            <a:t> - 07-09 January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2649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10467975"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24777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10677525" y="0"/>
          <a:ext cx="17430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24777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9077325" y="0"/>
          <a:ext cx="33242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2649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10467975" y="0"/>
          <a:ext cx="2181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10677525" y="0"/>
          <a:ext cx="17430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24682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24682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1744325" y="0"/>
          <a:ext cx="74295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868275"/>
          <a:ext cx="181927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390525</xdr:colOff>
      <xdr:row>1</xdr:row>
      <xdr:rowOff>361950</xdr:rowOff>
    </xdr:to>
    <xdr:sp>
      <xdr:nvSpPr>
        <xdr:cNvPr id="46" name="Text Box 71"/>
        <xdr:cNvSpPr txBox="1">
          <a:spLocks noChangeArrowheads="1"/>
        </xdr:cNvSpPr>
      </xdr:nvSpPr>
      <xdr:spPr>
        <a:xfrm>
          <a:off x="28575" y="114300"/>
          <a:ext cx="8010525" cy="83820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13</xdr:col>
      <xdr:colOff>485775</xdr:colOff>
      <xdr:row>0</xdr:row>
      <xdr:rowOff>114300</xdr:rowOff>
    </xdr:from>
    <xdr:to>
      <xdr:col>21</xdr:col>
      <xdr:colOff>333375</xdr:colOff>
      <xdr:row>1</xdr:row>
      <xdr:rowOff>342900</xdr:rowOff>
    </xdr:to>
    <xdr:sp fLocksText="0">
      <xdr:nvSpPr>
        <xdr:cNvPr id="47" name="Text Box 72"/>
        <xdr:cNvSpPr txBox="1">
          <a:spLocks noChangeArrowheads="1"/>
        </xdr:cNvSpPr>
      </xdr:nvSpPr>
      <xdr:spPr>
        <a:xfrm>
          <a:off x="8134350" y="114300"/>
          <a:ext cx="4257675" cy="8191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02</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07-09 January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49"/>
  <sheetViews>
    <sheetView tabSelected="1" zoomScale="65" zoomScaleNormal="65" zoomScalePageLayoutView="0" workbookViewId="0" topLeftCell="A1">
      <selection activeCell="A2" sqref="A2:V2"/>
    </sheetView>
  </sheetViews>
  <sheetFormatPr defaultColWidth="4.421875" defaultRowHeight="12.75"/>
  <cols>
    <col min="1" max="1" width="3.7109375" style="93" bestFit="1" customWidth="1"/>
    <col min="2" max="2" width="63.7109375" style="15" bestFit="1" customWidth="1"/>
    <col min="3" max="3" width="9.421875" style="16" bestFit="1" customWidth="1"/>
    <col min="4" max="4" width="23.00390625" style="6" bestFit="1" customWidth="1"/>
    <col min="5" max="5" width="7.421875" style="17" bestFit="1" customWidth="1"/>
    <col min="6" max="6" width="8.28125" style="17" bestFit="1" customWidth="1"/>
    <col min="7" max="7" width="9.421875" style="17" customWidth="1"/>
    <col min="8" max="8" width="13.28125" style="60" bestFit="1" customWidth="1"/>
    <col min="9" max="9" width="8.7109375" style="70" bestFit="1" customWidth="1"/>
    <col min="10" max="10" width="13.28125" style="60" bestFit="1" customWidth="1"/>
    <col min="11" max="11" width="8.7109375" style="70" bestFit="1" customWidth="1"/>
    <col min="12" max="12" width="13.28125" style="60" bestFit="1" customWidth="1"/>
    <col min="13" max="13" width="8.7109375" style="70" bestFit="1" customWidth="1"/>
    <col min="14" max="14" width="13.7109375" style="65" bestFit="1" customWidth="1"/>
    <col min="15" max="15" width="8.7109375" style="75" bestFit="1" customWidth="1"/>
    <col min="16" max="16" width="9.57421875" style="76" bestFit="1" customWidth="1"/>
    <col min="17" max="17" width="7.140625" style="78" bestFit="1" customWidth="1"/>
    <col min="18" max="18" width="13.28125" style="66" bestFit="1" customWidth="1"/>
    <col min="19" max="19" width="9.140625" style="34" bestFit="1" customWidth="1"/>
    <col min="20" max="20" width="14.421875" style="66" bestFit="1" customWidth="1"/>
    <col min="21" max="21" width="10.421875" style="76" bestFit="1" customWidth="1"/>
    <col min="22" max="22" width="7.140625" style="107" bestFit="1" customWidth="1"/>
    <col min="23" max="23" width="2.57421875" style="49" bestFit="1" customWidth="1"/>
    <col min="24" max="25" width="4.421875" style="6" customWidth="1"/>
    <col min="26" max="26" width="1.8515625" style="6" bestFit="1" customWidth="1"/>
    <col min="27" max="16384" width="4.421875" style="6" customWidth="1"/>
  </cols>
  <sheetData>
    <row r="1" spans="1:23" s="30" customFormat="1" ht="46.5" customHeight="1">
      <c r="A1" s="88"/>
      <c r="B1" s="26"/>
      <c r="C1" s="27"/>
      <c r="D1" s="28"/>
      <c r="E1" s="29"/>
      <c r="F1" s="29"/>
      <c r="G1" s="29"/>
      <c r="H1" s="58"/>
      <c r="I1" s="68"/>
      <c r="J1" s="61"/>
      <c r="K1" s="71"/>
      <c r="L1" s="62"/>
      <c r="M1" s="72"/>
      <c r="N1" s="63"/>
      <c r="O1" s="73"/>
      <c r="P1" s="76"/>
      <c r="Q1" s="78"/>
      <c r="R1" s="66"/>
      <c r="S1" s="34"/>
      <c r="T1" s="66"/>
      <c r="U1" s="76"/>
      <c r="V1" s="107"/>
      <c r="W1" s="49"/>
    </row>
    <row r="2" spans="1:23" s="3" customFormat="1" ht="27.75" thickBot="1">
      <c r="A2" s="273" t="s">
        <v>51</v>
      </c>
      <c r="B2" s="274"/>
      <c r="C2" s="274"/>
      <c r="D2" s="274"/>
      <c r="E2" s="274"/>
      <c r="F2" s="274"/>
      <c r="G2" s="274"/>
      <c r="H2" s="274"/>
      <c r="I2" s="274"/>
      <c r="J2" s="274"/>
      <c r="K2" s="274"/>
      <c r="L2" s="274"/>
      <c r="M2" s="274"/>
      <c r="N2" s="274"/>
      <c r="O2" s="274"/>
      <c r="P2" s="274"/>
      <c r="Q2" s="274"/>
      <c r="R2" s="274"/>
      <c r="S2" s="274"/>
      <c r="T2" s="274"/>
      <c r="U2" s="274"/>
      <c r="V2" s="275"/>
      <c r="W2" s="49"/>
    </row>
    <row r="3" spans="1:23" s="81" customFormat="1" ht="12.75">
      <c r="A3" s="86"/>
      <c r="B3" s="278" t="s">
        <v>30</v>
      </c>
      <c r="C3" s="263" t="s">
        <v>39</v>
      </c>
      <c r="D3" s="265" t="s">
        <v>5</v>
      </c>
      <c r="E3" s="265" t="s">
        <v>43</v>
      </c>
      <c r="F3" s="265" t="s">
        <v>44</v>
      </c>
      <c r="G3" s="265" t="s">
        <v>45</v>
      </c>
      <c r="H3" s="271" t="s">
        <v>6</v>
      </c>
      <c r="I3" s="271"/>
      <c r="J3" s="271" t="s">
        <v>7</v>
      </c>
      <c r="K3" s="271"/>
      <c r="L3" s="271" t="s">
        <v>8</v>
      </c>
      <c r="M3" s="271"/>
      <c r="N3" s="272" t="s">
        <v>46</v>
      </c>
      <c r="O3" s="272"/>
      <c r="P3" s="272"/>
      <c r="Q3" s="272"/>
      <c r="R3" s="276" t="s">
        <v>4</v>
      </c>
      <c r="S3" s="276"/>
      <c r="T3" s="272" t="s">
        <v>31</v>
      </c>
      <c r="U3" s="272"/>
      <c r="V3" s="277"/>
      <c r="W3" s="80"/>
    </row>
    <row r="4" spans="1:23" s="81" customFormat="1" ht="26.25" thickBot="1">
      <c r="A4" s="87"/>
      <c r="B4" s="279"/>
      <c r="C4" s="264"/>
      <c r="D4" s="267"/>
      <c r="E4" s="266"/>
      <c r="F4" s="266"/>
      <c r="G4" s="266"/>
      <c r="H4" s="82" t="s">
        <v>11</v>
      </c>
      <c r="I4" s="83" t="s">
        <v>10</v>
      </c>
      <c r="J4" s="82" t="s">
        <v>11</v>
      </c>
      <c r="K4" s="83" t="s">
        <v>10</v>
      </c>
      <c r="L4" s="82" t="s">
        <v>11</v>
      </c>
      <c r="M4" s="83" t="s">
        <v>10</v>
      </c>
      <c r="N4" s="82" t="s">
        <v>11</v>
      </c>
      <c r="O4" s="83" t="s">
        <v>10</v>
      </c>
      <c r="P4" s="83" t="s">
        <v>32</v>
      </c>
      <c r="Q4" s="84" t="s">
        <v>33</v>
      </c>
      <c r="R4" s="82" t="s">
        <v>11</v>
      </c>
      <c r="S4" s="85" t="s">
        <v>9</v>
      </c>
      <c r="T4" s="82" t="s">
        <v>11</v>
      </c>
      <c r="U4" s="83" t="s">
        <v>10</v>
      </c>
      <c r="V4" s="108" t="s">
        <v>33</v>
      </c>
      <c r="W4" s="80"/>
    </row>
    <row r="5" spans="1:23" s="4" customFormat="1" ht="12.75" customHeight="1">
      <c r="A5" s="89">
        <v>1</v>
      </c>
      <c r="B5" s="181" t="s">
        <v>62</v>
      </c>
      <c r="C5" s="182">
        <v>40550</v>
      </c>
      <c r="D5" s="183" t="s">
        <v>42</v>
      </c>
      <c r="E5" s="184">
        <v>355</v>
      </c>
      <c r="F5" s="184">
        <v>357</v>
      </c>
      <c r="G5" s="184">
        <v>1</v>
      </c>
      <c r="H5" s="185">
        <v>1870918</v>
      </c>
      <c r="I5" s="186">
        <v>185054</v>
      </c>
      <c r="J5" s="185">
        <v>3049787</v>
      </c>
      <c r="K5" s="186">
        <v>299035</v>
      </c>
      <c r="L5" s="185">
        <v>3206512</v>
      </c>
      <c r="M5" s="186">
        <v>317774</v>
      </c>
      <c r="N5" s="187">
        <f>+L5+J5+H5</f>
        <v>8127217</v>
      </c>
      <c r="O5" s="188">
        <f>+M5+K5+I5</f>
        <v>801863</v>
      </c>
      <c r="P5" s="189">
        <f aca="true" t="shared" si="0" ref="P5:P10">IF(N5&lt;&gt;0,O5/F5,"")</f>
        <v>2246.1148459383753</v>
      </c>
      <c r="Q5" s="190">
        <f>+N5/O5</f>
        <v>10.135418394414009</v>
      </c>
      <c r="R5" s="185"/>
      <c r="S5" s="191">
        <f aca="true" t="shared" si="1" ref="S5:S13">IF(R5&lt;&gt;0,-(R5-N5)/R5,"")</f>
      </c>
      <c r="T5" s="185">
        <v>8127217</v>
      </c>
      <c r="U5" s="186">
        <v>801863</v>
      </c>
      <c r="V5" s="192">
        <f>+T5/U5</f>
        <v>10.135418394414009</v>
      </c>
      <c r="W5" s="240">
        <v>1</v>
      </c>
    </row>
    <row r="6" spans="1:23" s="4" customFormat="1" ht="12.75" customHeight="1">
      <c r="A6" s="89">
        <v>2</v>
      </c>
      <c r="B6" s="193" t="s">
        <v>63</v>
      </c>
      <c r="C6" s="140">
        <v>40550</v>
      </c>
      <c r="D6" s="139" t="s">
        <v>40</v>
      </c>
      <c r="E6" s="141">
        <v>238</v>
      </c>
      <c r="F6" s="141">
        <v>238</v>
      </c>
      <c r="G6" s="141">
        <v>1</v>
      </c>
      <c r="H6" s="142">
        <v>529900</v>
      </c>
      <c r="I6" s="143">
        <v>67905</v>
      </c>
      <c r="J6" s="142">
        <v>672379.5</v>
      </c>
      <c r="K6" s="143">
        <v>82146</v>
      </c>
      <c r="L6" s="142">
        <v>728211</v>
      </c>
      <c r="M6" s="143">
        <v>89125</v>
      </c>
      <c r="N6" s="144">
        <f>SUM(H6+J6+L6)</f>
        <v>1930490.5</v>
      </c>
      <c r="O6" s="145">
        <f>SUM(I6+K6+M6)</f>
        <v>239176</v>
      </c>
      <c r="P6" s="146">
        <f t="shared" si="0"/>
        <v>1004.9411764705883</v>
      </c>
      <c r="Q6" s="150">
        <f>+N6/O6</f>
        <v>8.07142229989631</v>
      </c>
      <c r="R6" s="142"/>
      <c r="S6" s="148">
        <f t="shared" si="1"/>
      </c>
      <c r="T6" s="142">
        <v>1930490.5</v>
      </c>
      <c r="U6" s="143">
        <v>239176</v>
      </c>
      <c r="V6" s="194">
        <f>T6/U6</f>
        <v>8.07142229989631</v>
      </c>
      <c r="W6" s="240">
        <v>1</v>
      </c>
    </row>
    <row r="7" spans="1:23" s="5" customFormat="1" ht="12.75" customHeight="1">
      <c r="A7" s="90">
        <v>3</v>
      </c>
      <c r="B7" s="228" t="s">
        <v>35</v>
      </c>
      <c r="C7" s="229">
        <v>40515</v>
      </c>
      <c r="D7" s="230" t="s">
        <v>41</v>
      </c>
      <c r="E7" s="231">
        <v>337</v>
      </c>
      <c r="F7" s="231">
        <v>292</v>
      </c>
      <c r="G7" s="231">
        <v>6</v>
      </c>
      <c r="H7" s="232">
        <v>92683</v>
      </c>
      <c r="I7" s="233">
        <v>10285</v>
      </c>
      <c r="J7" s="232">
        <v>175537</v>
      </c>
      <c r="K7" s="233">
        <v>18636</v>
      </c>
      <c r="L7" s="232">
        <v>192467</v>
      </c>
      <c r="M7" s="233">
        <v>20321</v>
      </c>
      <c r="N7" s="234">
        <f>+H7+J7+L7</f>
        <v>460687</v>
      </c>
      <c r="O7" s="235">
        <f>+I7+K7+M7</f>
        <v>49242</v>
      </c>
      <c r="P7" s="236">
        <f t="shared" si="0"/>
        <v>168.63698630136986</v>
      </c>
      <c r="Q7" s="237">
        <f>IF(N7&lt;&gt;0,N7/O7,"")</f>
        <v>9.355570447991552</v>
      </c>
      <c r="R7" s="232">
        <v>1271537</v>
      </c>
      <c r="S7" s="238">
        <f t="shared" si="1"/>
        <v>-0.6376928079953631</v>
      </c>
      <c r="T7" s="232">
        <v>19115842</v>
      </c>
      <c r="U7" s="233">
        <v>2031893</v>
      </c>
      <c r="V7" s="239">
        <f>T7/U7</f>
        <v>9.407897955256502</v>
      </c>
      <c r="W7" s="240">
        <v>1</v>
      </c>
    </row>
    <row r="8" spans="1:23" s="5" customFormat="1" ht="12.75" customHeight="1">
      <c r="A8" s="91">
        <v>4</v>
      </c>
      <c r="B8" s="216" t="s">
        <v>47</v>
      </c>
      <c r="C8" s="217">
        <v>40536</v>
      </c>
      <c r="D8" s="218" t="s">
        <v>42</v>
      </c>
      <c r="E8" s="219">
        <v>112</v>
      </c>
      <c r="F8" s="219">
        <v>114</v>
      </c>
      <c r="G8" s="219">
        <v>3</v>
      </c>
      <c r="H8" s="220">
        <v>36011</v>
      </c>
      <c r="I8" s="221">
        <v>3623</v>
      </c>
      <c r="J8" s="220">
        <v>159252</v>
      </c>
      <c r="K8" s="221">
        <v>13023</v>
      </c>
      <c r="L8" s="220">
        <v>161886</v>
      </c>
      <c r="M8" s="221">
        <v>13192</v>
      </c>
      <c r="N8" s="222">
        <f>+L8+J8+H8</f>
        <v>357149</v>
      </c>
      <c r="O8" s="223">
        <f>+M8+K8+I8</f>
        <v>29838</v>
      </c>
      <c r="P8" s="224">
        <f t="shared" si="0"/>
        <v>261.7368421052632</v>
      </c>
      <c r="Q8" s="225">
        <f>+N8/O8</f>
        <v>11.969602520276158</v>
      </c>
      <c r="R8" s="220">
        <v>560948</v>
      </c>
      <c r="S8" s="226">
        <f t="shared" si="1"/>
        <v>-0.36331175082182304</v>
      </c>
      <c r="T8" s="220">
        <v>2020931</v>
      </c>
      <c r="U8" s="221">
        <v>170894</v>
      </c>
      <c r="V8" s="227">
        <f>+T8/U8</f>
        <v>11.825640455487028</v>
      </c>
      <c r="W8" s="240"/>
    </row>
    <row r="9" spans="1:23" s="5" customFormat="1" ht="12.75" customHeight="1">
      <c r="A9" s="91">
        <v>5</v>
      </c>
      <c r="B9" s="193" t="s">
        <v>52</v>
      </c>
      <c r="C9" s="140">
        <v>40543</v>
      </c>
      <c r="D9" s="139" t="s">
        <v>26</v>
      </c>
      <c r="E9" s="141">
        <v>99</v>
      </c>
      <c r="F9" s="141">
        <v>113</v>
      </c>
      <c r="G9" s="141">
        <v>2</v>
      </c>
      <c r="H9" s="158">
        <v>53832</v>
      </c>
      <c r="I9" s="159">
        <v>4714</v>
      </c>
      <c r="J9" s="158">
        <v>141186</v>
      </c>
      <c r="K9" s="159">
        <v>11630</v>
      </c>
      <c r="L9" s="158">
        <v>140377.5</v>
      </c>
      <c r="M9" s="159">
        <v>11673</v>
      </c>
      <c r="N9" s="160">
        <f>H9+J9+L9</f>
        <v>335395.5</v>
      </c>
      <c r="O9" s="145">
        <f>+M9+K9+I9</f>
        <v>28017</v>
      </c>
      <c r="P9" s="146">
        <f t="shared" si="0"/>
        <v>247.93805309734512</v>
      </c>
      <c r="Q9" s="150">
        <f>+N9/O9</f>
        <v>11.971142520612485</v>
      </c>
      <c r="R9" s="158">
        <v>582871.5</v>
      </c>
      <c r="S9" s="148">
        <f t="shared" si="1"/>
        <v>-0.42458071804848924</v>
      </c>
      <c r="T9" s="161">
        <v>1130838.5</v>
      </c>
      <c r="U9" s="162">
        <v>97657</v>
      </c>
      <c r="V9" s="194">
        <f>T9/U9</f>
        <v>11.579697307924675</v>
      </c>
      <c r="W9" s="241"/>
    </row>
    <row r="10" spans="1:23" s="5" customFormat="1" ht="12.75" customHeight="1">
      <c r="A10" s="91">
        <v>6</v>
      </c>
      <c r="B10" s="199" t="s">
        <v>48</v>
      </c>
      <c r="C10" s="140">
        <v>40536</v>
      </c>
      <c r="D10" s="139" t="s">
        <v>42</v>
      </c>
      <c r="E10" s="141">
        <v>91</v>
      </c>
      <c r="F10" s="141">
        <v>90</v>
      </c>
      <c r="G10" s="141">
        <v>3</v>
      </c>
      <c r="H10" s="142">
        <v>35881</v>
      </c>
      <c r="I10" s="143">
        <v>2984</v>
      </c>
      <c r="J10" s="142">
        <v>122401</v>
      </c>
      <c r="K10" s="143">
        <v>4724</v>
      </c>
      <c r="L10" s="142">
        <v>50445</v>
      </c>
      <c r="M10" s="143">
        <v>4220</v>
      </c>
      <c r="N10" s="144">
        <f>+L10+J10+H10</f>
        <v>208727</v>
      </c>
      <c r="O10" s="145">
        <f>+M10+K10+I10</f>
        <v>11928</v>
      </c>
      <c r="P10" s="146">
        <f t="shared" si="0"/>
        <v>132.53333333333333</v>
      </c>
      <c r="Q10" s="147">
        <f>+N10/O10</f>
        <v>17.498910127431255</v>
      </c>
      <c r="R10" s="142">
        <v>277528</v>
      </c>
      <c r="S10" s="148">
        <f t="shared" si="1"/>
        <v>-0.2479065175405725</v>
      </c>
      <c r="T10" s="142">
        <v>1181432</v>
      </c>
      <c r="U10" s="143">
        <v>96529</v>
      </c>
      <c r="V10" s="198">
        <f>+T10/U10</f>
        <v>12.239140569155383</v>
      </c>
      <c r="W10" s="240"/>
    </row>
    <row r="11" spans="1:23" s="5" customFormat="1" ht="12.75" customHeight="1">
      <c r="A11" s="91">
        <v>7</v>
      </c>
      <c r="B11" s="195" t="s">
        <v>17</v>
      </c>
      <c r="C11" s="152">
        <v>40522</v>
      </c>
      <c r="D11" s="151" t="s">
        <v>24</v>
      </c>
      <c r="E11" s="149">
        <v>110</v>
      </c>
      <c r="F11" s="149">
        <v>71</v>
      </c>
      <c r="G11" s="149">
        <v>5</v>
      </c>
      <c r="H11" s="153">
        <v>36849</v>
      </c>
      <c r="I11" s="154">
        <v>3002</v>
      </c>
      <c r="J11" s="153">
        <v>63356</v>
      </c>
      <c r="K11" s="154">
        <v>5120</v>
      </c>
      <c r="L11" s="153">
        <v>61474</v>
      </c>
      <c r="M11" s="154">
        <v>4971</v>
      </c>
      <c r="N11" s="155">
        <f>+H11+J11+L11</f>
        <v>161679</v>
      </c>
      <c r="O11" s="156">
        <f>+I11+K11+M11</f>
        <v>13093</v>
      </c>
      <c r="P11" s="143">
        <f>+O11/F11</f>
        <v>184.40845070422534</v>
      </c>
      <c r="Q11" s="147">
        <f>+N11/O11</f>
        <v>12.34850683571374</v>
      </c>
      <c r="R11" s="153">
        <v>499577</v>
      </c>
      <c r="S11" s="148">
        <f t="shared" si="1"/>
        <v>-0.676368207503548</v>
      </c>
      <c r="T11" s="153">
        <v>4763768</v>
      </c>
      <c r="U11" s="154">
        <v>447852</v>
      </c>
      <c r="V11" s="200">
        <f>+T11/U11</f>
        <v>10.636924698337843</v>
      </c>
      <c r="W11" s="240"/>
    </row>
    <row r="12" spans="1:23" s="5" customFormat="1" ht="12.75" customHeight="1">
      <c r="A12" s="91">
        <v>8</v>
      </c>
      <c r="B12" s="195" t="s">
        <v>50</v>
      </c>
      <c r="C12" s="152">
        <v>40536</v>
      </c>
      <c r="D12" s="151" t="s">
        <v>41</v>
      </c>
      <c r="E12" s="149">
        <v>48</v>
      </c>
      <c r="F12" s="149">
        <v>36</v>
      </c>
      <c r="G12" s="149">
        <v>3</v>
      </c>
      <c r="H12" s="153">
        <v>12758</v>
      </c>
      <c r="I12" s="154">
        <v>971</v>
      </c>
      <c r="J12" s="153">
        <v>19530</v>
      </c>
      <c r="K12" s="154">
        <v>1488</v>
      </c>
      <c r="L12" s="153">
        <v>16387</v>
      </c>
      <c r="M12" s="154">
        <v>1264</v>
      </c>
      <c r="N12" s="155">
        <f>+H12+J12+L12</f>
        <v>48675</v>
      </c>
      <c r="O12" s="156">
        <f>+I12+K12+M12</f>
        <v>3723</v>
      </c>
      <c r="P12" s="146">
        <f>IF(N12&lt;&gt;0,O12/F12,"")</f>
        <v>103.41666666666667</v>
      </c>
      <c r="Q12" s="157">
        <f>IF(N12&lt;&gt;0,N12/O12,"")</f>
        <v>13.074133763094279</v>
      </c>
      <c r="R12" s="153">
        <v>197966</v>
      </c>
      <c r="S12" s="148">
        <f t="shared" si="1"/>
        <v>-0.7541244456118728</v>
      </c>
      <c r="T12" s="153">
        <v>654433</v>
      </c>
      <c r="U12" s="154">
        <v>55865</v>
      </c>
      <c r="V12" s="196">
        <f>T12/U12</f>
        <v>11.714543989975835</v>
      </c>
      <c r="W12" s="240"/>
    </row>
    <row r="13" spans="1:23" s="5" customFormat="1" ht="12.75" customHeight="1">
      <c r="A13" s="91">
        <v>9</v>
      </c>
      <c r="B13" s="193" t="s">
        <v>18</v>
      </c>
      <c r="C13" s="140">
        <v>40529</v>
      </c>
      <c r="D13" s="139" t="s">
        <v>26</v>
      </c>
      <c r="E13" s="141">
        <v>147</v>
      </c>
      <c r="F13" s="141">
        <v>66</v>
      </c>
      <c r="G13" s="141">
        <v>4</v>
      </c>
      <c r="H13" s="158">
        <v>7502</v>
      </c>
      <c r="I13" s="159">
        <v>1017</v>
      </c>
      <c r="J13" s="158">
        <v>14640.5</v>
      </c>
      <c r="K13" s="159">
        <v>1860</v>
      </c>
      <c r="L13" s="158">
        <v>19021</v>
      </c>
      <c r="M13" s="159">
        <v>2227</v>
      </c>
      <c r="N13" s="160">
        <f>H13+J13+L13</f>
        <v>41163.5</v>
      </c>
      <c r="O13" s="145">
        <f>+M13+K13+I13</f>
        <v>5104</v>
      </c>
      <c r="P13" s="146">
        <f>IF(N13&lt;&gt;0,O13/F13,"")</f>
        <v>77.33333333333333</v>
      </c>
      <c r="Q13" s="150">
        <f>+N13/O13</f>
        <v>8.064949059561128</v>
      </c>
      <c r="R13" s="158">
        <v>358787.5</v>
      </c>
      <c r="S13" s="148">
        <f t="shared" si="1"/>
        <v>-0.8852705292129742</v>
      </c>
      <c r="T13" s="161">
        <v>1899553.5</v>
      </c>
      <c r="U13" s="162">
        <v>220628</v>
      </c>
      <c r="V13" s="194">
        <f>T13/U13</f>
        <v>8.609757147778161</v>
      </c>
      <c r="W13" s="241">
        <v>1</v>
      </c>
    </row>
    <row r="14" spans="1:23" s="5" customFormat="1" ht="12.75" customHeight="1">
      <c r="A14" s="91">
        <v>10</v>
      </c>
      <c r="B14" s="201" t="s">
        <v>54</v>
      </c>
      <c r="C14" s="163">
        <v>40543</v>
      </c>
      <c r="D14" s="139" t="s">
        <v>55</v>
      </c>
      <c r="E14" s="141">
        <v>23</v>
      </c>
      <c r="F14" s="141">
        <v>19</v>
      </c>
      <c r="G14" s="141">
        <v>2</v>
      </c>
      <c r="H14" s="142">
        <v>9604</v>
      </c>
      <c r="I14" s="143">
        <v>677</v>
      </c>
      <c r="J14" s="142">
        <v>14410</v>
      </c>
      <c r="K14" s="143">
        <v>1002</v>
      </c>
      <c r="L14" s="142">
        <v>13587</v>
      </c>
      <c r="M14" s="143">
        <v>936</v>
      </c>
      <c r="N14" s="144">
        <f>SUM(H14+J14+L14)</f>
        <v>37601</v>
      </c>
      <c r="O14" s="145">
        <f>SUM(I14+K14+M14)</f>
        <v>2615</v>
      </c>
      <c r="P14" s="143">
        <v>138</v>
      </c>
      <c r="Q14" s="147">
        <f>N14/O14</f>
        <v>14.378967495219886</v>
      </c>
      <c r="R14" s="142"/>
      <c r="S14" s="164"/>
      <c r="T14" s="142">
        <v>191228</v>
      </c>
      <c r="U14" s="143">
        <v>14446</v>
      </c>
      <c r="V14" s="194">
        <f>T14/U14</f>
        <v>13.237435968434168</v>
      </c>
      <c r="W14" s="240"/>
    </row>
    <row r="15" spans="1:23" s="5" customFormat="1" ht="12.75" customHeight="1">
      <c r="A15" s="91">
        <v>11</v>
      </c>
      <c r="B15" s="197" t="s">
        <v>56</v>
      </c>
      <c r="C15" s="140">
        <v>40543</v>
      </c>
      <c r="D15" s="139" t="s">
        <v>42</v>
      </c>
      <c r="E15" s="141">
        <v>118</v>
      </c>
      <c r="F15" s="141">
        <v>101</v>
      </c>
      <c r="G15" s="141">
        <v>2</v>
      </c>
      <c r="H15" s="142">
        <v>5635</v>
      </c>
      <c r="I15" s="143">
        <v>632</v>
      </c>
      <c r="J15" s="142">
        <v>8745</v>
      </c>
      <c r="K15" s="143">
        <v>976</v>
      </c>
      <c r="L15" s="142">
        <v>11497</v>
      </c>
      <c r="M15" s="143">
        <v>1267</v>
      </c>
      <c r="N15" s="144">
        <f>+L15+J15+H15</f>
        <v>25877</v>
      </c>
      <c r="O15" s="145">
        <f>+M15+K15+I15</f>
        <v>2875</v>
      </c>
      <c r="P15" s="146">
        <f>IF(N15&lt;&gt;0,O15/F15,"")</f>
        <v>28.465346534653467</v>
      </c>
      <c r="Q15" s="147">
        <f>+N15/O15</f>
        <v>9.000695652173913</v>
      </c>
      <c r="R15" s="142">
        <v>103790</v>
      </c>
      <c r="S15" s="148">
        <f aca="true" t="shared" si="2" ref="S15:S39">IF(R15&lt;&gt;0,-(R15-N15)/R15,"")</f>
        <v>-0.7506792561903844</v>
      </c>
      <c r="T15" s="142">
        <v>176353</v>
      </c>
      <c r="U15" s="143">
        <v>19035</v>
      </c>
      <c r="V15" s="198">
        <f>+T15/U15</f>
        <v>9.264670344102969</v>
      </c>
      <c r="W15" s="240">
        <v>1</v>
      </c>
    </row>
    <row r="16" spans="1:23" s="5" customFormat="1" ht="12.75" customHeight="1">
      <c r="A16" s="91">
        <v>12</v>
      </c>
      <c r="B16" s="193" t="s">
        <v>53</v>
      </c>
      <c r="C16" s="140">
        <v>40543</v>
      </c>
      <c r="D16" s="139" t="s">
        <v>26</v>
      </c>
      <c r="E16" s="141">
        <v>77</v>
      </c>
      <c r="F16" s="141">
        <v>64</v>
      </c>
      <c r="G16" s="141">
        <v>2</v>
      </c>
      <c r="H16" s="158">
        <v>4446.5</v>
      </c>
      <c r="I16" s="159">
        <v>505</v>
      </c>
      <c r="J16" s="158">
        <v>7507.5</v>
      </c>
      <c r="K16" s="159">
        <v>803</v>
      </c>
      <c r="L16" s="158">
        <v>8936</v>
      </c>
      <c r="M16" s="159">
        <v>939</v>
      </c>
      <c r="N16" s="160">
        <f>H16+J16+L16</f>
        <v>20890</v>
      </c>
      <c r="O16" s="145">
        <f>+M16+K16+I16</f>
        <v>2247</v>
      </c>
      <c r="P16" s="146">
        <f>IF(N16&lt;&gt;0,O16/F16,"")</f>
        <v>35.109375</v>
      </c>
      <c r="Q16" s="150">
        <f>+N16/O16</f>
        <v>9.29684023141967</v>
      </c>
      <c r="R16" s="158">
        <v>107891.5</v>
      </c>
      <c r="S16" s="148">
        <f t="shared" si="2"/>
        <v>-0.8063795572403758</v>
      </c>
      <c r="T16" s="161">
        <v>184418</v>
      </c>
      <c r="U16" s="162">
        <v>18437</v>
      </c>
      <c r="V16" s="194">
        <f>T16/U16</f>
        <v>10.002603460432825</v>
      </c>
      <c r="W16" s="241">
        <v>1</v>
      </c>
    </row>
    <row r="17" spans="1:23" s="5" customFormat="1" ht="12.75" customHeight="1">
      <c r="A17" s="91">
        <v>13</v>
      </c>
      <c r="B17" s="195" t="s">
        <v>57</v>
      </c>
      <c r="C17" s="152">
        <v>40908</v>
      </c>
      <c r="D17" s="151" t="s">
        <v>13</v>
      </c>
      <c r="E17" s="149">
        <v>20</v>
      </c>
      <c r="F17" s="149">
        <v>14</v>
      </c>
      <c r="G17" s="149">
        <v>2</v>
      </c>
      <c r="H17" s="153">
        <v>2785.5</v>
      </c>
      <c r="I17" s="154">
        <v>267</v>
      </c>
      <c r="J17" s="153">
        <v>5131.5</v>
      </c>
      <c r="K17" s="154">
        <v>446</v>
      </c>
      <c r="L17" s="153">
        <v>4721</v>
      </c>
      <c r="M17" s="154">
        <v>465</v>
      </c>
      <c r="N17" s="155">
        <v>12638</v>
      </c>
      <c r="O17" s="156">
        <v>1178</v>
      </c>
      <c r="P17" s="146">
        <f>IF(N17&lt;&gt;0,O17/F17,"")</f>
        <v>84.14285714285714</v>
      </c>
      <c r="Q17" s="157">
        <f>IF(N17&lt;&gt;0,N17/O17,"")</f>
        <v>10.728353140916807</v>
      </c>
      <c r="R17" s="153">
        <v>44464.5</v>
      </c>
      <c r="S17" s="148">
        <f t="shared" si="2"/>
        <v>-0.7157732573176354</v>
      </c>
      <c r="T17" s="165">
        <v>79481.5</v>
      </c>
      <c r="U17" s="166">
        <v>7957</v>
      </c>
      <c r="V17" s="200">
        <v>9.183331551945276</v>
      </c>
      <c r="W17" s="240"/>
    </row>
    <row r="18" spans="1:23" s="5" customFormat="1" ht="12.75" customHeight="1">
      <c r="A18" s="91">
        <v>14</v>
      </c>
      <c r="B18" s="197" t="s">
        <v>36</v>
      </c>
      <c r="C18" s="140">
        <v>40515</v>
      </c>
      <c r="D18" s="139" t="s">
        <v>26</v>
      </c>
      <c r="E18" s="141">
        <v>62</v>
      </c>
      <c r="F18" s="141">
        <v>41</v>
      </c>
      <c r="G18" s="141">
        <v>6</v>
      </c>
      <c r="H18" s="158">
        <v>1667</v>
      </c>
      <c r="I18" s="159">
        <v>307</v>
      </c>
      <c r="J18" s="158">
        <v>5916.5</v>
      </c>
      <c r="K18" s="159">
        <v>927</v>
      </c>
      <c r="L18" s="158">
        <v>4802</v>
      </c>
      <c r="M18" s="159">
        <v>799</v>
      </c>
      <c r="N18" s="160">
        <f>H18+J18+L18</f>
        <v>12385.5</v>
      </c>
      <c r="O18" s="167">
        <f>I18+K18+M18</f>
        <v>2033</v>
      </c>
      <c r="P18" s="146">
        <f>IF(N18&lt;&gt;0,O18/F18,"")</f>
        <v>49.58536585365854</v>
      </c>
      <c r="Q18" s="150">
        <f>+N18/O18</f>
        <v>6.092228234136743</v>
      </c>
      <c r="R18" s="158">
        <v>30362</v>
      </c>
      <c r="S18" s="148">
        <f t="shared" si="2"/>
        <v>-0.5920723272511692</v>
      </c>
      <c r="T18" s="161">
        <v>808704</v>
      </c>
      <c r="U18" s="162">
        <v>88732</v>
      </c>
      <c r="V18" s="194">
        <f>T18/U18</f>
        <v>9.11400622098003</v>
      </c>
      <c r="W18" s="241"/>
    </row>
    <row r="19" spans="1:23" s="5" customFormat="1" ht="12.75" customHeight="1">
      <c r="A19" s="91">
        <v>15</v>
      </c>
      <c r="B19" s="197" t="s">
        <v>60</v>
      </c>
      <c r="C19" s="168">
        <v>40543</v>
      </c>
      <c r="D19" s="139" t="s">
        <v>64</v>
      </c>
      <c r="E19" s="169">
        <v>2</v>
      </c>
      <c r="F19" s="169">
        <v>2</v>
      </c>
      <c r="G19" s="169">
        <v>2</v>
      </c>
      <c r="H19" s="170">
        <v>3049.5</v>
      </c>
      <c r="I19" s="171">
        <v>191</v>
      </c>
      <c r="J19" s="170">
        <v>3908.5</v>
      </c>
      <c r="K19" s="171">
        <v>249</v>
      </c>
      <c r="L19" s="170">
        <v>2864</v>
      </c>
      <c r="M19" s="171">
        <v>178</v>
      </c>
      <c r="N19" s="172">
        <f>SUM(H19+J19+L19)</f>
        <v>9822</v>
      </c>
      <c r="O19" s="173">
        <f>SUM(I19+K19+M19)</f>
        <v>618</v>
      </c>
      <c r="P19" s="171">
        <f>O19/F19</f>
        <v>309</v>
      </c>
      <c r="Q19" s="174">
        <f>N19/O19</f>
        <v>15.893203883495145</v>
      </c>
      <c r="R19" s="170">
        <v>16688</v>
      </c>
      <c r="S19" s="148">
        <f t="shared" si="2"/>
        <v>-0.4114333652924257</v>
      </c>
      <c r="T19" s="170">
        <v>38765.5</v>
      </c>
      <c r="U19" s="171">
        <v>2574</v>
      </c>
      <c r="V19" s="202">
        <f>T19/U19</f>
        <v>15.06041181041181</v>
      </c>
      <c r="W19" s="240"/>
    </row>
    <row r="20" spans="1:23" s="5" customFormat="1" ht="12.75" customHeight="1">
      <c r="A20" s="91">
        <v>16</v>
      </c>
      <c r="B20" s="195" t="s">
        <v>15</v>
      </c>
      <c r="C20" s="152">
        <v>40487</v>
      </c>
      <c r="D20" s="151" t="s">
        <v>24</v>
      </c>
      <c r="E20" s="149">
        <v>312</v>
      </c>
      <c r="F20" s="149">
        <v>19</v>
      </c>
      <c r="G20" s="149">
        <v>10</v>
      </c>
      <c r="H20" s="153">
        <v>1906</v>
      </c>
      <c r="I20" s="154">
        <v>308</v>
      </c>
      <c r="J20" s="153">
        <v>3274</v>
      </c>
      <c r="K20" s="154">
        <v>494</v>
      </c>
      <c r="L20" s="153">
        <v>3313</v>
      </c>
      <c r="M20" s="154">
        <v>503</v>
      </c>
      <c r="N20" s="155">
        <f>+H20+J20+L20</f>
        <v>8493</v>
      </c>
      <c r="O20" s="156">
        <f>+I20+K20+M20</f>
        <v>1305</v>
      </c>
      <c r="P20" s="143">
        <f>+O20/F20</f>
        <v>68.6842105263158</v>
      </c>
      <c r="Q20" s="147">
        <f>+N20/O20</f>
        <v>6.508045977011494</v>
      </c>
      <c r="R20" s="153">
        <v>89455</v>
      </c>
      <c r="S20" s="148">
        <f t="shared" si="2"/>
        <v>-0.9050584092560505</v>
      </c>
      <c r="T20" s="153">
        <v>31630606</v>
      </c>
      <c r="U20" s="154">
        <v>3472263</v>
      </c>
      <c r="V20" s="200">
        <f>+T20/U20</f>
        <v>9.10950754594338</v>
      </c>
      <c r="W20" s="240">
        <v>1</v>
      </c>
    </row>
    <row r="21" spans="1:23" s="5" customFormat="1" ht="12.75" customHeight="1">
      <c r="A21" s="91">
        <v>17</v>
      </c>
      <c r="B21" s="193" t="s">
        <v>65</v>
      </c>
      <c r="C21" s="140">
        <v>40550</v>
      </c>
      <c r="D21" s="139" t="s">
        <v>26</v>
      </c>
      <c r="E21" s="141">
        <v>2</v>
      </c>
      <c r="F21" s="141">
        <v>2</v>
      </c>
      <c r="G21" s="141">
        <v>1</v>
      </c>
      <c r="H21" s="158">
        <v>976</v>
      </c>
      <c r="I21" s="159">
        <v>88</v>
      </c>
      <c r="J21" s="158">
        <v>2026.5</v>
      </c>
      <c r="K21" s="159">
        <v>182</v>
      </c>
      <c r="L21" s="158">
        <v>2119.5</v>
      </c>
      <c r="M21" s="159">
        <v>192</v>
      </c>
      <c r="N21" s="160">
        <f>H21+J21+L21</f>
        <v>5122</v>
      </c>
      <c r="O21" s="167">
        <f>I21+K21+M21</f>
        <v>462</v>
      </c>
      <c r="P21" s="146">
        <f>IF(N21&lt;&gt;0,O21/F21,"")</f>
        <v>231</v>
      </c>
      <c r="Q21" s="150">
        <f>+N21/O21</f>
        <v>11.086580086580087</v>
      </c>
      <c r="R21" s="158"/>
      <c r="S21" s="148">
        <f t="shared" si="2"/>
      </c>
      <c r="T21" s="161">
        <v>5122</v>
      </c>
      <c r="U21" s="162">
        <v>462</v>
      </c>
      <c r="V21" s="194">
        <f>T21/U21</f>
        <v>11.086580086580087</v>
      </c>
      <c r="W21" s="241"/>
    </row>
    <row r="22" spans="1:23" s="5" customFormat="1" ht="12.75" customHeight="1">
      <c r="A22" s="91">
        <v>18</v>
      </c>
      <c r="B22" s="193" t="s">
        <v>49</v>
      </c>
      <c r="C22" s="140">
        <v>40522</v>
      </c>
      <c r="D22" s="139" t="s">
        <v>26</v>
      </c>
      <c r="E22" s="141">
        <v>127</v>
      </c>
      <c r="F22" s="141">
        <v>10</v>
      </c>
      <c r="G22" s="141">
        <v>5</v>
      </c>
      <c r="H22" s="158">
        <v>522</v>
      </c>
      <c r="I22" s="159">
        <v>88</v>
      </c>
      <c r="J22" s="158">
        <v>2071</v>
      </c>
      <c r="K22" s="159">
        <v>328</v>
      </c>
      <c r="L22" s="158">
        <v>2426</v>
      </c>
      <c r="M22" s="159">
        <v>366</v>
      </c>
      <c r="N22" s="160">
        <f>H22+J22+L22</f>
        <v>5019</v>
      </c>
      <c r="O22" s="167">
        <f>I22+K22+M22</f>
        <v>782</v>
      </c>
      <c r="P22" s="146">
        <f>IF(N22&lt;&gt;0,O22/F22,"")</f>
        <v>78.2</v>
      </c>
      <c r="Q22" s="150">
        <f>+N22/O22</f>
        <v>6.418158567774936</v>
      </c>
      <c r="R22" s="158">
        <v>57145.5</v>
      </c>
      <c r="S22" s="148">
        <f t="shared" si="2"/>
        <v>-0.9121715620652545</v>
      </c>
      <c r="T22" s="161">
        <v>2390744.5</v>
      </c>
      <c r="U22" s="162">
        <v>219249</v>
      </c>
      <c r="V22" s="194">
        <f>T22/U22</f>
        <v>10.904243576937636</v>
      </c>
      <c r="W22" s="241"/>
    </row>
    <row r="23" spans="1:23" s="5" customFormat="1" ht="12.75" customHeight="1">
      <c r="A23" s="91">
        <v>19</v>
      </c>
      <c r="B23" s="195" t="s">
        <v>27</v>
      </c>
      <c r="C23" s="152">
        <v>40499</v>
      </c>
      <c r="D23" s="151" t="s">
        <v>41</v>
      </c>
      <c r="E23" s="149">
        <v>216</v>
      </c>
      <c r="F23" s="149">
        <v>6</v>
      </c>
      <c r="G23" s="149">
        <v>8</v>
      </c>
      <c r="H23" s="153">
        <v>812</v>
      </c>
      <c r="I23" s="154">
        <v>140</v>
      </c>
      <c r="J23" s="153">
        <v>1660</v>
      </c>
      <c r="K23" s="154">
        <v>335</v>
      </c>
      <c r="L23" s="153">
        <v>1632</v>
      </c>
      <c r="M23" s="154">
        <v>336</v>
      </c>
      <c r="N23" s="155">
        <f>+H23+J23+L23</f>
        <v>4104</v>
      </c>
      <c r="O23" s="156">
        <f>+I23+K23+M23</f>
        <v>811</v>
      </c>
      <c r="P23" s="146">
        <f>IF(N23&lt;&gt;0,O23/F23,"")</f>
        <v>135.16666666666666</v>
      </c>
      <c r="Q23" s="157">
        <f>IF(N23&lt;&gt;0,N23/O23,"")</f>
        <v>5.060419235511714</v>
      </c>
      <c r="R23" s="153">
        <v>19273</v>
      </c>
      <c r="S23" s="148">
        <f t="shared" si="2"/>
        <v>-0.7870596170808903</v>
      </c>
      <c r="T23" s="153">
        <v>7548245</v>
      </c>
      <c r="U23" s="154">
        <v>796289</v>
      </c>
      <c r="V23" s="196">
        <f>T23/U23</f>
        <v>9.479278251991426</v>
      </c>
      <c r="W23" s="240"/>
    </row>
    <row r="24" spans="1:23" s="5" customFormat="1" ht="12.75" customHeight="1">
      <c r="A24" s="91">
        <v>20</v>
      </c>
      <c r="B24" s="195" t="s">
        <v>2</v>
      </c>
      <c r="C24" s="152">
        <v>40501</v>
      </c>
      <c r="D24" s="151" t="s">
        <v>3</v>
      </c>
      <c r="E24" s="149">
        <v>121</v>
      </c>
      <c r="F24" s="149">
        <v>3</v>
      </c>
      <c r="G24" s="149">
        <v>8</v>
      </c>
      <c r="H24" s="153">
        <v>1243</v>
      </c>
      <c r="I24" s="154">
        <v>272</v>
      </c>
      <c r="J24" s="153">
        <v>1636</v>
      </c>
      <c r="K24" s="154">
        <v>382</v>
      </c>
      <c r="L24" s="153">
        <v>640</v>
      </c>
      <c r="M24" s="154">
        <v>174</v>
      </c>
      <c r="N24" s="155">
        <f>SUM(H24+J24+L24)</f>
        <v>3519</v>
      </c>
      <c r="O24" s="156">
        <f>SUM(I24+K24+M24)</f>
        <v>828</v>
      </c>
      <c r="P24" s="146">
        <f>IF(N24&lt;&gt;0,O24/F24,"")</f>
        <v>276</v>
      </c>
      <c r="Q24" s="157">
        <f>+N24/O24</f>
        <v>4.25</v>
      </c>
      <c r="R24" s="165">
        <v>6049</v>
      </c>
      <c r="S24" s="148">
        <f t="shared" si="2"/>
        <v>-0.41825095057034223</v>
      </c>
      <c r="T24" s="153">
        <v>1586507</v>
      </c>
      <c r="U24" s="154">
        <v>158834</v>
      </c>
      <c r="V24" s="196">
        <f>T24/U24</f>
        <v>9.988459649697168</v>
      </c>
      <c r="W24" s="240">
        <v>1</v>
      </c>
    </row>
    <row r="25" spans="1:23" s="5" customFormat="1" ht="12.75" customHeight="1">
      <c r="A25" s="91">
        <v>21</v>
      </c>
      <c r="B25" s="195" t="s">
        <v>25</v>
      </c>
      <c r="C25" s="152">
        <v>40459</v>
      </c>
      <c r="D25" s="151" t="s">
        <v>24</v>
      </c>
      <c r="E25" s="149">
        <v>50</v>
      </c>
      <c r="F25" s="149">
        <v>1</v>
      </c>
      <c r="G25" s="149">
        <v>14</v>
      </c>
      <c r="H25" s="153">
        <v>462</v>
      </c>
      <c r="I25" s="154">
        <v>65</v>
      </c>
      <c r="J25" s="153">
        <v>1446</v>
      </c>
      <c r="K25" s="154">
        <v>204</v>
      </c>
      <c r="L25" s="153">
        <v>860</v>
      </c>
      <c r="M25" s="154">
        <v>114</v>
      </c>
      <c r="N25" s="155">
        <f>+H25+J25+L25</f>
        <v>2768</v>
      </c>
      <c r="O25" s="156">
        <f>+I25+K25+M25</f>
        <v>383</v>
      </c>
      <c r="P25" s="143">
        <f>+O25/F25</f>
        <v>383</v>
      </c>
      <c r="Q25" s="147">
        <f>+N25/O25</f>
        <v>7.227154046997389</v>
      </c>
      <c r="R25" s="153">
        <v>677</v>
      </c>
      <c r="S25" s="148">
        <f t="shared" si="2"/>
        <v>3.088626292466765</v>
      </c>
      <c r="T25" s="153">
        <v>377106</v>
      </c>
      <c r="U25" s="154">
        <v>34343</v>
      </c>
      <c r="V25" s="200">
        <f>+T25/U25</f>
        <v>10.980578283784178</v>
      </c>
      <c r="W25" s="240"/>
    </row>
    <row r="26" spans="1:23" s="5" customFormat="1" ht="12.75" customHeight="1">
      <c r="A26" s="91">
        <v>22</v>
      </c>
      <c r="B26" s="195" t="s">
        <v>20</v>
      </c>
      <c r="C26" s="152">
        <v>40529</v>
      </c>
      <c r="D26" s="151" t="s">
        <v>13</v>
      </c>
      <c r="E26" s="149">
        <v>134</v>
      </c>
      <c r="F26" s="149">
        <v>12</v>
      </c>
      <c r="G26" s="149">
        <v>4</v>
      </c>
      <c r="H26" s="153">
        <v>560</v>
      </c>
      <c r="I26" s="154">
        <v>96</v>
      </c>
      <c r="J26" s="153">
        <v>1076.5</v>
      </c>
      <c r="K26" s="154">
        <v>189</v>
      </c>
      <c r="L26" s="153">
        <v>964.5</v>
      </c>
      <c r="M26" s="154">
        <v>149</v>
      </c>
      <c r="N26" s="155">
        <v>2601</v>
      </c>
      <c r="O26" s="156">
        <v>434</v>
      </c>
      <c r="P26" s="146">
        <f>IF(N26&lt;&gt;0,O26/F26,"")</f>
        <v>36.166666666666664</v>
      </c>
      <c r="Q26" s="157">
        <f>IF(N26&lt;&gt;0,N26/O26,"")</f>
        <v>5.993087557603687</v>
      </c>
      <c r="R26" s="153">
        <v>37176.5</v>
      </c>
      <c r="S26" s="148">
        <f t="shared" si="2"/>
        <v>-0.9300364477559748</v>
      </c>
      <c r="T26" s="165">
        <v>417784</v>
      </c>
      <c r="U26" s="171">
        <v>52749</v>
      </c>
      <c r="V26" s="200">
        <v>8.21202121988984</v>
      </c>
      <c r="W26" s="240">
        <v>1</v>
      </c>
    </row>
    <row r="27" spans="1:23" s="5" customFormat="1" ht="12.75" customHeight="1">
      <c r="A27" s="91">
        <v>23</v>
      </c>
      <c r="B27" s="193" t="s">
        <v>58</v>
      </c>
      <c r="C27" s="140">
        <v>40543</v>
      </c>
      <c r="D27" s="139" t="s">
        <v>59</v>
      </c>
      <c r="E27" s="141">
        <v>37</v>
      </c>
      <c r="F27" s="141">
        <v>16</v>
      </c>
      <c r="G27" s="141">
        <v>2</v>
      </c>
      <c r="H27" s="142">
        <v>520</v>
      </c>
      <c r="I27" s="143">
        <v>100</v>
      </c>
      <c r="J27" s="142">
        <v>1076</v>
      </c>
      <c r="K27" s="143">
        <v>175</v>
      </c>
      <c r="L27" s="142">
        <v>802</v>
      </c>
      <c r="M27" s="143">
        <v>130</v>
      </c>
      <c r="N27" s="144">
        <v>2398</v>
      </c>
      <c r="O27" s="145">
        <f>I27+K27+M27</f>
        <v>405</v>
      </c>
      <c r="P27" s="146">
        <f>O27/F27</f>
        <v>25.3125</v>
      </c>
      <c r="Q27" s="157">
        <f>N27/O27</f>
        <v>5.920987654320988</v>
      </c>
      <c r="R27" s="142">
        <v>31959</v>
      </c>
      <c r="S27" s="148">
        <f t="shared" si="2"/>
        <v>-0.9249663631527895</v>
      </c>
      <c r="T27" s="142">
        <v>50232.5</v>
      </c>
      <c r="U27" s="143">
        <v>5830</v>
      </c>
      <c r="V27" s="194">
        <f aca="true" t="shared" si="3" ref="V27:V33">T27/U27</f>
        <v>8.616209262435678</v>
      </c>
      <c r="W27" s="240">
        <v>1</v>
      </c>
    </row>
    <row r="28" spans="1:23" s="5" customFormat="1" ht="12.75" customHeight="1">
      <c r="A28" s="91">
        <v>24</v>
      </c>
      <c r="B28" s="195" t="s">
        <v>37</v>
      </c>
      <c r="C28" s="152">
        <v>40494</v>
      </c>
      <c r="D28" s="151" t="s">
        <v>41</v>
      </c>
      <c r="E28" s="149">
        <v>144</v>
      </c>
      <c r="F28" s="149">
        <v>3</v>
      </c>
      <c r="G28" s="149">
        <v>9</v>
      </c>
      <c r="H28" s="153">
        <v>204</v>
      </c>
      <c r="I28" s="154">
        <v>41</v>
      </c>
      <c r="J28" s="153">
        <v>576</v>
      </c>
      <c r="K28" s="154">
        <v>116</v>
      </c>
      <c r="L28" s="153">
        <v>357</v>
      </c>
      <c r="M28" s="154">
        <v>93</v>
      </c>
      <c r="N28" s="155">
        <f>+H28+J28+L28</f>
        <v>1137</v>
      </c>
      <c r="O28" s="156">
        <f>+I28+K28+M28</f>
        <v>250</v>
      </c>
      <c r="P28" s="146">
        <f aca="true" t="shared" si="4" ref="P28:P34">IF(N28&lt;&gt;0,O28/F28,"")</f>
        <v>83.33333333333333</v>
      </c>
      <c r="Q28" s="157">
        <f>IF(N28&lt;&gt;0,N28/O28,"")</f>
        <v>4.548</v>
      </c>
      <c r="R28" s="153">
        <v>7792</v>
      </c>
      <c r="S28" s="148">
        <f t="shared" si="2"/>
        <v>-0.8540811088295688</v>
      </c>
      <c r="T28" s="153">
        <v>6057158</v>
      </c>
      <c r="U28" s="154">
        <v>522023</v>
      </c>
      <c r="V28" s="196">
        <f t="shared" si="3"/>
        <v>11.603239703997717</v>
      </c>
      <c r="W28" s="240"/>
    </row>
    <row r="29" spans="1:23" s="5" customFormat="1" ht="12.75" customHeight="1">
      <c r="A29" s="91">
        <v>25</v>
      </c>
      <c r="B29" s="195" t="s">
        <v>19</v>
      </c>
      <c r="C29" s="152">
        <v>40529</v>
      </c>
      <c r="D29" s="151" t="s">
        <v>41</v>
      </c>
      <c r="E29" s="149">
        <v>72</v>
      </c>
      <c r="F29" s="149">
        <v>1</v>
      </c>
      <c r="G29" s="149">
        <v>4</v>
      </c>
      <c r="H29" s="153">
        <v>168</v>
      </c>
      <c r="I29" s="154">
        <v>24</v>
      </c>
      <c r="J29" s="153">
        <v>560</v>
      </c>
      <c r="K29" s="154">
        <v>80</v>
      </c>
      <c r="L29" s="153">
        <v>343</v>
      </c>
      <c r="M29" s="154">
        <v>49</v>
      </c>
      <c r="N29" s="155">
        <f>+H29+J29+L29</f>
        <v>1071</v>
      </c>
      <c r="O29" s="156">
        <f>+I29+K29+M29</f>
        <v>153</v>
      </c>
      <c r="P29" s="146">
        <f t="shared" si="4"/>
        <v>153</v>
      </c>
      <c r="Q29" s="157">
        <f>IF(N29&lt;&gt;0,N29/O29,"")</f>
        <v>7</v>
      </c>
      <c r="R29" s="153">
        <v>116272</v>
      </c>
      <c r="S29" s="148">
        <f t="shared" si="2"/>
        <v>-0.9907888399614696</v>
      </c>
      <c r="T29" s="153">
        <v>911000</v>
      </c>
      <c r="U29" s="154">
        <v>83271</v>
      </c>
      <c r="V29" s="196">
        <f t="shared" si="3"/>
        <v>10.940183257076294</v>
      </c>
      <c r="W29" s="240"/>
    </row>
    <row r="30" spans="1:23" s="5" customFormat="1" ht="12.75" customHeight="1">
      <c r="A30" s="91">
        <v>26</v>
      </c>
      <c r="B30" s="193" t="s">
        <v>12</v>
      </c>
      <c r="C30" s="140">
        <v>40480</v>
      </c>
      <c r="D30" s="139" t="s">
        <v>26</v>
      </c>
      <c r="E30" s="141">
        <v>100</v>
      </c>
      <c r="F30" s="141">
        <v>3</v>
      </c>
      <c r="G30" s="141">
        <v>11</v>
      </c>
      <c r="H30" s="158">
        <v>237</v>
      </c>
      <c r="I30" s="159">
        <v>39</v>
      </c>
      <c r="J30" s="158">
        <v>278</v>
      </c>
      <c r="K30" s="159">
        <v>42</v>
      </c>
      <c r="L30" s="158">
        <v>359</v>
      </c>
      <c r="M30" s="159">
        <v>57</v>
      </c>
      <c r="N30" s="160">
        <f>H30+J30+L30</f>
        <v>874</v>
      </c>
      <c r="O30" s="167">
        <f>I30+K30+M30</f>
        <v>138</v>
      </c>
      <c r="P30" s="146">
        <f t="shared" si="4"/>
        <v>46</v>
      </c>
      <c r="Q30" s="150">
        <f>+N30/O30</f>
        <v>6.333333333333333</v>
      </c>
      <c r="R30" s="158">
        <v>2193</v>
      </c>
      <c r="S30" s="148">
        <f t="shared" si="2"/>
        <v>-0.6014591883264934</v>
      </c>
      <c r="T30" s="161">
        <v>2447975.5</v>
      </c>
      <c r="U30" s="162">
        <v>238772</v>
      </c>
      <c r="V30" s="194">
        <f t="shared" si="3"/>
        <v>10.2523558038631</v>
      </c>
      <c r="W30" s="241"/>
    </row>
    <row r="31" spans="1:23" s="5" customFormat="1" ht="12.75" customHeight="1">
      <c r="A31" s="91">
        <v>27</v>
      </c>
      <c r="B31" s="193" t="s">
        <v>1</v>
      </c>
      <c r="C31" s="140">
        <v>40466</v>
      </c>
      <c r="D31" s="139" t="s">
        <v>40</v>
      </c>
      <c r="E31" s="141">
        <v>22</v>
      </c>
      <c r="F31" s="141">
        <v>1</v>
      </c>
      <c r="G31" s="141">
        <v>13</v>
      </c>
      <c r="H31" s="142">
        <v>220.5</v>
      </c>
      <c r="I31" s="143">
        <v>74</v>
      </c>
      <c r="J31" s="142">
        <v>300</v>
      </c>
      <c r="K31" s="143">
        <v>100</v>
      </c>
      <c r="L31" s="142">
        <v>300</v>
      </c>
      <c r="M31" s="143">
        <v>100</v>
      </c>
      <c r="N31" s="144">
        <f>SUM(H31+J31+L31)</f>
        <v>820.5</v>
      </c>
      <c r="O31" s="145">
        <f>SUM(I31+K31+M31)</f>
        <v>274</v>
      </c>
      <c r="P31" s="146">
        <f t="shared" si="4"/>
        <v>274</v>
      </c>
      <c r="Q31" s="150">
        <f>+N31/O31</f>
        <v>2.9945255474452557</v>
      </c>
      <c r="R31" s="142">
        <v>1124</v>
      </c>
      <c r="S31" s="148">
        <f t="shared" si="2"/>
        <v>-0.27001779359430605</v>
      </c>
      <c r="T31" s="142">
        <v>221412</v>
      </c>
      <c r="U31" s="143">
        <v>23334</v>
      </c>
      <c r="V31" s="194">
        <f t="shared" si="3"/>
        <v>9.48881460529699</v>
      </c>
      <c r="W31" s="240">
        <v>1</v>
      </c>
    </row>
    <row r="32" spans="1:23" s="5" customFormat="1" ht="12.75" customHeight="1">
      <c r="A32" s="91">
        <v>28</v>
      </c>
      <c r="B32" s="195" t="s">
        <v>28</v>
      </c>
      <c r="C32" s="152">
        <v>40508</v>
      </c>
      <c r="D32" s="151" t="s">
        <v>41</v>
      </c>
      <c r="E32" s="149">
        <v>72</v>
      </c>
      <c r="F32" s="149">
        <v>1</v>
      </c>
      <c r="G32" s="149">
        <v>7</v>
      </c>
      <c r="H32" s="153">
        <v>152</v>
      </c>
      <c r="I32" s="154">
        <v>19</v>
      </c>
      <c r="J32" s="153">
        <v>118</v>
      </c>
      <c r="K32" s="154">
        <v>13</v>
      </c>
      <c r="L32" s="153">
        <v>179</v>
      </c>
      <c r="M32" s="154">
        <v>19</v>
      </c>
      <c r="N32" s="155">
        <f>+H32+J32+L32</f>
        <v>449</v>
      </c>
      <c r="O32" s="156">
        <f>+I32+K32+M32</f>
        <v>51</v>
      </c>
      <c r="P32" s="146">
        <f t="shared" si="4"/>
        <v>51</v>
      </c>
      <c r="Q32" s="157">
        <f>IF(N32&lt;&gt;0,N32/O32,"")</f>
        <v>8.803921568627452</v>
      </c>
      <c r="R32" s="153">
        <v>6999</v>
      </c>
      <c r="S32" s="148">
        <f t="shared" si="2"/>
        <v>-0.9358479782826118</v>
      </c>
      <c r="T32" s="153">
        <v>1209408</v>
      </c>
      <c r="U32" s="154">
        <v>105098</v>
      </c>
      <c r="V32" s="196">
        <f t="shared" si="3"/>
        <v>11.507431159489238</v>
      </c>
      <c r="W32" s="240"/>
    </row>
    <row r="33" spans="1:23" s="5" customFormat="1" ht="12.75" customHeight="1">
      <c r="A33" s="91">
        <v>29</v>
      </c>
      <c r="B33" s="195" t="s">
        <v>21</v>
      </c>
      <c r="C33" s="152">
        <v>40529</v>
      </c>
      <c r="D33" s="151" t="s">
        <v>3</v>
      </c>
      <c r="E33" s="149">
        <v>81</v>
      </c>
      <c r="F33" s="149">
        <v>5</v>
      </c>
      <c r="G33" s="149">
        <v>4</v>
      </c>
      <c r="H33" s="153">
        <v>70</v>
      </c>
      <c r="I33" s="154">
        <v>6</v>
      </c>
      <c r="J33" s="153">
        <v>136</v>
      </c>
      <c r="K33" s="154">
        <v>13</v>
      </c>
      <c r="L33" s="153">
        <v>209</v>
      </c>
      <c r="M33" s="154">
        <v>12</v>
      </c>
      <c r="N33" s="155">
        <f>SUM(H33+J33+L33)</f>
        <v>415</v>
      </c>
      <c r="O33" s="156">
        <f>SUM(I33+K33+M33)</f>
        <v>31</v>
      </c>
      <c r="P33" s="146">
        <f t="shared" si="4"/>
        <v>6.2</v>
      </c>
      <c r="Q33" s="157">
        <f>+N33/O33</f>
        <v>13.387096774193548</v>
      </c>
      <c r="R33" s="165">
        <v>61190.5</v>
      </c>
      <c r="S33" s="148">
        <f t="shared" si="2"/>
        <v>-0.9932179014716337</v>
      </c>
      <c r="T33" s="153">
        <v>472613</v>
      </c>
      <c r="U33" s="154">
        <v>55965</v>
      </c>
      <c r="V33" s="196">
        <f t="shared" si="3"/>
        <v>8.444795854551952</v>
      </c>
      <c r="W33" s="240">
        <v>1</v>
      </c>
    </row>
    <row r="34" spans="1:23" s="5" customFormat="1" ht="12.75" customHeight="1">
      <c r="A34" s="91">
        <v>30</v>
      </c>
      <c r="B34" s="195" t="s">
        <v>14</v>
      </c>
      <c r="C34" s="152">
        <v>40452</v>
      </c>
      <c r="D34" s="151" t="s">
        <v>13</v>
      </c>
      <c r="E34" s="149">
        <v>148</v>
      </c>
      <c r="F34" s="149">
        <v>1</v>
      </c>
      <c r="G34" s="149">
        <v>15</v>
      </c>
      <c r="H34" s="153">
        <v>102</v>
      </c>
      <c r="I34" s="154">
        <v>17</v>
      </c>
      <c r="J34" s="153">
        <v>138</v>
      </c>
      <c r="K34" s="154">
        <v>23</v>
      </c>
      <c r="L34" s="153">
        <v>132</v>
      </c>
      <c r="M34" s="154">
        <v>22</v>
      </c>
      <c r="N34" s="155">
        <v>372</v>
      </c>
      <c r="O34" s="156">
        <v>62</v>
      </c>
      <c r="P34" s="146">
        <f t="shared" si="4"/>
        <v>62</v>
      </c>
      <c r="Q34" s="157">
        <f>IF(N34&lt;&gt;0,N34/O34,"")</f>
        <v>6</v>
      </c>
      <c r="R34" s="153">
        <v>2738.5</v>
      </c>
      <c r="S34" s="148">
        <f t="shared" si="2"/>
        <v>-0.8641592112470331</v>
      </c>
      <c r="T34" s="165">
        <v>896489</v>
      </c>
      <c r="U34" s="171">
        <v>104123</v>
      </c>
      <c r="V34" s="200">
        <v>8.618672508172304</v>
      </c>
      <c r="W34" s="240">
        <v>1</v>
      </c>
    </row>
    <row r="35" spans="1:23" s="5" customFormat="1" ht="12.75" customHeight="1">
      <c r="A35" s="91">
        <v>31</v>
      </c>
      <c r="B35" s="195" t="s">
        <v>66</v>
      </c>
      <c r="C35" s="152">
        <v>40529</v>
      </c>
      <c r="D35" s="151" t="s">
        <v>24</v>
      </c>
      <c r="E35" s="149">
        <v>32</v>
      </c>
      <c r="F35" s="149">
        <v>1</v>
      </c>
      <c r="G35" s="149">
        <v>4</v>
      </c>
      <c r="H35" s="153">
        <v>65</v>
      </c>
      <c r="I35" s="154">
        <v>12</v>
      </c>
      <c r="J35" s="153">
        <v>123</v>
      </c>
      <c r="K35" s="154">
        <v>22</v>
      </c>
      <c r="L35" s="153">
        <v>150</v>
      </c>
      <c r="M35" s="154">
        <v>26</v>
      </c>
      <c r="N35" s="155">
        <f>+H35+J35+L35</f>
        <v>338</v>
      </c>
      <c r="O35" s="156">
        <f>+I35+K35+M35</f>
        <v>60</v>
      </c>
      <c r="P35" s="143">
        <f>+O35/F35</f>
        <v>60</v>
      </c>
      <c r="Q35" s="147">
        <f>+N35/O35</f>
        <v>5.633333333333334</v>
      </c>
      <c r="R35" s="153">
        <v>660</v>
      </c>
      <c r="S35" s="148">
        <f t="shared" si="2"/>
        <v>-0.48787878787878786</v>
      </c>
      <c r="T35" s="153">
        <v>18900</v>
      </c>
      <c r="U35" s="154">
        <v>1827</v>
      </c>
      <c r="V35" s="200">
        <f>+T35/U35</f>
        <v>10.344827586206897</v>
      </c>
      <c r="W35" s="240">
        <v>1</v>
      </c>
    </row>
    <row r="36" spans="1:23" s="5" customFormat="1" ht="12.75" customHeight="1">
      <c r="A36" s="91">
        <v>32</v>
      </c>
      <c r="B36" s="197" t="s">
        <v>38</v>
      </c>
      <c r="C36" s="140">
        <v>40515</v>
      </c>
      <c r="D36" s="139" t="s">
        <v>42</v>
      </c>
      <c r="E36" s="141">
        <v>122</v>
      </c>
      <c r="F36" s="141">
        <v>2</v>
      </c>
      <c r="G36" s="141">
        <v>6</v>
      </c>
      <c r="H36" s="142">
        <v>91</v>
      </c>
      <c r="I36" s="143">
        <v>13</v>
      </c>
      <c r="J36" s="142">
        <v>110</v>
      </c>
      <c r="K36" s="143">
        <v>17</v>
      </c>
      <c r="L36" s="142">
        <v>76</v>
      </c>
      <c r="M36" s="143">
        <v>11</v>
      </c>
      <c r="N36" s="144">
        <f>+L36+J36+H36</f>
        <v>277</v>
      </c>
      <c r="O36" s="145">
        <f>+M36+K36+I36</f>
        <v>41</v>
      </c>
      <c r="P36" s="146">
        <f>IF(N36&lt;&gt;0,O36/F36,"")</f>
        <v>20.5</v>
      </c>
      <c r="Q36" s="147">
        <f>+N36/O36</f>
        <v>6.7560975609756095</v>
      </c>
      <c r="R36" s="142">
        <v>2713</v>
      </c>
      <c r="S36" s="148">
        <f t="shared" si="2"/>
        <v>-0.8978990047917434</v>
      </c>
      <c r="T36" s="142">
        <v>611452</v>
      </c>
      <c r="U36" s="143">
        <v>72346</v>
      </c>
      <c r="V36" s="198">
        <f>+T36/U36</f>
        <v>8.451773422165704</v>
      </c>
      <c r="W36" s="240">
        <v>1</v>
      </c>
    </row>
    <row r="37" spans="1:23" s="5" customFormat="1" ht="12.75" customHeight="1">
      <c r="A37" s="91">
        <v>33</v>
      </c>
      <c r="B37" s="193" t="s">
        <v>0</v>
      </c>
      <c r="C37" s="140">
        <v>40480</v>
      </c>
      <c r="D37" s="139" t="s">
        <v>40</v>
      </c>
      <c r="E37" s="141">
        <v>135</v>
      </c>
      <c r="F37" s="141">
        <v>1</v>
      </c>
      <c r="G37" s="141">
        <v>11</v>
      </c>
      <c r="H37" s="142">
        <v>80</v>
      </c>
      <c r="I37" s="143">
        <v>15</v>
      </c>
      <c r="J37" s="142">
        <v>85</v>
      </c>
      <c r="K37" s="143">
        <v>17</v>
      </c>
      <c r="L37" s="142">
        <v>100</v>
      </c>
      <c r="M37" s="143">
        <v>20</v>
      </c>
      <c r="N37" s="144">
        <f>SUM(H37+J37+L37)</f>
        <v>265</v>
      </c>
      <c r="O37" s="145">
        <f>SUM(I37+K37+M37)</f>
        <v>52</v>
      </c>
      <c r="P37" s="146">
        <f>IF(N37&lt;&gt;0,O37/F37,"")</f>
        <v>52</v>
      </c>
      <c r="Q37" s="150">
        <f>+N37/O37</f>
        <v>5.096153846153846</v>
      </c>
      <c r="R37" s="142">
        <v>438</v>
      </c>
      <c r="S37" s="148">
        <f t="shared" si="2"/>
        <v>-0.3949771689497717</v>
      </c>
      <c r="T37" s="142">
        <v>239226.5</v>
      </c>
      <c r="U37" s="143">
        <v>33674</v>
      </c>
      <c r="V37" s="194">
        <f>T37/U37</f>
        <v>7.10419017639722</v>
      </c>
      <c r="W37" s="240">
        <v>1</v>
      </c>
    </row>
    <row r="38" spans="1:23" s="5" customFormat="1" ht="12.75" customHeight="1">
      <c r="A38" s="91">
        <v>34</v>
      </c>
      <c r="B38" s="195" t="s">
        <v>67</v>
      </c>
      <c r="C38" s="152">
        <v>40207</v>
      </c>
      <c r="D38" s="151" t="s">
        <v>13</v>
      </c>
      <c r="E38" s="149">
        <v>47</v>
      </c>
      <c r="F38" s="149">
        <v>1</v>
      </c>
      <c r="G38" s="149">
        <v>41</v>
      </c>
      <c r="H38" s="175">
        <v>184</v>
      </c>
      <c r="I38" s="176">
        <v>46</v>
      </c>
      <c r="J38" s="175">
        <v>0</v>
      </c>
      <c r="K38" s="176">
        <v>0</v>
      </c>
      <c r="L38" s="175">
        <v>0</v>
      </c>
      <c r="M38" s="176">
        <v>0</v>
      </c>
      <c r="N38" s="177">
        <v>184</v>
      </c>
      <c r="O38" s="178">
        <v>46</v>
      </c>
      <c r="P38" s="146">
        <f>IF(N38&lt;&gt;0,O38/F38,"")</f>
        <v>46</v>
      </c>
      <c r="Q38" s="179">
        <f>IF(N38&lt;&gt;0,N38/O38,"")</f>
        <v>4</v>
      </c>
      <c r="R38" s="175"/>
      <c r="S38" s="148">
        <f t="shared" si="2"/>
      </c>
      <c r="T38" s="180">
        <v>1883974</v>
      </c>
      <c r="U38" s="171">
        <v>162868</v>
      </c>
      <c r="V38" s="203">
        <f>IF(T38&lt;&gt;0,T38/U38,"")</f>
        <v>11.567490237492938</v>
      </c>
      <c r="W38" s="240"/>
    </row>
    <row r="39" spans="1:23" s="5" customFormat="1" ht="12.75" customHeight="1" thickBot="1">
      <c r="A39" s="91">
        <v>35</v>
      </c>
      <c r="B39" s="204" t="s">
        <v>29</v>
      </c>
      <c r="C39" s="205">
        <v>40466</v>
      </c>
      <c r="D39" s="206" t="s">
        <v>42</v>
      </c>
      <c r="E39" s="207">
        <v>119</v>
      </c>
      <c r="F39" s="207">
        <v>1</v>
      </c>
      <c r="G39" s="207">
        <v>13</v>
      </c>
      <c r="H39" s="208">
        <v>0</v>
      </c>
      <c r="I39" s="209">
        <v>0</v>
      </c>
      <c r="J39" s="208">
        <v>12</v>
      </c>
      <c r="K39" s="209">
        <v>2</v>
      </c>
      <c r="L39" s="208">
        <v>0</v>
      </c>
      <c r="M39" s="209">
        <v>0</v>
      </c>
      <c r="N39" s="210">
        <f>+L39+J39+H39</f>
        <v>12</v>
      </c>
      <c r="O39" s="211">
        <f>+M39+K39+I39</f>
        <v>2</v>
      </c>
      <c r="P39" s="212">
        <f>IF(N39&lt;&gt;0,O39/F39,"")</f>
        <v>2</v>
      </c>
      <c r="Q39" s="213">
        <f>+N39/O39</f>
        <v>6</v>
      </c>
      <c r="R39" s="208">
        <v>633</v>
      </c>
      <c r="S39" s="214">
        <f t="shared" si="2"/>
        <v>-0.981042654028436</v>
      </c>
      <c r="T39" s="208">
        <v>2010648</v>
      </c>
      <c r="U39" s="209">
        <v>174434</v>
      </c>
      <c r="V39" s="215">
        <f>+T39/U39</f>
        <v>11.526697776809566</v>
      </c>
      <c r="W39" s="240"/>
    </row>
    <row r="40" spans="1:23" s="7" customFormat="1" ht="15">
      <c r="A40" s="92"/>
      <c r="B40" s="268"/>
      <c r="C40" s="269"/>
      <c r="D40" s="270"/>
      <c r="E40" s="1"/>
      <c r="F40" s="1"/>
      <c r="G40" s="2"/>
      <c r="H40" s="59"/>
      <c r="I40" s="69"/>
      <c r="J40" s="59"/>
      <c r="K40" s="69"/>
      <c r="L40" s="59"/>
      <c r="M40" s="69"/>
      <c r="N40" s="64"/>
      <c r="O40" s="74"/>
      <c r="P40" s="77"/>
      <c r="Q40" s="79"/>
      <c r="R40" s="67"/>
      <c r="S40" s="39"/>
      <c r="T40" s="67"/>
      <c r="U40" s="77"/>
      <c r="V40" s="109"/>
      <c r="W40" s="47"/>
    </row>
    <row r="41" spans="1:23" s="7" customFormat="1" ht="15">
      <c r="A41" s="94"/>
      <c r="B41" s="95"/>
      <c r="C41" s="138"/>
      <c r="D41" s="96"/>
      <c r="E41" s="97"/>
      <c r="F41" s="97"/>
      <c r="G41" s="98"/>
      <c r="H41" s="99"/>
      <c r="I41" s="100"/>
      <c r="J41" s="99"/>
      <c r="K41" s="100"/>
      <c r="L41" s="99"/>
      <c r="M41" s="100"/>
      <c r="N41" s="101"/>
      <c r="O41" s="102"/>
      <c r="P41" s="103"/>
      <c r="Q41" s="104"/>
      <c r="R41" s="105"/>
      <c r="S41" s="106"/>
      <c r="T41" s="105"/>
      <c r="U41" s="103"/>
      <c r="V41" s="110"/>
      <c r="W41" s="47"/>
    </row>
    <row r="42" spans="1:23" s="7" customFormat="1" ht="21.75" customHeight="1">
      <c r="A42" s="261" t="s">
        <v>16</v>
      </c>
      <c r="B42" s="262"/>
      <c r="C42" s="262"/>
      <c r="D42" s="262"/>
      <c r="E42" s="262"/>
      <c r="F42" s="262"/>
      <c r="G42" s="262"/>
      <c r="H42" s="262"/>
      <c r="I42" s="262"/>
      <c r="J42" s="262"/>
      <c r="K42" s="262"/>
      <c r="L42" s="262"/>
      <c r="M42" s="262"/>
      <c r="N42" s="262"/>
      <c r="O42" s="262"/>
      <c r="P42" s="262"/>
      <c r="Q42" s="262"/>
      <c r="R42" s="262"/>
      <c r="S42" s="262"/>
      <c r="T42" s="262"/>
      <c r="U42" s="262"/>
      <c r="V42" s="262"/>
      <c r="W42" s="47"/>
    </row>
    <row r="43" spans="1:256" s="7" customFormat="1" ht="15">
      <c r="A43" s="254" t="s">
        <v>23</v>
      </c>
      <c r="B43" s="255"/>
      <c r="C43" s="255"/>
      <c r="D43" s="255"/>
      <c r="E43" s="255"/>
      <c r="F43" s="255"/>
      <c r="G43" s="255"/>
      <c r="H43" s="255"/>
      <c r="I43" s="255"/>
      <c r="J43" s="255"/>
      <c r="K43" s="255"/>
      <c r="L43" s="255"/>
      <c r="M43" s="255"/>
      <c r="N43" s="255"/>
      <c r="O43" s="255"/>
      <c r="P43" s="255"/>
      <c r="Q43" s="255"/>
      <c r="R43" s="255"/>
      <c r="S43" s="255"/>
      <c r="T43" s="255"/>
      <c r="U43" s="255"/>
      <c r="V43" s="255"/>
      <c r="W43" s="24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1"/>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1"/>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1"/>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1"/>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1"/>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1"/>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1"/>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1"/>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1"/>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1"/>
      <c r="IJ43" s="112"/>
      <c r="IK43" s="112"/>
      <c r="IL43" s="112"/>
      <c r="IM43" s="112"/>
      <c r="IN43" s="112"/>
      <c r="IO43" s="112"/>
      <c r="IP43" s="112"/>
      <c r="IQ43" s="112"/>
      <c r="IR43" s="112"/>
      <c r="IS43" s="112"/>
      <c r="IT43" s="112"/>
      <c r="IU43" s="112"/>
      <c r="IV43" s="112"/>
    </row>
    <row r="44" spans="1:256" s="7" customFormat="1" ht="15">
      <c r="A44" s="256"/>
      <c r="B44" s="257"/>
      <c r="C44" s="257"/>
      <c r="D44" s="257"/>
      <c r="E44" s="257"/>
      <c r="F44" s="257"/>
      <c r="G44" s="257"/>
      <c r="H44" s="257"/>
      <c r="I44" s="257"/>
      <c r="J44" s="257"/>
      <c r="K44" s="257"/>
      <c r="L44" s="257"/>
      <c r="M44" s="257"/>
      <c r="N44" s="257"/>
      <c r="O44" s="257"/>
      <c r="P44" s="257"/>
      <c r="Q44" s="257"/>
      <c r="R44" s="257"/>
      <c r="S44" s="257"/>
      <c r="T44" s="257"/>
      <c r="U44" s="257"/>
      <c r="V44" s="258"/>
      <c r="W44" s="24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1"/>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1"/>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1"/>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1"/>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1"/>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1"/>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1"/>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1"/>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1"/>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1"/>
      <c r="IJ44" s="112"/>
      <c r="IK44" s="112"/>
      <c r="IL44" s="112"/>
      <c r="IM44" s="112"/>
      <c r="IN44" s="112"/>
      <c r="IO44" s="112"/>
      <c r="IP44" s="112"/>
      <c r="IQ44" s="112"/>
      <c r="IR44" s="112"/>
      <c r="IS44" s="112"/>
      <c r="IT44" s="112"/>
      <c r="IU44" s="112"/>
      <c r="IV44" s="112"/>
    </row>
    <row r="45" spans="1:256" s="7" customFormat="1" ht="15">
      <c r="A45" s="259"/>
      <c r="B45" s="260"/>
      <c r="C45" s="260"/>
      <c r="D45" s="260"/>
      <c r="E45" s="260"/>
      <c r="F45" s="260"/>
      <c r="G45" s="260"/>
      <c r="H45" s="260"/>
      <c r="I45" s="260"/>
      <c r="J45" s="260"/>
      <c r="K45" s="260"/>
      <c r="L45" s="260"/>
      <c r="M45" s="260"/>
      <c r="N45" s="260"/>
      <c r="O45" s="260"/>
      <c r="P45" s="260"/>
      <c r="Q45" s="260"/>
      <c r="R45" s="260"/>
      <c r="S45" s="260"/>
      <c r="T45" s="260"/>
      <c r="U45" s="260"/>
      <c r="V45" s="260"/>
      <c r="W45" s="24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1"/>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1"/>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1"/>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1"/>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1"/>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1"/>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1"/>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1"/>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1"/>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1"/>
      <c r="IJ45" s="112"/>
      <c r="IK45" s="112"/>
      <c r="IL45" s="112"/>
      <c r="IM45" s="112"/>
      <c r="IN45" s="112"/>
      <c r="IO45" s="112"/>
      <c r="IP45" s="112"/>
      <c r="IQ45" s="112"/>
      <c r="IR45" s="112"/>
      <c r="IS45" s="112"/>
      <c r="IT45" s="112"/>
      <c r="IU45" s="112"/>
      <c r="IV45" s="112"/>
    </row>
    <row r="46" spans="1:256" s="7" customFormat="1" ht="10.5" customHeight="1">
      <c r="A46" s="254" t="s">
        <v>22</v>
      </c>
      <c r="B46" s="255"/>
      <c r="C46" s="255"/>
      <c r="D46" s="255"/>
      <c r="E46" s="255"/>
      <c r="F46" s="255"/>
      <c r="G46" s="255"/>
      <c r="H46" s="255"/>
      <c r="I46" s="255"/>
      <c r="J46" s="255"/>
      <c r="K46" s="255"/>
      <c r="L46" s="255"/>
      <c r="M46" s="255"/>
      <c r="N46" s="255"/>
      <c r="O46" s="255"/>
      <c r="P46" s="255"/>
      <c r="Q46" s="255"/>
      <c r="R46" s="255"/>
      <c r="S46" s="255"/>
      <c r="T46" s="255"/>
      <c r="U46" s="255"/>
      <c r="V46" s="255"/>
      <c r="W46" s="24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1"/>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1"/>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1"/>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1"/>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1"/>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1"/>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1"/>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1"/>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1"/>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1"/>
      <c r="IJ46" s="112"/>
      <c r="IK46" s="112"/>
      <c r="IL46" s="112"/>
      <c r="IM46" s="112"/>
      <c r="IN46" s="112"/>
      <c r="IO46" s="112"/>
      <c r="IP46" s="112"/>
      <c r="IQ46" s="112"/>
      <c r="IR46" s="112"/>
      <c r="IS46" s="112"/>
      <c r="IT46" s="112"/>
      <c r="IU46" s="112"/>
      <c r="IV46" s="112"/>
    </row>
    <row r="47" spans="1:256" s="7" customFormat="1" ht="12" customHeight="1">
      <c r="A47" s="256"/>
      <c r="B47" s="257"/>
      <c r="C47" s="257"/>
      <c r="D47" s="257"/>
      <c r="E47" s="257"/>
      <c r="F47" s="257"/>
      <c r="G47" s="257"/>
      <c r="H47" s="257"/>
      <c r="I47" s="257"/>
      <c r="J47" s="257"/>
      <c r="K47" s="257"/>
      <c r="L47" s="257"/>
      <c r="M47" s="257"/>
      <c r="N47" s="257"/>
      <c r="O47" s="257"/>
      <c r="P47" s="257"/>
      <c r="Q47" s="257"/>
      <c r="R47" s="257"/>
      <c r="S47" s="257"/>
      <c r="T47" s="257"/>
      <c r="U47" s="257"/>
      <c r="V47" s="258"/>
      <c r="W47" s="24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1"/>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1"/>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1"/>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1"/>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1"/>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1"/>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1"/>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1"/>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1"/>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1"/>
      <c r="IJ47" s="112"/>
      <c r="IK47" s="112"/>
      <c r="IL47" s="112"/>
      <c r="IM47" s="112"/>
      <c r="IN47" s="112"/>
      <c r="IO47" s="112"/>
      <c r="IP47" s="112"/>
      <c r="IQ47" s="112"/>
      <c r="IR47" s="112"/>
      <c r="IS47" s="112"/>
      <c r="IT47" s="112"/>
      <c r="IU47" s="112"/>
      <c r="IV47" s="112"/>
    </row>
    <row r="48" spans="1:256" s="7" customFormat="1" ht="12" customHeight="1">
      <c r="A48" s="256"/>
      <c r="B48" s="257"/>
      <c r="C48" s="257"/>
      <c r="D48" s="257"/>
      <c r="E48" s="257"/>
      <c r="F48" s="257"/>
      <c r="G48" s="257"/>
      <c r="H48" s="257"/>
      <c r="I48" s="257"/>
      <c r="J48" s="257"/>
      <c r="K48" s="257"/>
      <c r="L48" s="257"/>
      <c r="M48" s="257"/>
      <c r="N48" s="257"/>
      <c r="O48" s="257"/>
      <c r="P48" s="257"/>
      <c r="Q48" s="257"/>
      <c r="R48" s="257"/>
      <c r="S48" s="257"/>
      <c r="T48" s="257"/>
      <c r="U48" s="257"/>
      <c r="V48" s="258"/>
      <c r="W48" s="24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1"/>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1"/>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1"/>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1"/>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1"/>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1"/>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1"/>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1"/>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1"/>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1"/>
      <c r="IJ48" s="112"/>
      <c r="IK48" s="112"/>
      <c r="IL48" s="112"/>
      <c r="IM48" s="112"/>
      <c r="IN48" s="112"/>
      <c r="IO48" s="112"/>
      <c r="IP48" s="112"/>
      <c r="IQ48" s="112"/>
      <c r="IR48" s="112"/>
      <c r="IS48" s="112"/>
      <c r="IT48" s="112"/>
      <c r="IU48" s="112"/>
      <c r="IV48" s="112"/>
    </row>
    <row r="49" spans="1:23" s="10" customFormat="1" ht="12" customHeight="1">
      <c r="A49" s="259"/>
      <c r="B49" s="260"/>
      <c r="C49" s="260"/>
      <c r="D49" s="260"/>
      <c r="E49" s="260"/>
      <c r="F49" s="260"/>
      <c r="G49" s="260"/>
      <c r="H49" s="260"/>
      <c r="I49" s="260"/>
      <c r="J49" s="260"/>
      <c r="K49" s="260"/>
      <c r="L49" s="260"/>
      <c r="M49" s="260"/>
      <c r="N49" s="260"/>
      <c r="O49" s="260"/>
      <c r="P49" s="260"/>
      <c r="Q49" s="260"/>
      <c r="R49" s="260"/>
      <c r="S49" s="260"/>
      <c r="T49" s="260"/>
      <c r="U49" s="260"/>
      <c r="V49" s="260"/>
      <c r="W49" s="48"/>
    </row>
  </sheetData>
  <sheetProtection/>
  <mergeCells count="17">
    <mergeCell ref="A2:V2"/>
    <mergeCell ref="R3:S3"/>
    <mergeCell ref="E3:E4"/>
    <mergeCell ref="H3:I3"/>
    <mergeCell ref="F3:F4"/>
    <mergeCell ref="T3:V3"/>
    <mergeCell ref="B3:B4"/>
    <mergeCell ref="A43:V45"/>
    <mergeCell ref="A46:V49"/>
    <mergeCell ref="A42:V42"/>
    <mergeCell ref="C3:C4"/>
    <mergeCell ref="G3:G4"/>
    <mergeCell ref="D3:D4"/>
    <mergeCell ref="B40:D40"/>
    <mergeCell ref="L3:M3"/>
    <mergeCell ref="J3:K3"/>
    <mergeCell ref="N3:Q3"/>
  </mergeCells>
  <printOptions/>
  <pageMargins left="0.3" right="0.13" top="1" bottom="1" header="0.5" footer="0.5"/>
  <pageSetup orientation="portrait" paperSize="9" scale="35"/>
  <ignoredErrors>
    <ignoredError sqref="Q9:Q38 R7:U39 Q7:Q8 Q39" formula="1"/>
    <ignoredError sqref="V8:V13 V15:V35" formula="1" unlockedFormula="1"/>
    <ignoredError sqref="V7 V36:V37"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PageLayoutView="0" workbookViewId="0" topLeftCell="A1">
      <selection activeCell="A3" sqref="A3:V3"/>
    </sheetView>
  </sheetViews>
  <sheetFormatPr defaultColWidth="4.421875" defaultRowHeight="12.75"/>
  <cols>
    <col min="1" max="1" width="4.140625" style="54" bestFit="1" customWidth="1"/>
    <col min="2" max="2" width="68.7109375" style="15" bestFit="1" customWidth="1"/>
    <col min="3" max="3" width="9.57421875" style="16" bestFit="1" customWidth="1"/>
    <col min="4" max="4" width="25.14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5.57421875" style="21" bestFit="1" customWidth="1"/>
    <col min="15" max="15" width="9.8515625" style="25" bestFit="1" customWidth="1"/>
    <col min="16" max="16" width="8.421875" style="31" customWidth="1"/>
    <col min="17" max="17" width="6.421875" style="32" customWidth="1"/>
    <col min="18" max="18" width="13.28125" style="33" hidden="1" customWidth="1"/>
    <col min="19" max="19" width="9.8515625" style="34" hidden="1" customWidth="1"/>
    <col min="20" max="20" width="15.140625" style="33" bestFit="1" customWidth="1"/>
    <col min="21" max="21" width="10.71093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8"/>
      <c r="B1" s="26"/>
      <c r="C1" s="27"/>
      <c r="D1" s="28"/>
      <c r="E1" s="29"/>
      <c r="F1" s="29"/>
      <c r="G1" s="29"/>
      <c r="H1" s="58"/>
      <c r="I1" s="68"/>
      <c r="J1" s="61"/>
      <c r="K1" s="71"/>
      <c r="L1" s="62"/>
      <c r="M1" s="72"/>
      <c r="N1" s="63"/>
      <c r="O1" s="73"/>
      <c r="P1" s="76"/>
      <c r="Q1" s="78"/>
      <c r="R1" s="66"/>
      <c r="S1" s="34"/>
      <c r="T1" s="66"/>
      <c r="U1" s="76"/>
      <c r="V1" s="107"/>
      <c r="W1" s="49"/>
    </row>
    <row r="2" spans="1:23" s="30" customFormat="1" ht="31.5" customHeight="1">
      <c r="A2" s="113"/>
      <c r="B2" s="114"/>
      <c r="C2" s="115"/>
      <c r="D2" s="116"/>
      <c r="E2" s="117"/>
      <c r="F2" s="117"/>
      <c r="G2" s="117"/>
      <c r="H2" s="118"/>
      <c r="I2" s="119"/>
      <c r="J2" s="120"/>
      <c r="K2" s="121"/>
      <c r="L2" s="122"/>
      <c r="M2" s="123"/>
      <c r="N2" s="124"/>
      <c r="O2" s="125"/>
      <c r="P2" s="126"/>
      <c r="Q2" s="127"/>
      <c r="R2" s="128"/>
      <c r="S2" s="129"/>
      <c r="T2" s="128"/>
      <c r="U2" s="126"/>
      <c r="V2" s="130"/>
      <c r="W2" s="49"/>
    </row>
    <row r="3" spans="1:23" s="3" customFormat="1" ht="27.75" thickBot="1">
      <c r="A3" s="297" t="s">
        <v>61</v>
      </c>
      <c r="B3" s="298"/>
      <c r="C3" s="298"/>
      <c r="D3" s="298"/>
      <c r="E3" s="298"/>
      <c r="F3" s="298"/>
      <c r="G3" s="298"/>
      <c r="H3" s="298"/>
      <c r="I3" s="298"/>
      <c r="J3" s="298"/>
      <c r="K3" s="298"/>
      <c r="L3" s="298"/>
      <c r="M3" s="298"/>
      <c r="N3" s="298"/>
      <c r="O3" s="298"/>
      <c r="P3" s="298"/>
      <c r="Q3" s="298"/>
      <c r="R3" s="298"/>
      <c r="S3" s="298"/>
      <c r="T3" s="298"/>
      <c r="U3" s="298"/>
      <c r="V3" s="299"/>
      <c r="W3" s="49"/>
    </row>
    <row r="4" spans="1:23" s="81" customFormat="1" ht="20.25" customHeight="1">
      <c r="A4" s="136"/>
      <c r="B4" s="278" t="s">
        <v>30</v>
      </c>
      <c r="C4" s="263" t="s">
        <v>39</v>
      </c>
      <c r="D4" s="265" t="s">
        <v>5</v>
      </c>
      <c r="E4" s="265" t="s">
        <v>43</v>
      </c>
      <c r="F4" s="265" t="s">
        <v>44</v>
      </c>
      <c r="G4" s="265" t="s">
        <v>45</v>
      </c>
      <c r="H4" s="280" t="s">
        <v>6</v>
      </c>
      <c r="I4" s="280"/>
      <c r="J4" s="280" t="s">
        <v>7</v>
      </c>
      <c r="K4" s="280"/>
      <c r="L4" s="280" t="s">
        <v>8</v>
      </c>
      <c r="M4" s="280"/>
      <c r="N4" s="300" t="s">
        <v>46</v>
      </c>
      <c r="O4" s="300"/>
      <c r="P4" s="300"/>
      <c r="Q4" s="300"/>
      <c r="R4" s="280" t="s">
        <v>4</v>
      </c>
      <c r="S4" s="280"/>
      <c r="T4" s="300" t="s">
        <v>31</v>
      </c>
      <c r="U4" s="300"/>
      <c r="V4" s="301"/>
      <c r="W4" s="131"/>
    </row>
    <row r="5" spans="1:23" s="81" customFormat="1" ht="29.25" customHeight="1" thickBot="1">
      <c r="A5" s="137"/>
      <c r="B5" s="279"/>
      <c r="C5" s="264"/>
      <c r="D5" s="267"/>
      <c r="E5" s="266"/>
      <c r="F5" s="266"/>
      <c r="G5" s="266"/>
      <c r="H5" s="132" t="s">
        <v>11</v>
      </c>
      <c r="I5" s="133" t="s">
        <v>10</v>
      </c>
      <c r="J5" s="132" t="s">
        <v>11</v>
      </c>
      <c r="K5" s="133" t="s">
        <v>10</v>
      </c>
      <c r="L5" s="132" t="s">
        <v>11</v>
      </c>
      <c r="M5" s="133" t="s">
        <v>10</v>
      </c>
      <c r="N5" s="132" t="s">
        <v>11</v>
      </c>
      <c r="O5" s="133" t="s">
        <v>10</v>
      </c>
      <c r="P5" s="133" t="s">
        <v>32</v>
      </c>
      <c r="Q5" s="134" t="s">
        <v>33</v>
      </c>
      <c r="R5" s="132" t="s">
        <v>11</v>
      </c>
      <c r="S5" s="85" t="s">
        <v>9</v>
      </c>
      <c r="T5" s="132" t="s">
        <v>11</v>
      </c>
      <c r="U5" s="133" t="s">
        <v>10</v>
      </c>
      <c r="V5" s="135" t="s">
        <v>33</v>
      </c>
      <c r="W5" s="131"/>
    </row>
    <row r="6" spans="1:23" s="4" customFormat="1" ht="15" customHeight="1">
      <c r="A6" s="50">
        <v>1</v>
      </c>
      <c r="B6" s="181" t="s">
        <v>62</v>
      </c>
      <c r="C6" s="182">
        <v>40550</v>
      </c>
      <c r="D6" s="183" t="s">
        <v>42</v>
      </c>
      <c r="E6" s="184">
        <v>355</v>
      </c>
      <c r="F6" s="184">
        <v>357</v>
      </c>
      <c r="G6" s="184">
        <v>1</v>
      </c>
      <c r="H6" s="185">
        <v>1870918</v>
      </c>
      <c r="I6" s="186">
        <v>185054</v>
      </c>
      <c r="J6" s="185">
        <v>3049787</v>
      </c>
      <c r="K6" s="186">
        <v>299035</v>
      </c>
      <c r="L6" s="185">
        <v>3206512</v>
      </c>
      <c r="M6" s="186">
        <v>317774</v>
      </c>
      <c r="N6" s="187">
        <f>+L6+J6+H6</f>
        <v>8127217</v>
      </c>
      <c r="O6" s="188">
        <f>+M6+K6+I6</f>
        <v>801863</v>
      </c>
      <c r="P6" s="189">
        <f aca="true" t="shared" si="0" ref="P6:P11">IF(N6&lt;&gt;0,O6/F6,"")</f>
        <v>2246.1148459383753</v>
      </c>
      <c r="Q6" s="190">
        <f>+N6/O6</f>
        <v>10.135418394414009</v>
      </c>
      <c r="R6" s="185"/>
      <c r="S6" s="191">
        <f aca="true" t="shared" si="1" ref="S6:S14">IF(R6&lt;&gt;0,-(R6-N6)/R6,"")</f>
      </c>
      <c r="T6" s="185">
        <v>8127217</v>
      </c>
      <c r="U6" s="186">
        <v>801863</v>
      </c>
      <c r="V6" s="192">
        <f>+T6/U6</f>
        <v>10.135418394414009</v>
      </c>
      <c r="W6" s="56">
        <v>1</v>
      </c>
    </row>
    <row r="7" spans="1:23" s="4" customFormat="1" ht="15" customHeight="1">
      <c r="A7" s="50">
        <v>2</v>
      </c>
      <c r="B7" s="193" t="s">
        <v>63</v>
      </c>
      <c r="C7" s="140">
        <v>40550</v>
      </c>
      <c r="D7" s="139" t="s">
        <v>40</v>
      </c>
      <c r="E7" s="141">
        <v>238</v>
      </c>
      <c r="F7" s="141">
        <v>238</v>
      </c>
      <c r="G7" s="141">
        <v>1</v>
      </c>
      <c r="H7" s="142">
        <v>529900</v>
      </c>
      <c r="I7" s="143">
        <v>67905</v>
      </c>
      <c r="J7" s="142">
        <v>672379.5</v>
      </c>
      <c r="K7" s="143">
        <v>82146</v>
      </c>
      <c r="L7" s="142">
        <v>728211</v>
      </c>
      <c r="M7" s="143">
        <v>89125</v>
      </c>
      <c r="N7" s="144">
        <f>SUM(H7+J7+L7)</f>
        <v>1930490.5</v>
      </c>
      <c r="O7" s="145">
        <f>SUM(I7+K7+M7)</f>
        <v>239176</v>
      </c>
      <c r="P7" s="146">
        <f t="shared" si="0"/>
        <v>1004.9411764705883</v>
      </c>
      <c r="Q7" s="150">
        <f>+N7/O7</f>
        <v>8.07142229989631</v>
      </c>
      <c r="R7" s="142"/>
      <c r="S7" s="148">
        <f t="shared" si="1"/>
      </c>
      <c r="T7" s="142">
        <v>1930490.5</v>
      </c>
      <c r="U7" s="143">
        <v>239176</v>
      </c>
      <c r="V7" s="194">
        <f>T7/U7</f>
        <v>8.07142229989631</v>
      </c>
      <c r="W7" s="57"/>
    </row>
    <row r="8" spans="1:23" s="5" customFormat="1" ht="15" customHeight="1">
      <c r="A8" s="55">
        <v>3</v>
      </c>
      <c r="B8" s="228" t="s">
        <v>35</v>
      </c>
      <c r="C8" s="229">
        <v>40515</v>
      </c>
      <c r="D8" s="230" t="s">
        <v>41</v>
      </c>
      <c r="E8" s="231">
        <v>337</v>
      </c>
      <c r="F8" s="231">
        <v>292</v>
      </c>
      <c r="G8" s="231">
        <v>6</v>
      </c>
      <c r="H8" s="232">
        <v>92683</v>
      </c>
      <c r="I8" s="233">
        <v>10285</v>
      </c>
      <c r="J8" s="232">
        <v>175537</v>
      </c>
      <c r="K8" s="233">
        <v>18636</v>
      </c>
      <c r="L8" s="232">
        <v>192467</v>
      </c>
      <c r="M8" s="233">
        <v>20321</v>
      </c>
      <c r="N8" s="234">
        <f>+H8+J8+L8</f>
        <v>460687</v>
      </c>
      <c r="O8" s="235">
        <f>+I8+K8+M8</f>
        <v>49242</v>
      </c>
      <c r="P8" s="236">
        <f t="shared" si="0"/>
        <v>168.63698630136986</v>
      </c>
      <c r="Q8" s="237">
        <f>IF(N8&lt;&gt;0,N8/O8,"")</f>
        <v>9.355570447991552</v>
      </c>
      <c r="R8" s="232">
        <v>1271537</v>
      </c>
      <c r="S8" s="238">
        <f t="shared" si="1"/>
        <v>-0.6376928079953631</v>
      </c>
      <c r="T8" s="232">
        <v>19115842</v>
      </c>
      <c r="U8" s="233">
        <v>2031893</v>
      </c>
      <c r="V8" s="239">
        <f>T8/U8</f>
        <v>9.407897955256502</v>
      </c>
      <c r="W8" s="56">
        <v>1</v>
      </c>
    </row>
    <row r="9" spans="1:23" s="5" customFormat="1" ht="15" customHeight="1">
      <c r="A9" s="51">
        <v>4</v>
      </c>
      <c r="B9" s="216" t="s">
        <v>47</v>
      </c>
      <c r="C9" s="217">
        <v>40536</v>
      </c>
      <c r="D9" s="218" t="s">
        <v>42</v>
      </c>
      <c r="E9" s="219">
        <v>112</v>
      </c>
      <c r="F9" s="219">
        <v>114</v>
      </c>
      <c r="G9" s="219">
        <v>3</v>
      </c>
      <c r="H9" s="220">
        <v>36011</v>
      </c>
      <c r="I9" s="221">
        <v>3623</v>
      </c>
      <c r="J9" s="220">
        <v>159252</v>
      </c>
      <c r="K9" s="221">
        <v>13023</v>
      </c>
      <c r="L9" s="220">
        <v>161886</v>
      </c>
      <c r="M9" s="221">
        <v>13192</v>
      </c>
      <c r="N9" s="222">
        <f>+L9+J9+H9</f>
        <v>357149</v>
      </c>
      <c r="O9" s="223">
        <f>+M9+K9+I9</f>
        <v>29838</v>
      </c>
      <c r="P9" s="224">
        <f t="shared" si="0"/>
        <v>261.7368421052632</v>
      </c>
      <c r="Q9" s="225">
        <f>+N9/O9</f>
        <v>11.969602520276158</v>
      </c>
      <c r="R9" s="220">
        <v>560948</v>
      </c>
      <c r="S9" s="226">
        <f t="shared" si="1"/>
        <v>-0.36331175082182304</v>
      </c>
      <c r="T9" s="220">
        <v>2020931</v>
      </c>
      <c r="U9" s="221">
        <v>170894</v>
      </c>
      <c r="V9" s="227">
        <f>+T9/U9</f>
        <v>11.825640455487028</v>
      </c>
      <c r="W9" s="56">
        <v>1</v>
      </c>
    </row>
    <row r="10" spans="1:23" s="5" customFormat="1" ht="15" customHeight="1">
      <c r="A10" s="51">
        <v>5</v>
      </c>
      <c r="B10" s="193" t="s">
        <v>52</v>
      </c>
      <c r="C10" s="140">
        <v>40543</v>
      </c>
      <c r="D10" s="139" t="s">
        <v>26</v>
      </c>
      <c r="E10" s="141">
        <v>99</v>
      </c>
      <c r="F10" s="141">
        <v>113</v>
      </c>
      <c r="G10" s="141">
        <v>2</v>
      </c>
      <c r="H10" s="158">
        <v>53832</v>
      </c>
      <c r="I10" s="159">
        <v>4714</v>
      </c>
      <c r="J10" s="158">
        <v>141186</v>
      </c>
      <c r="K10" s="159">
        <v>11630</v>
      </c>
      <c r="L10" s="158">
        <v>140377.5</v>
      </c>
      <c r="M10" s="159">
        <v>11673</v>
      </c>
      <c r="N10" s="160">
        <f>H10+J10+L10</f>
        <v>335395.5</v>
      </c>
      <c r="O10" s="145">
        <f>+M10+K10+I10</f>
        <v>28017</v>
      </c>
      <c r="P10" s="146">
        <f t="shared" si="0"/>
        <v>247.93805309734512</v>
      </c>
      <c r="Q10" s="150">
        <f>+N10/O10</f>
        <v>11.971142520612485</v>
      </c>
      <c r="R10" s="158">
        <v>582871.5</v>
      </c>
      <c r="S10" s="148">
        <f t="shared" si="1"/>
        <v>-0.42458071804848924</v>
      </c>
      <c r="T10" s="161">
        <v>1130838.5</v>
      </c>
      <c r="U10" s="162">
        <v>97657</v>
      </c>
      <c r="V10" s="194">
        <f>T10/U10</f>
        <v>11.579697307924675</v>
      </c>
      <c r="W10" s="56"/>
    </row>
    <row r="11" spans="1:23" s="5" customFormat="1" ht="15" customHeight="1">
      <c r="A11" s="51">
        <v>6</v>
      </c>
      <c r="B11" s="199" t="s">
        <v>48</v>
      </c>
      <c r="C11" s="140">
        <v>40536</v>
      </c>
      <c r="D11" s="139" t="s">
        <v>42</v>
      </c>
      <c r="E11" s="141">
        <v>91</v>
      </c>
      <c r="F11" s="141">
        <v>90</v>
      </c>
      <c r="G11" s="141">
        <v>3</v>
      </c>
      <c r="H11" s="142">
        <v>35881</v>
      </c>
      <c r="I11" s="143">
        <v>2984</v>
      </c>
      <c r="J11" s="142">
        <v>122401</v>
      </c>
      <c r="K11" s="143">
        <v>4724</v>
      </c>
      <c r="L11" s="142">
        <v>50445</v>
      </c>
      <c r="M11" s="143">
        <v>4220</v>
      </c>
      <c r="N11" s="144">
        <f>+L11+J11+H11</f>
        <v>208727</v>
      </c>
      <c r="O11" s="145">
        <f>+M11+K11+I11</f>
        <v>11928</v>
      </c>
      <c r="P11" s="146">
        <f t="shared" si="0"/>
        <v>132.53333333333333</v>
      </c>
      <c r="Q11" s="147">
        <f>+N11/O11</f>
        <v>17.498910127431255</v>
      </c>
      <c r="R11" s="142">
        <v>277528</v>
      </c>
      <c r="S11" s="148">
        <f t="shared" si="1"/>
        <v>-0.2479065175405725</v>
      </c>
      <c r="T11" s="142">
        <v>1181432</v>
      </c>
      <c r="U11" s="143">
        <v>96529</v>
      </c>
      <c r="V11" s="198">
        <f>+T11/U11</f>
        <v>12.239140569155383</v>
      </c>
      <c r="W11" s="56"/>
    </row>
    <row r="12" spans="1:23" s="5" customFormat="1" ht="15" customHeight="1">
      <c r="A12" s="51">
        <v>7</v>
      </c>
      <c r="B12" s="195" t="s">
        <v>17</v>
      </c>
      <c r="C12" s="152">
        <v>40522</v>
      </c>
      <c r="D12" s="151" t="s">
        <v>24</v>
      </c>
      <c r="E12" s="149">
        <v>110</v>
      </c>
      <c r="F12" s="149">
        <v>71</v>
      </c>
      <c r="G12" s="149">
        <v>5</v>
      </c>
      <c r="H12" s="153">
        <v>36849</v>
      </c>
      <c r="I12" s="154">
        <v>3002</v>
      </c>
      <c r="J12" s="153">
        <v>63356</v>
      </c>
      <c r="K12" s="154">
        <v>5120</v>
      </c>
      <c r="L12" s="153">
        <v>61474</v>
      </c>
      <c r="M12" s="154">
        <v>4971</v>
      </c>
      <c r="N12" s="155">
        <f>+H12+J12+L12</f>
        <v>161679</v>
      </c>
      <c r="O12" s="156">
        <f>+I12+K12+M12</f>
        <v>13093</v>
      </c>
      <c r="P12" s="143">
        <f>+O12/F12</f>
        <v>184.40845070422534</v>
      </c>
      <c r="Q12" s="147">
        <f>+N12/O12</f>
        <v>12.34850683571374</v>
      </c>
      <c r="R12" s="153">
        <v>499577</v>
      </c>
      <c r="S12" s="148">
        <f t="shared" si="1"/>
        <v>-0.676368207503548</v>
      </c>
      <c r="T12" s="153">
        <v>4763768</v>
      </c>
      <c r="U12" s="154">
        <v>447852</v>
      </c>
      <c r="V12" s="200">
        <f>+T12/U12</f>
        <v>10.636924698337843</v>
      </c>
      <c r="W12" s="56"/>
    </row>
    <row r="13" spans="1:23" s="5" customFormat="1" ht="15" customHeight="1">
      <c r="A13" s="51">
        <v>8</v>
      </c>
      <c r="B13" s="195" t="s">
        <v>50</v>
      </c>
      <c r="C13" s="152">
        <v>40536</v>
      </c>
      <c r="D13" s="151" t="s">
        <v>41</v>
      </c>
      <c r="E13" s="149">
        <v>48</v>
      </c>
      <c r="F13" s="149">
        <v>36</v>
      </c>
      <c r="G13" s="149">
        <v>3</v>
      </c>
      <c r="H13" s="153">
        <v>12758</v>
      </c>
      <c r="I13" s="154">
        <v>971</v>
      </c>
      <c r="J13" s="153">
        <v>19530</v>
      </c>
      <c r="K13" s="154">
        <v>1488</v>
      </c>
      <c r="L13" s="153">
        <v>16387</v>
      </c>
      <c r="M13" s="154">
        <v>1264</v>
      </c>
      <c r="N13" s="155">
        <f>+H13+J13+L13</f>
        <v>48675</v>
      </c>
      <c r="O13" s="156">
        <f>+I13+K13+M13</f>
        <v>3723</v>
      </c>
      <c r="P13" s="146">
        <f>IF(N13&lt;&gt;0,O13/F13,"")</f>
        <v>103.41666666666667</v>
      </c>
      <c r="Q13" s="157">
        <f>IF(N13&lt;&gt;0,N13/O13,"")</f>
        <v>13.074133763094279</v>
      </c>
      <c r="R13" s="153">
        <v>197966</v>
      </c>
      <c r="S13" s="148">
        <f t="shared" si="1"/>
        <v>-0.7541244456118728</v>
      </c>
      <c r="T13" s="153">
        <v>654433</v>
      </c>
      <c r="U13" s="154">
        <v>55865</v>
      </c>
      <c r="V13" s="196">
        <f>T13/U13</f>
        <v>11.714543989975835</v>
      </c>
      <c r="W13" s="57"/>
    </row>
    <row r="14" spans="1:23" s="5" customFormat="1" ht="15" customHeight="1">
      <c r="A14" s="51">
        <v>9</v>
      </c>
      <c r="B14" s="193" t="s">
        <v>18</v>
      </c>
      <c r="C14" s="140">
        <v>40529</v>
      </c>
      <c r="D14" s="139" t="s">
        <v>26</v>
      </c>
      <c r="E14" s="141">
        <v>147</v>
      </c>
      <c r="F14" s="141">
        <v>66</v>
      </c>
      <c r="G14" s="141">
        <v>4</v>
      </c>
      <c r="H14" s="158">
        <v>7502</v>
      </c>
      <c r="I14" s="159">
        <v>1017</v>
      </c>
      <c r="J14" s="158">
        <v>14640.5</v>
      </c>
      <c r="K14" s="159">
        <v>1860</v>
      </c>
      <c r="L14" s="158">
        <v>19021</v>
      </c>
      <c r="M14" s="159">
        <v>2227</v>
      </c>
      <c r="N14" s="160">
        <f>H14+J14+L14</f>
        <v>41163.5</v>
      </c>
      <c r="O14" s="145">
        <f>+M14+K14+I14</f>
        <v>5104</v>
      </c>
      <c r="P14" s="146">
        <f>IF(N14&lt;&gt;0,O14/F14,"")</f>
        <v>77.33333333333333</v>
      </c>
      <c r="Q14" s="150">
        <f>+N14/O14</f>
        <v>8.064949059561128</v>
      </c>
      <c r="R14" s="158">
        <v>358787.5</v>
      </c>
      <c r="S14" s="148">
        <f t="shared" si="1"/>
        <v>-0.8852705292129742</v>
      </c>
      <c r="T14" s="161">
        <v>1899553.5</v>
      </c>
      <c r="U14" s="162">
        <v>220628</v>
      </c>
      <c r="V14" s="194">
        <f>T14/U14</f>
        <v>8.609757147778161</v>
      </c>
      <c r="W14" s="56"/>
    </row>
    <row r="15" spans="1:23" s="5" customFormat="1" ht="15" customHeight="1">
      <c r="A15" s="51">
        <v>10</v>
      </c>
      <c r="B15" s="201" t="s">
        <v>54</v>
      </c>
      <c r="C15" s="163">
        <v>40543</v>
      </c>
      <c r="D15" s="139" t="s">
        <v>55</v>
      </c>
      <c r="E15" s="141">
        <v>23</v>
      </c>
      <c r="F15" s="141">
        <v>19</v>
      </c>
      <c r="G15" s="141">
        <v>2</v>
      </c>
      <c r="H15" s="142">
        <v>9604</v>
      </c>
      <c r="I15" s="143">
        <v>677</v>
      </c>
      <c r="J15" s="142">
        <v>14410</v>
      </c>
      <c r="K15" s="143">
        <v>1002</v>
      </c>
      <c r="L15" s="142">
        <v>13587</v>
      </c>
      <c r="M15" s="143">
        <v>936</v>
      </c>
      <c r="N15" s="144">
        <f>SUM(H15+J15+L15)</f>
        <v>37601</v>
      </c>
      <c r="O15" s="145">
        <f>SUM(I15+K15+M15)</f>
        <v>2615</v>
      </c>
      <c r="P15" s="143">
        <v>138</v>
      </c>
      <c r="Q15" s="147">
        <f>N15/O15</f>
        <v>14.378967495219886</v>
      </c>
      <c r="R15" s="142"/>
      <c r="S15" s="164"/>
      <c r="T15" s="142">
        <v>191228</v>
      </c>
      <c r="U15" s="143">
        <v>14446</v>
      </c>
      <c r="V15" s="194">
        <f>T15/U15</f>
        <v>13.237435968434168</v>
      </c>
      <c r="W15" s="56"/>
    </row>
    <row r="16" spans="1:23" s="5" customFormat="1" ht="15" customHeight="1">
      <c r="A16" s="51">
        <v>11</v>
      </c>
      <c r="B16" s="197" t="s">
        <v>56</v>
      </c>
      <c r="C16" s="140">
        <v>40543</v>
      </c>
      <c r="D16" s="139" t="s">
        <v>42</v>
      </c>
      <c r="E16" s="141">
        <v>118</v>
      </c>
      <c r="F16" s="141">
        <v>101</v>
      </c>
      <c r="G16" s="141">
        <v>2</v>
      </c>
      <c r="H16" s="142">
        <v>5635</v>
      </c>
      <c r="I16" s="143">
        <v>632</v>
      </c>
      <c r="J16" s="142">
        <v>8745</v>
      </c>
      <c r="K16" s="143">
        <v>976</v>
      </c>
      <c r="L16" s="142">
        <v>11497</v>
      </c>
      <c r="M16" s="143">
        <v>1267</v>
      </c>
      <c r="N16" s="144">
        <f>+L16+J16+H16</f>
        <v>25877</v>
      </c>
      <c r="O16" s="145">
        <f>+M16+K16+I16</f>
        <v>2875</v>
      </c>
      <c r="P16" s="146">
        <f>IF(N16&lt;&gt;0,O16/F16,"")</f>
        <v>28.465346534653467</v>
      </c>
      <c r="Q16" s="147">
        <f>+N16/O16</f>
        <v>9.000695652173913</v>
      </c>
      <c r="R16" s="142">
        <v>103790</v>
      </c>
      <c r="S16" s="148">
        <f aca="true" t="shared" si="2" ref="S16:S25">IF(R16&lt;&gt;0,-(R16-N16)/R16,"")</f>
        <v>-0.7506792561903844</v>
      </c>
      <c r="T16" s="142">
        <v>176353</v>
      </c>
      <c r="U16" s="143">
        <v>19035</v>
      </c>
      <c r="V16" s="198">
        <f>+T16/U16</f>
        <v>9.264670344102969</v>
      </c>
      <c r="W16" s="56">
        <v>1</v>
      </c>
    </row>
    <row r="17" spans="1:23" s="5" customFormat="1" ht="15" customHeight="1">
      <c r="A17" s="51">
        <v>12</v>
      </c>
      <c r="B17" s="193" t="s">
        <v>53</v>
      </c>
      <c r="C17" s="140">
        <v>40543</v>
      </c>
      <c r="D17" s="139" t="s">
        <v>26</v>
      </c>
      <c r="E17" s="141">
        <v>77</v>
      </c>
      <c r="F17" s="141">
        <v>64</v>
      </c>
      <c r="G17" s="141">
        <v>2</v>
      </c>
      <c r="H17" s="158">
        <v>4446.5</v>
      </c>
      <c r="I17" s="159">
        <v>505</v>
      </c>
      <c r="J17" s="158">
        <v>7507.5</v>
      </c>
      <c r="K17" s="159">
        <v>803</v>
      </c>
      <c r="L17" s="158">
        <v>8936</v>
      </c>
      <c r="M17" s="159">
        <v>939</v>
      </c>
      <c r="N17" s="160">
        <f>H17+J17+L17</f>
        <v>20890</v>
      </c>
      <c r="O17" s="145">
        <f>+M17+K17+I17</f>
        <v>2247</v>
      </c>
      <c r="P17" s="146">
        <f>IF(N17&lt;&gt;0,O17/F17,"")</f>
        <v>35.109375</v>
      </c>
      <c r="Q17" s="150">
        <f>+N17/O17</f>
        <v>9.29684023141967</v>
      </c>
      <c r="R17" s="158">
        <v>107891.5</v>
      </c>
      <c r="S17" s="148">
        <f t="shared" si="2"/>
        <v>-0.8063795572403758</v>
      </c>
      <c r="T17" s="161">
        <v>184418</v>
      </c>
      <c r="U17" s="162">
        <v>18437</v>
      </c>
      <c r="V17" s="194">
        <f>T17/U17</f>
        <v>10.002603460432825</v>
      </c>
      <c r="W17" s="57">
        <v>1</v>
      </c>
    </row>
    <row r="18" spans="1:23" s="5" customFormat="1" ht="15" customHeight="1">
      <c r="A18" s="51">
        <v>13</v>
      </c>
      <c r="B18" s="195" t="s">
        <v>57</v>
      </c>
      <c r="C18" s="152">
        <v>40908</v>
      </c>
      <c r="D18" s="151" t="s">
        <v>13</v>
      </c>
      <c r="E18" s="149">
        <v>20</v>
      </c>
      <c r="F18" s="149">
        <v>14</v>
      </c>
      <c r="G18" s="149">
        <v>2</v>
      </c>
      <c r="H18" s="153">
        <v>2785.5</v>
      </c>
      <c r="I18" s="154">
        <v>267</v>
      </c>
      <c r="J18" s="153">
        <v>5131.5</v>
      </c>
      <c r="K18" s="154">
        <v>446</v>
      </c>
      <c r="L18" s="153">
        <v>4721</v>
      </c>
      <c r="M18" s="154">
        <v>465</v>
      </c>
      <c r="N18" s="155">
        <v>12638</v>
      </c>
      <c r="O18" s="156">
        <v>1178</v>
      </c>
      <c r="P18" s="146">
        <f>IF(N18&lt;&gt;0,O18/F18,"")</f>
        <v>84.14285714285714</v>
      </c>
      <c r="Q18" s="157">
        <f>IF(N18&lt;&gt;0,N18/O18,"")</f>
        <v>10.728353140916807</v>
      </c>
      <c r="R18" s="153">
        <v>44464.5</v>
      </c>
      <c r="S18" s="148">
        <f t="shared" si="2"/>
        <v>-0.7157732573176354</v>
      </c>
      <c r="T18" s="165">
        <v>79481.5</v>
      </c>
      <c r="U18" s="166">
        <v>7957</v>
      </c>
      <c r="V18" s="200">
        <v>9.183331551945276</v>
      </c>
      <c r="W18" s="56">
        <v>1</v>
      </c>
    </row>
    <row r="19" spans="1:23" s="5" customFormat="1" ht="15" customHeight="1">
      <c r="A19" s="51">
        <v>14</v>
      </c>
      <c r="B19" s="197" t="s">
        <v>36</v>
      </c>
      <c r="C19" s="140">
        <v>40515</v>
      </c>
      <c r="D19" s="139" t="s">
        <v>26</v>
      </c>
      <c r="E19" s="141">
        <v>62</v>
      </c>
      <c r="F19" s="141">
        <v>41</v>
      </c>
      <c r="G19" s="141">
        <v>6</v>
      </c>
      <c r="H19" s="158">
        <v>1667</v>
      </c>
      <c r="I19" s="159">
        <v>307</v>
      </c>
      <c r="J19" s="158">
        <v>5916.5</v>
      </c>
      <c r="K19" s="159">
        <v>927</v>
      </c>
      <c r="L19" s="158">
        <v>4802</v>
      </c>
      <c r="M19" s="159">
        <v>799</v>
      </c>
      <c r="N19" s="160">
        <f>H19+J19+L19</f>
        <v>12385.5</v>
      </c>
      <c r="O19" s="167">
        <f>I19+K19+M19</f>
        <v>2033</v>
      </c>
      <c r="P19" s="146">
        <f>IF(N19&lt;&gt;0,O19/F19,"")</f>
        <v>49.58536585365854</v>
      </c>
      <c r="Q19" s="150">
        <f>+N19/O19</f>
        <v>6.092228234136743</v>
      </c>
      <c r="R19" s="158">
        <v>30362</v>
      </c>
      <c r="S19" s="148">
        <f t="shared" si="2"/>
        <v>-0.5920723272511692</v>
      </c>
      <c r="T19" s="161">
        <v>808704</v>
      </c>
      <c r="U19" s="162">
        <v>88732</v>
      </c>
      <c r="V19" s="194">
        <f>T19/U19</f>
        <v>9.11400622098003</v>
      </c>
      <c r="W19" s="56">
        <v>1</v>
      </c>
    </row>
    <row r="20" spans="1:23" s="5" customFormat="1" ht="15" customHeight="1">
      <c r="A20" s="51">
        <v>15</v>
      </c>
      <c r="B20" s="197" t="s">
        <v>60</v>
      </c>
      <c r="C20" s="168">
        <v>40543</v>
      </c>
      <c r="D20" s="139" t="s">
        <v>64</v>
      </c>
      <c r="E20" s="169">
        <v>2</v>
      </c>
      <c r="F20" s="169">
        <v>2</v>
      </c>
      <c r="G20" s="169">
        <v>2</v>
      </c>
      <c r="H20" s="170">
        <v>3049.5</v>
      </c>
      <c r="I20" s="171">
        <v>191</v>
      </c>
      <c r="J20" s="170">
        <v>3908.5</v>
      </c>
      <c r="K20" s="171">
        <v>249</v>
      </c>
      <c r="L20" s="170">
        <v>2864</v>
      </c>
      <c r="M20" s="171">
        <v>178</v>
      </c>
      <c r="N20" s="172">
        <f>SUM(H20+J20+L20)</f>
        <v>9822</v>
      </c>
      <c r="O20" s="173">
        <f>SUM(I20+K20+M20)</f>
        <v>618</v>
      </c>
      <c r="P20" s="171">
        <f>O20/F20</f>
        <v>309</v>
      </c>
      <c r="Q20" s="174">
        <f>N20/O20</f>
        <v>15.893203883495145</v>
      </c>
      <c r="R20" s="170">
        <v>16688</v>
      </c>
      <c r="S20" s="148">
        <f t="shared" si="2"/>
        <v>-0.4114333652924257</v>
      </c>
      <c r="T20" s="170">
        <v>38765.5</v>
      </c>
      <c r="U20" s="171">
        <v>2574</v>
      </c>
      <c r="V20" s="202">
        <f>T20/U20</f>
        <v>15.06041181041181</v>
      </c>
      <c r="W20" s="57"/>
    </row>
    <row r="21" spans="1:23" s="5" customFormat="1" ht="15" customHeight="1">
      <c r="A21" s="51">
        <v>16</v>
      </c>
      <c r="B21" s="195" t="s">
        <v>15</v>
      </c>
      <c r="C21" s="152">
        <v>40487</v>
      </c>
      <c r="D21" s="151" t="s">
        <v>24</v>
      </c>
      <c r="E21" s="149">
        <v>312</v>
      </c>
      <c r="F21" s="149">
        <v>19</v>
      </c>
      <c r="G21" s="149">
        <v>10</v>
      </c>
      <c r="H21" s="153">
        <v>1906</v>
      </c>
      <c r="I21" s="154">
        <v>308</v>
      </c>
      <c r="J21" s="153">
        <v>3274</v>
      </c>
      <c r="K21" s="154">
        <v>494</v>
      </c>
      <c r="L21" s="153">
        <v>3313</v>
      </c>
      <c r="M21" s="154">
        <v>503</v>
      </c>
      <c r="N21" s="155">
        <f>+H21+J21+L21</f>
        <v>8493</v>
      </c>
      <c r="O21" s="156">
        <f>+I21+K21+M21</f>
        <v>1305</v>
      </c>
      <c r="P21" s="143">
        <f>+O21/F21</f>
        <v>68.6842105263158</v>
      </c>
      <c r="Q21" s="147">
        <f>+N21/O21</f>
        <v>6.508045977011494</v>
      </c>
      <c r="R21" s="153">
        <v>89455</v>
      </c>
      <c r="S21" s="148">
        <f t="shared" si="2"/>
        <v>-0.9050584092560505</v>
      </c>
      <c r="T21" s="153">
        <v>31630606</v>
      </c>
      <c r="U21" s="154">
        <v>3472263</v>
      </c>
      <c r="V21" s="200">
        <f>+T21/U21</f>
        <v>9.10950754594338</v>
      </c>
      <c r="W21" s="57">
        <v>1</v>
      </c>
    </row>
    <row r="22" spans="1:23" s="5" customFormat="1" ht="15" customHeight="1">
      <c r="A22" s="51">
        <v>17</v>
      </c>
      <c r="B22" s="193" t="s">
        <v>65</v>
      </c>
      <c r="C22" s="140">
        <v>40550</v>
      </c>
      <c r="D22" s="139" t="s">
        <v>26</v>
      </c>
      <c r="E22" s="141">
        <v>2</v>
      </c>
      <c r="F22" s="141">
        <v>2</v>
      </c>
      <c r="G22" s="141">
        <v>1</v>
      </c>
      <c r="H22" s="158">
        <v>976</v>
      </c>
      <c r="I22" s="159">
        <v>88</v>
      </c>
      <c r="J22" s="158">
        <v>2026.5</v>
      </c>
      <c r="K22" s="159">
        <v>182</v>
      </c>
      <c r="L22" s="158">
        <v>2119.5</v>
      </c>
      <c r="M22" s="159">
        <v>192</v>
      </c>
      <c r="N22" s="160">
        <f>H22+J22+L22</f>
        <v>5122</v>
      </c>
      <c r="O22" s="167">
        <f>I22+K22+M22</f>
        <v>462</v>
      </c>
      <c r="P22" s="146">
        <f>IF(N22&lt;&gt;0,O22/F22,"")</f>
        <v>231</v>
      </c>
      <c r="Q22" s="150">
        <f>+N22/O22</f>
        <v>11.086580086580087</v>
      </c>
      <c r="R22" s="158"/>
      <c r="S22" s="148">
        <f t="shared" si="2"/>
      </c>
      <c r="T22" s="161">
        <v>5122</v>
      </c>
      <c r="U22" s="162">
        <v>462</v>
      </c>
      <c r="V22" s="194">
        <f>T22/U22</f>
        <v>11.086580086580087</v>
      </c>
      <c r="W22" s="57"/>
    </row>
    <row r="23" spans="1:23" s="5" customFormat="1" ht="15" customHeight="1">
      <c r="A23" s="51">
        <v>18</v>
      </c>
      <c r="B23" s="193" t="s">
        <v>49</v>
      </c>
      <c r="C23" s="140">
        <v>40522</v>
      </c>
      <c r="D23" s="139" t="s">
        <v>26</v>
      </c>
      <c r="E23" s="141">
        <v>127</v>
      </c>
      <c r="F23" s="141">
        <v>10</v>
      </c>
      <c r="G23" s="141">
        <v>5</v>
      </c>
      <c r="H23" s="158">
        <v>522</v>
      </c>
      <c r="I23" s="159">
        <v>88</v>
      </c>
      <c r="J23" s="158">
        <v>2071</v>
      </c>
      <c r="K23" s="159">
        <v>328</v>
      </c>
      <c r="L23" s="158">
        <v>2426</v>
      </c>
      <c r="M23" s="159">
        <v>366</v>
      </c>
      <c r="N23" s="160">
        <f>H23+J23+L23</f>
        <v>5019</v>
      </c>
      <c r="O23" s="167">
        <f>I23+K23+M23</f>
        <v>782</v>
      </c>
      <c r="P23" s="146">
        <f>IF(N23&lt;&gt;0,O23/F23,"")</f>
        <v>78.2</v>
      </c>
      <c r="Q23" s="150">
        <f>+N23/O23</f>
        <v>6.418158567774936</v>
      </c>
      <c r="R23" s="158">
        <v>57145.5</v>
      </c>
      <c r="S23" s="148">
        <f t="shared" si="2"/>
        <v>-0.9121715620652545</v>
      </c>
      <c r="T23" s="161">
        <v>2390744.5</v>
      </c>
      <c r="U23" s="162">
        <v>219249</v>
      </c>
      <c r="V23" s="194">
        <f>T23/U23</f>
        <v>10.904243576937636</v>
      </c>
      <c r="W23" s="56"/>
    </row>
    <row r="24" spans="1:23" s="5" customFormat="1" ht="15" customHeight="1">
      <c r="A24" s="51">
        <v>19</v>
      </c>
      <c r="B24" s="195" t="s">
        <v>27</v>
      </c>
      <c r="C24" s="152">
        <v>40499</v>
      </c>
      <c r="D24" s="151" t="s">
        <v>41</v>
      </c>
      <c r="E24" s="149">
        <v>216</v>
      </c>
      <c r="F24" s="149">
        <v>6</v>
      </c>
      <c r="G24" s="149">
        <v>8</v>
      </c>
      <c r="H24" s="153">
        <v>812</v>
      </c>
      <c r="I24" s="154">
        <v>140</v>
      </c>
      <c r="J24" s="153">
        <v>1660</v>
      </c>
      <c r="K24" s="154">
        <v>335</v>
      </c>
      <c r="L24" s="153">
        <v>1632</v>
      </c>
      <c r="M24" s="154">
        <v>336</v>
      </c>
      <c r="N24" s="155">
        <f>+H24+J24+L24</f>
        <v>4104</v>
      </c>
      <c r="O24" s="156">
        <f>+I24+K24+M24</f>
        <v>811</v>
      </c>
      <c r="P24" s="146">
        <f>IF(N24&lt;&gt;0,O24/F24,"")</f>
        <v>135.16666666666666</v>
      </c>
      <c r="Q24" s="157">
        <f>IF(N24&lt;&gt;0,N24/O24,"")</f>
        <v>5.060419235511714</v>
      </c>
      <c r="R24" s="153">
        <v>19273</v>
      </c>
      <c r="S24" s="148">
        <f t="shared" si="2"/>
        <v>-0.7870596170808903</v>
      </c>
      <c r="T24" s="153">
        <v>7548245</v>
      </c>
      <c r="U24" s="154">
        <v>796289</v>
      </c>
      <c r="V24" s="196">
        <f>T24/U24</f>
        <v>9.479278251991426</v>
      </c>
      <c r="W24" s="56"/>
    </row>
    <row r="25" spans="1:23" s="5" customFormat="1" ht="15" customHeight="1" thickBot="1">
      <c r="A25" s="51">
        <v>20</v>
      </c>
      <c r="B25" s="243" t="s">
        <v>2</v>
      </c>
      <c r="C25" s="244">
        <v>40501</v>
      </c>
      <c r="D25" s="245" t="s">
        <v>3</v>
      </c>
      <c r="E25" s="246">
        <v>121</v>
      </c>
      <c r="F25" s="246">
        <v>3</v>
      </c>
      <c r="G25" s="246">
        <v>8</v>
      </c>
      <c r="H25" s="247">
        <v>1243</v>
      </c>
      <c r="I25" s="248">
        <v>272</v>
      </c>
      <c r="J25" s="247">
        <v>1636</v>
      </c>
      <c r="K25" s="248">
        <v>382</v>
      </c>
      <c r="L25" s="247">
        <v>640</v>
      </c>
      <c r="M25" s="248">
        <v>174</v>
      </c>
      <c r="N25" s="249">
        <f>SUM(H25+J25+L25)</f>
        <v>3519</v>
      </c>
      <c r="O25" s="250">
        <f>SUM(I25+K25+M25)</f>
        <v>828</v>
      </c>
      <c r="P25" s="212">
        <f>IF(N25&lt;&gt;0,O25/F25,"")</f>
        <v>276</v>
      </c>
      <c r="Q25" s="251">
        <f>+N25/O25</f>
        <v>4.25</v>
      </c>
      <c r="R25" s="252">
        <v>6049</v>
      </c>
      <c r="S25" s="214">
        <f t="shared" si="2"/>
        <v>-0.41825095057034223</v>
      </c>
      <c r="T25" s="247">
        <v>1586507</v>
      </c>
      <c r="U25" s="248">
        <v>158834</v>
      </c>
      <c r="V25" s="253">
        <f>T25/U25</f>
        <v>9.988459649697168</v>
      </c>
      <c r="W25" s="56">
        <v>1</v>
      </c>
    </row>
    <row r="26" spans="1:27" s="7" customFormat="1" ht="15">
      <c r="A26" s="52"/>
      <c r="B26" s="294"/>
      <c r="C26" s="295"/>
      <c r="D26" s="296"/>
      <c r="E26" s="1"/>
      <c r="F26" s="1"/>
      <c r="G26" s="2"/>
      <c r="H26" s="19"/>
      <c r="I26" s="22"/>
      <c r="J26" s="19"/>
      <c r="K26" s="22"/>
      <c r="L26" s="19"/>
      <c r="M26" s="22"/>
      <c r="N26" s="20"/>
      <c r="O26" s="46"/>
      <c r="P26" s="36"/>
      <c r="Q26" s="37"/>
      <c r="R26" s="38"/>
      <c r="S26" s="39"/>
      <c r="T26" s="38"/>
      <c r="U26" s="36"/>
      <c r="V26" s="37"/>
      <c r="W26" s="40"/>
      <c r="AA26" s="7" t="s">
        <v>34</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02" t="s">
        <v>16</v>
      </c>
      <c r="B28" s="303"/>
      <c r="C28" s="303"/>
      <c r="D28" s="303"/>
      <c r="E28" s="303"/>
      <c r="F28" s="303"/>
      <c r="G28" s="303"/>
      <c r="H28" s="303"/>
      <c r="I28" s="303"/>
      <c r="J28" s="303"/>
      <c r="K28" s="303"/>
      <c r="L28" s="303"/>
      <c r="M28" s="303"/>
      <c r="N28" s="303"/>
      <c r="O28" s="303"/>
      <c r="P28" s="303"/>
      <c r="Q28" s="303"/>
      <c r="R28" s="303"/>
      <c r="S28" s="303"/>
      <c r="T28" s="303"/>
      <c r="U28" s="303"/>
      <c r="V28" s="303"/>
      <c r="W28" s="47"/>
    </row>
    <row r="29" spans="1:256" s="7" customFormat="1" ht="16.5" customHeight="1">
      <c r="A29" s="281" t="s">
        <v>23</v>
      </c>
      <c r="B29" s="282"/>
      <c r="C29" s="282"/>
      <c r="D29" s="282"/>
      <c r="E29" s="282"/>
      <c r="F29" s="282"/>
      <c r="G29" s="282"/>
      <c r="H29" s="282"/>
      <c r="I29" s="282"/>
      <c r="J29" s="282"/>
      <c r="K29" s="282"/>
      <c r="L29" s="282"/>
      <c r="M29" s="282"/>
      <c r="N29" s="282"/>
      <c r="O29" s="282"/>
      <c r="P29" s="282"/>
      <c r="Q29" s="282"/>
      <c r="R29" s="282"/>
      <c r="S29" s="282"/>
      <c r="T29" s="282"/>
      <c r="U29" s="282"/>
      <c r="V29" s="282"/>
      <c r="W29" s="111"/>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1"/>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1"/>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1"/>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1"/>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1"/>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1"/>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1"/>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1"/>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1"/>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1"/>
      <c r="IJ29" s="112"/>
      <c r="IK29" s="112"/>
      <c r="IL29" s="112"/>
      <c r="IM29" s="112"/>
      <c r="IN29" s="112"/>
      <c r="IO29" s="112"/>
      <c r="IP29" s="112"/>
      <c r="IQ29" s="112"/>
      <c r="IR29" s="112"/>
      <c r="IS29" s="112"/>
      <c r="IT29" s="112"/>
      <c r="IU29" s="112"/>
      <c r="IV29" s="112"/>
    </row>
    <row r="30" spans="1:256" s="7" customFormat="1" ht="16.5" customHeight="1">
      <c r="A30" s="283"/>
      <c r="B30" s="284"/>
      <c r="C30" s="284"/>
      <c r="D30" s="284"/>
      <c r="E30" s="284"/>
      <c r="F30" s="284"/>
      <c r="G30" s="284"/>
      <c r="H30" s="284"/>
      <c r="I30" s="284"/>
      <c r="J30" s="284"/>
      <c r="K30" s="284"/>
      <c r="L30" s="284"/>
      <c r="M30" s="284"/>
      <c r="N30" s="284"/>
      <c r="O30" s="284"/>
      <c r="P30" s="284"/>
      <c r="Q30" s="284"/>
      <c r="R30" s="284"/>
      <c r="S30" s="284"/>
      <c r="T30" s="284"/>
      <c r="U30" s="284"/>
      <c r="V30" s="285"/>
      <c r="W30" s="111"/>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1"/>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1"/>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1"/>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1"/>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1"/>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1"/>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1"/>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1"/>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1"/>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1"/>
      <c r="IJ30" s="112"/>
      <c r="IK30" s="112"/>
      <c r="IL30" s="112"/>
      <c r="IM30" s="112"/>
      <c r="IN30" s="112"/>
      <c r="IO30" s="112"/>
      <c r="IP30" s="112"/>
      <c r="IQ30" s="112"/>
      <c r="IR30" s="112"/>
      <c r="IS30" s="112"/>
      <c r="IT30" s="112"/>
      <c r="IU30" s="112"/>
      <c r="IV30" s="112"/>
    </row>
    <row r="31" spans="1:256" s="7" customFormat="1" ht="16.5" customHeight="1">
      <c r="A31" s="286"/>
      <c r="B31" s="287"/>
      <c r="C31" s="287"/>
      <c r="D31" s="287"/>
      <c r="E31" s="287"/>
      <c r="F31" s="287"/>
      <c r="G31" s="287"/>
      <c r="H31" s="287"/>
      <c r="I31" s="287"/>
      <c r="J31" s="287"/>
      <c r="K31" s="287"/>
      <c r="L31" s="287"/>
      <c r="M31" s="287"/>
      <c r="N31" s="287"/>
      <c r="O31" s="287"/>
      <c r="P31" s="287"/>
      <c r="Q31" s="287"/>
      <c r="R31" s="287"/>
      <c r="S31" s="287"/>
      <c r="T31" s="287"/>
      <c r="U31" s="287"/>
      <c r="V31" s="287"/>
      <c r="W31" s="111"/>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1"/>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1"/>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1"/>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1"/>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1"/>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1"/>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1"/>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1"/>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1"/>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1"/>
      <c r="IJ31" s="112"/>
      <c r="IK31" s="112"/>
      <c r="IL31" s="112"/>
      <c r="IM31" s="112"/>
      <c r="IN31" s="112"/>
      <c r="IO31" s="112"/>
      <c r="IP31" s="112"/>
      <c r="IQ31" s="112"/>
      <c r="IR31" s="112"/>
      <c r="IS31" s="112"/>
      <c r="IT31" s="112"/>
      <c r="IU31" s="112"/>
      <c r="IV31" s="112"/>
    </row>
    <row r="32" spans="1:256" s="7" customFormat="1" ht="16.5" customHeight="1">
      <c r="A32" s="281" t="s">
        <v>22</v>
      </c>
      <c r="B32" s="288"/>
      <c r="C32" s="288"/>
      <c r="D32" s="288"/>
      <c r="E32" s="288"/>
      <c r="F32" s="288"/>
      <c r="G32" s="288"/>
      <c r="H32" s="288"/>
      <c r="I32" s="288"/>
      <c r="J32" s="288"/>
      <c r="K32" s="288"/>
      <c r="L32" s="288"/>
      <c r="M32" s="288"/>
      <c r="N32" s="288"/>
      <c r="O32" s="288"/>
      <c r="P32" s="288"/>
      <c r="Q32" s="288"/>
      <c r="R32" s="288"/>
      <c r="S32" s="288"/>
      <c r="T32" s="288"/>
      <c r="U32" s="288"/>
      <c r="V32" s="288"/>
      <c r="W32" s="111"/>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1"/>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1"/>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1"/>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1"/>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1"/>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1"/>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1"/>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1"/>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1"/>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1"/>
      <c r="IJ32" s="112"/>
      <c r="IK32" s="112"/>
      <c r="IL32" s="112"/>
      <c r="IM32" s="112"/>
      <c r="IN32" s="112"/>
      <c r="IO32" s="112"/>
      <c r="IP32" s="112"/>
      <c r="IQ32" s="112"/>
      <c r="IR32" s="112"/>
      <c r="IS32" s="112"/>
      <c r="IT32" s="112"/>
      <c r="IU32" s="112"/>
      <c r="IV32" s="112"/>
    </row>
    <row r="33" spans="1:256" s="7" customFormat="1" ht="12" customHeight="1">
      <c r="A33" s="289"/>
      <c r="B33" s="290"/>
      <c r="C33" s="290"/>
      <c r="D33" s="290"/>
      <c r="E33" s="290"/>
      <c r="F33" s="290"/>
      <c r="G33" s="290"/>
      <c r="H33" s="290"/>
      <c r="I33" s="290"/>
      <c r="J33" s="290"/>
      <c r="K33" s="290"/>
      <c r="L33" s="290"/>
      <c r="M33" s="290"/>
      <c r="N33" s="290"/>
      <c r="O33" s="290"/>
      <c r="P33" s="290"/>
      <c r="Q33" s="290"/>
      <c r="R33" s="290"/>
      <c r="S33" s="290"/>
      <c r="T33" s="290"/>
      <c r="U33" s="290"/>
      <c r="V33" s="291"/>
      <c r="W33" s="111"/>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1"/>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1"/>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1"/>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1"/>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1"/>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1"/>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1"/>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1"/>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1"/>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1"/>
      <c r="IJ33" s="112"/>
      <c r="IK33" s="112"/>
      <c r="IL33" s="112"/>
      <c r="IM33" s="112"/>
      <c r="IN33" s="112"/>
      <c r="IO33" s="112"/>
      <c r="IP33" s="112"/>
      <c r="IQ33" s="112"/>
      <c r="IR33" s="112"/>
      <c r="IS33" s="112"/>
      <c r="IT33" s="112"/>
      <c r="IU33" s="112"/>
      <c r="IV33" s="112"/>
    </row>
    <row r="34" spans="1:256" s="7" customFormat="1" ht="12" customHeight="1">
      <c r="A34" s="289"/>
      <c r="B34" s="290"/>
      <c r="C34" s="290"/>
      <c r="D34" s="290"/>
      <c r="E34" s="290"/>
      <c r="F34" s="290"/>
      <c r="G34" s="290"/>
      <c r="H34" s="290"/>
      <c r="I34" s="290"/>
      <c r="J34" s="290"/>
      <c r="K34" s="290"/>
      <c r="L34" s="290"/>
      <c r="M34" s="290"/>
      <c r="N34" s="290"/>
      <c r="O34" s="290"/>
      <c r="P34" s="290"/>
      <c r="Q34" s="290"/>
      <c r="R34" s="290"/>
      <c r="S34" s="290"/>
      <c r="T34" s="290"/>
      <c r="U34" s="290"/>
      <c r="V34" s="291"/>
      <c r="W34" s="111"/>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1"/>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1"/>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1"/>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1"/>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1"/>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1"/>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1"/>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1"/>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1"/>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1"/>
      <c r="IJ34" s="112"/>
      <c r="IK34" s="112"/>
      <c r="IL34" s="112"/>
      <c r="IM34" s="112"/>
      <c r="IN34" s="112"/>
      <c r="IO34" s="112"/>
      <c r="IP34" s="112"/>
      <c r="IQ34" s="112"/>
      <c r="IR34" s="112"/>
      <c r="IS34" s="112"/>
      <c r="IT34" s="112"/>
      <c r="IU34" s="112"/>
      <c r="IV34" s="112"/>
    </row>
    <row r="35" spans="1:23" s="10" customFormat="1" ht="12" customHeight="1">
      <c r="A35" s="292"/>
      <c r="B35" s="293"/>
      <c r="C35" s="293"/>
      <c r="D35" s="293"/>
      <c r="E35" s="293"/>
      <c r="F35" s="293"/>
      <c r="G35" s="293"/>
      <c r="H35" s="293"/>
      <c r="I35" s="293"/>
      <c r="J35" s="293"/>
      <c r="K35" s="293"/>
      <c r="L35" s="293"/>
      <c r="M35" s="293"/>
      <c r="N35" s="293"/>
      <c r="O35" s="293"/>
      <c r="P35" s="293"/>
      <c r="Q35" s="293"/>
      <c r="R35" s="293"/>
      <c r="S35" s="293"/>
      <c r="T35" s="293"/>
      <c r="U35" s="293"/>
      <c r="V35" s="293"/>
      <c r="W35" s="48"/>
    </row>
  </sheetData>
  <sheetProtection/>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W15:W16 W20:W21 W17:W19 W14 W10 W11:W13 W9 N10:P24 Q10:T24 Q25:T25 Q8:T9 U8:U25" formula="1"/>
    <ignoredError sqref="V8:V14 V16:V25"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2011-01-12T15:00:30Z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