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17-19 Dec' 10 (we 51)" sheetId="1" r:id="rId1"/>
    <sheet name="17-19 Dec' 10 (TOP 20)" sheetId="2" r:id="rId2"/>
  </sheets>
  <definedNames>
    <definedName name="_xlnm.Print_Area" localSheetId="0">'17-19 Dec'' 10 (we 51)'!$A$1:$V$65</definedName>
  </definedNames>
  <calcPr fullCalcOnLoad="1"/>
</workbook>
</file>

<file path=xl/sharedStrings.xml><?xml version="1.0" encoding="utf-8"?>
<sst xmlns="http://schemas.openxmlformats.org/spreadsheetml/2006/main" count="205" uniqueCount="84">
  <si>
    <t>SKYLINE</t>
  </si>
  <si>
    <t>CHAIN LETTER</t>
  </si>
  <si>
    <t>NENE HATUN</t>
  </si>
  <si>
    <t>ÇOĞUNLUK</t>
  </si>
  <si>
    <t>MAHPEYKER: KÖSEM SULTAN</t>
  </si>
  <si>
    <t>PRENSESİN UYKUSU</t>
  </si>
  <si>
    <t>CINE FILM</t>
  </si>
  <si>
    <t>Last Weekend</t>
  </si>
  <si>
    <t>Distributor</t>
  </si>
  <si>
    <t>Friday</t>
  </si>
  <si>
    <t>Saturday</t>
  </si>
  <si>
    <t>Sunday</t>
  </si>
  <si>
    <t>Change</t>
  </si>
  <si>
    <t>Adm.</t>
  </si>
  <si>
    <t>G.B.O.</t>
  </si>
  <si>
    <t>UNSTOPPABLE</t>
  </si>
  <si>
    <t>WINX CLUB 3D: MAGICAL ADVENTURE</t>
  </si>
  <si>
    <t>RED</t>
  </si>
  <si>
    <t>AŞKIN İKİNCİ YARISI</t>
  </si>
  <si>
    <t>KUBİLAY</t>
  </si>
  <si>
    <t>MEDYAVİZYON</t>
  </si>
  <si>
    <t>CEHENNEM 3D</t>
  </si>
  <si>
    <t>NEW YORK'TA BEŞ MİNARE</t>
  </si>
  <si>
    <r>
      <t>http://www.antraktsinema.com</t>
    </r>
    <r>
      <rPr>
        <sz val="12"/>
        <color indexed="47"/>
        <rFont val="Gadget"/>
        <family val="0"/>
      </rPr>
      <t xml:space="preserve"> - Weekly Movie Magazine Antrakt presents - Haftalık Antrakt Sinema Gazetesi sunar -</t>
    </r>
    <r>
      <rPr>
        <sz val="12"/>
        <color indexed="10"/>
        <rFont val="Gadget"/>
        <family val="0"/>
      </rPr>
      <t xml:space="preserve"> http://www.antraktsinema.com</t>
    </r>
  </si>
  <si>
    <r>
      <t>http://www.antraktsinema.com</t>
    </r>
    <r>
      <rPr>
        <sz val="11"/>
        <color indexed="47"/>
        <rFont val="Gadget"/>
        <family val="0"/>
      </rPr>
      <t xml:space="preserve"> - Weekly Movie Magazine Antrakt presents - Haftalık Antrakt Sinema Gazetesi sunar -</t>
    </r>
    <r>
      <rPr>
        <sz val="11"/>
        <color indexed="10"/>
        <rFont val="Gadget"/>
        <family val="0"/>
      </rPr>
      <t xml:space="preserve"> http://www.antraktsinema.com</t>
    </r>
  </si>
  <si>
    <r>
      <t>*Sorted according to Weekend Total G.B.O. - Hafta sonu toplam hasılat sütununa göre sıralanmı</t>
    </r>
    <r>
      <rPr>
        <i/>
        <sz val="9"/>
        <color indexed="23"/>
        <rFont val="Arial"/>
        <family val="0"/>
      </rPr>
      <t>ş</t>
    </r>
    <r>
      <rPr>
        <i/>
        <sz val="9"/>
        <color indexed="23"/>
        <rFont val="Administer"/>
        <family val="0"/>
      </rPr>
      <t>tır.</t>
    </r>
  </si>
  <si>
    <t>THE TOURIST</t>
  </si>
  <si>
    <t>THE CHRONICLES OF NARNIA: THE VOVAYE OF THE DAWN TREADER</t>
  </si>
  <si>
    <t>CENTURION</t>
  </si>
  <si>
    <t>AWAY WE GO</t>
  </si>
  <si>
    <t>CHANTIER FILMS</t>
  </si>
  <si>
    <t>COCO AVANT CHANEL</t>
  </si>
  <si>
    <t>ÇAKALLARLA DANS</t>
  </si>
  <si>
    <t>LIFE AS WE KNOW IT</t>
  </si>
  <si>
    <t>SULTANIN SIRRI</t>
  </si>
  <si>
    <t>ÇAKAL</t>
  </si>
  <si>
    <t>THE GIRL WHO PLAYED WITH FIRE</t>
  </si>
  <si>
    <t>ŞENLİKNAME: BİR İSTANBUL MASALI</t>
  </si>
  <si>
    <t>BLACK HEAVEN</t>
  </si>
  <si>
    <t>M3</t>
  </si>
  <si>
    <t>TESLİMİYET</t>
  </si>
  <si>
    <t xml:space="preserve">CATCHER: CAT CITY 2 </t>
  </si>
  <si>
    <t>DONKEY XOTE</t>
  </si>
  <si>
    <t>MARE NERO</t>
  </si>
  <si>
    <t>BELGE FİLM</t>
  </si>
  <si>
    <t>KAKO Sİ ?</t>
  </si>
  <si>
    <t>L'AGE DE RAISON</t>
  </si>
  <si>
    <t>TINKER BELL AND THE GREAT FAIRY RESCUE</t>
  </si>
  <si>
    <t>THE LAST AIRBENDER 3D</t>
  </si>
  <si>
    <t>INHALE</t>
  </si>
  <si>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</si>
  <si>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</si>
  <si>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</si>
  <si>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THE LAST EXORCISM</t>
  </si>
  <si>
    <t>MY SOUL TO TAKE</t>
  </si>
  <si>
    <t>TİGLON FİLM</t>
  </si>
  <si>
    <t>HARRY POTTER 7a</t>
  </si>
  <si>
    <t>DUE DATE</t>
  </si>
  <si>
    <t>VAMPIRES SUCK</t>
  </si>
  <si>
    <t>UÇAN MELEKLER</t>
  </si>
  <si>
    <t>SAMMY ADVENTURES</t>
  </si>
  <si>
    <t>Title</t>
  </si>
  <si>
    <t>Cumulative</t>
  </si>
  <si>
    <t>Scr.Avg.
(Adm.)</t>
  </si>
  <si>
    <t>Avg.
Ticket</t>
  </si>
  <si>
    <t>.</t>
  </si>
  <si>
    <t>AV MEVSİMİ</t>
  </si>
  <si>
    <t>OPEN SEASON 3</t>
  </si>
  <si>
    <t>SAW 3D</t>
  </si>
  <si>
    <t>MEMLEKETTE DEMOKRASİ VAR</t>
  </si>
  <si>
    <t>YOU AGAIN</t>
  </si>
  <si>
    <t>Release
Date</t>
  </si>
  <si>
    <t>SORCERER’S APPRENTICE</t>
  </si>
  <si>
    <t>ÖZEN FİLM</t>
  </si>
  <si>
    <t>DESPICABLE ME</t>
  </si>
  <si>
    <t>WARNER BROS. TÜRKİYE</t>
  </si>
  <si>
    <t>EAT PRAY LOVE</t>
  </si>
  <si>
    <t>UIP TÜRKİYE</t>
  </si>
  <si>
    <t>PARANORMAL ACTIVITY 2</t>
  </si>
  <si>
    <t># of
Prints</t>
  </si>
  <si>
    <t># of
Screen</t>
  </si>
  <si>
    <t>Weeks in Release</t>
  </si>
  <si>
    <t>Weekend Total</t>
  </si>
  <si>
    <t>VAY ARKADAŞ</t>
  </si>
</sst>
</file>

<file path=xl/styles.xml><?xml version="1.0" encoding="utf-8"?>
<styleSheet xmlns="http://schemas.openxmlformats.org/spreadsheetml/2006/main">
  <numFmts count="4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s>
  <fonts count="103">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sz val="10"/>
      <name val="Trebuchet MS"/>
      <family val="2"/>
    </font>
    <font>
      <b/>
      <sz val="10"/>
      <name val="Trebuchet MS"/>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2"/>
      <color indexed="10"/>
      <name val="Gadget"/>
      <family val="0"/>
    </font>
    <font>
      <sz val="11"/>
      <color indexed="10"/>
      <name val="Gadget"/>
      <family val="0"/>
    </font>
    <font>
      <sz val="11"/>
      <color indexed="47"/>
      <name val="Gadget"/>
      <family val="0"/>
    </font>
    <font>
      <sz val="10"/>
      <color indexed="12"/>
      <name val="Trebuchet MS"/>
      <family val="0"/>
    </font>
    <font>
      <b/>
      <sz val="10"/>
      <color indexed="12"/>
      <name val="Trebuchet M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10"/>
      <name val="AcidSansRegular"/>
      <family val="0"/>
    </font>
    <font>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10"/>
      <name val="AcidSansRegular"/>
      <family val="0"/>
    </font>
    <font>
      <sz val="16"/>
      <color indexed="10"/>
      <name val="AcidSansRegular"/>
      <family val="0"/>
    </font>
    <font>
      <b/>
      <sz val="24"/>
      <color indexed="10"/>
      <name val="AcidSansRegula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medium"/>
      <right>
        <color indexed="63"/>
      </right>
      <top style="hair"/>
      <bottom style="thin"/>
    </border>
    <border>
      <left style="hair"/>
      <right style="hair"/>
      <top style="medium"/>
      <bottom style="hair"/>
    </border>
    <border>
      <left>
        <color indexed="63"/>
      </left>
      <right style="hair"/>
      <top style="hair"/>
      <bottom style="hair"/>
    </border>
    <border>
      <left style="hair"/>
      <right style="medium"/>
      <top style="hair"/>
      <bottom style="hair"/>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color indexed="63"/>
      </right>
      <top style="hair"/>
      <bottom style="medium"/>
    </border>
    <border>
      <left style="hair"/>
      <right style="hair"/>
      <top style="hair"/>
      <bottom>
        <color indexed="63"/>
      </bottom>
    </border>
    <border>
      <left style="hair"/>
      <right>
        <color indexed="63"/>
      </right>
      <top style="hair"/>
      <bottom>
        <color indexed="63"/>
      </bottom>
    </border>
    <border>
      <left style="hair"/>
      <right style="medium"/>
      <top style="hair"/>
      <bottom style="medium"/>
    </border>
    <border>
      <left style="hair"/>
      <right style="medium"/>
      <top style="medium"/>
      <bottom style="hair"/>
    </border>
    <border>
      <left style="hair"/>
      <right style="hair"/>
      <top style="hair"/>
      <bottom style="thin"/>
    </border>
    <border>
      <left style="hair"/>
      <right style="medium"/>
      <top style="hair"/>
      <bottom style="thin"/>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color indexed="63"/>
      </left>
      <right>
        <color indexed="63"/>
      </right>
      <top>
        <color indexed="63"/>
      </top>
      <bottom style="hair"/>
    </border>
    <border>
      <left style="hair"/>
      <right>
        <color indexed="63"/>
      </right>
      <top style="medium"/>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1" applyNumberFormat="0" applyFill="0" applyAlignment="0" applyProtection="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4" fillId="20" borderId="5" applyNumberFormat="0" applyAlignment="0" applyProtection="0"/>
    <xf numFmtId="0" fontId="95" fillId="21" borderId="6" applyNumberFormat="0" applyAlignment="0" applyProtection="0"/>
    <xf numFmtId="0" fontId="96" fillId="20" borderId="6" applyNumberFormat="0" applyAlignment="0" applyProtection="0"/>
    <xf numFmtId="0" fontId="97" fillId="22" borderId="7" applyNumberFormat="0" applyAlignment="0" applyProtection="0"/>
    <xf numFmtId="0" fontId="9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6"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6"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0" fontId="22" fillId="0" borderId="14" xfId="0" applyFont="1" applyFill="1" applyBorder="1" applyAlignment="1" applyProtection="1">
      <alignment horizontal="right" vertical="center"/>
      <protection/>
    </xf>
    <xf numFmtId="190" fontId="24" fillId="0" borderId="11" xfId="0" applyNumberFormat="1" applyFont="1" applyFill="1" applyBorder="1" applyAlignment="1" applyProtection="1">
      <alignment horizontal="center" vertical="center"/>
      <protection locked="0"/>
    </xf>
    <xf numFmtId="4" fontId="24" fillId="0" borderId="11" xfId="40" applyNumberFormat="1" applyFont="1" applyFill="1" applyBorder="1" applyAlignment="1" applyProtection="1">
      <alignment horizontal="right" vertical="center"/>
      <protection locked="0"/>
    </xf>
    <xf numFmtId="4" fontId="25" fillId="0" borderId="11" xfId="40" applyNumberFormat="1" applyFont="1" applyFill="1" applyBorder="1" applyAlignment="1" applyProtection="1">
      <alignment horizontal="right" vertical="center"/>
      <protection/>
    </xf>
    <xf numFmtId="190" fontId="24" fillId="0" borderId="11" xfId="0" applyNumberFormat="1" applyFont="1" applyFill="1" applyBorder="1" applyAlignment="1">
      <alignment horizontal="center" vertical="center"/>
    </xf>
    <xf numFmtId="0" fontId="24" fillId="0" borderId="11" xfId="0" applyFont="1" applyFill="1" applyBorder="1" applyAlignment="1">
      <alignment horizontal="center" vertical="center"/>
    </xf>
    <xf numFmtId="4" fontId="24" fillId="0" borderId="11" xfId="40" applyNumberFormat="1" applyFont="1" applyFill="1" applyBorder="1" applyAlignment="1">
      <alignment horizontal="right" vertical="center"/>
    </xf>
    <xf numFmtId="4" fontId="25" fillId="0" borderId="11" xfId="40" applyNumberFormat="1" applyFont="1" applyFill="1" applyBorder="1" applyAlignment="1">
      <alignment horizontal="right" vertical="center"/>
    </xf>
    <xf numFmtId="0" fontId="24" fillId="0" borderId="11" xfId="0" applyFont="1" applyFill="1" applyBorder="1" applyAlignment="1" applyProtection="1">
      <alignment horizontal="center" vertical="center"/>
      <protection locked="0"/>
    </xf>
    <xf numFmtId="4" fontId="24" fillId="0" borderId="11" xfId="40" applyNumberFormat="1" applyFont="1" applyFill="1" applyBorder="1" applyAlignment="1">
      <alignment horizontal="right" vertical="center"/>
    </xf>
    <xf numFmtId="190" fontId="24" fillId="0" borderId="15" xfId="0" applyNumberFormat="1" applyFont="1" applyFill="1" applyBorder="1" applyAlignment="1" applyProtection="1">
      <alignment horizontal="center" vertical="center"/>
      <protection locked="0"/>
    </xf>
    <xf numFmtId="4" fontId="24" fillId="0" borderId="15" xfId="40" applyNumberFormat="1" applyFont="1" applyFill="1" applyBorder="1" applyAlignment="1" applyProtection="1">
      <alignment horizontal="right" vertical="center"/>
      <protection locked="0"/>
    </xf>
    <xf numFmtId="4" fontId="25" fillId="0" borderId="15" xfId="40" applyNumberFormat="1" applyFont="1" applyFill="1" applyBorder="1" applyAlignment="1" applyProtection="1">
      <alignment horizontal="right" vertical="center"/>
      <protection/>
    </xf>
    <xf numFmtId="0" fontId="12" fillId="0" borderId="16" xfId="0" applyFont="1" applyFill="1" applyBorder="1" applyAlignment="1" applyProtection="1">
      <alignment vertical="center"/>
      <protection locked="0"/>
    </xf>
    <xf numFmtId="0" fontId="12" fillId="0" borderId="16" xfId="0" applyFont="1" applyFill="1" applyBorder="1" applyAlignment="1" applyProtection="1">
      <alignment vertical="center"/>
      <protection/>
    </xf>
    <xf numFmtId="2" fontId="24" fillId="0" borderId="11" xfId="66" applyNumberFormat="1" applyFont="1" applyFill="1" applyBorder="1" applyAlignment="1" applyProtection="1">
      <alignment horizontal="right" vertical="center"/>
      <protection/>
    </xf>
    <xf numFmtId="2" fontId="24" fillId="0" borderId="11" xfId="40" applyNumberFormat="1" applyFont="1" applyFill="1" applyBorder="1" applyAlignment="1">
      <alignment horizontal="right" vertical="center"/>
    </xf>
    <xf numFmtId="2" fontId="24" fillId="0" borderId="17" xfId="0" applyNumberFormat="1" applyFont="1" applyFill="1" applyBorder="1" applyAlignment="1">
      <alignment horizontal="right" vertical="center"/>
    </xf>
    <xf numFmtId="2" fontId="24" fillId="0" borderId="17" xfId="40" applyNumberFormat="1" applyFont="1" applyFill="1" applyBorder="1" applyAlignment="1">
      <alignment horizontal="right" vertical="center"/>
    </xf>
    <xf numFmtId="2" fontId="24" fillId="0" borderId="17" xfId="40" applyNumberFormat="1" applyFont="1" applyFill="1" applyBorder="1" applyAlignment="1" applyProtection="1">
      <alignment horizontal="right" vertical="center"/>
      <protection locked="0"/>
    </xf>
    <xf numFmtId="0" fontId="12" fillId="0" borderId="16" xfId="0" applyFont="1" applyFill="1" applyBorder="1" applyAlignment="1" applyProtection="1">
      <alignment horizontal="right" vertical="center"/>
      <protection locked="0"/>
    </xf>
    <xf numFmtId="0" fontId="24" fillId="0" borderId="11" xfId="0" applyNumberFormat="1" applyFont="1" applyFill="1" applyBorder="1" applyAlignment="1" applyProtection="1">
      <alignment horizontal="center"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4" fontId="24" fillId="0" borderId="11" xfId="42" applyNumberFormat="1" applyFont="1" applyFill="1" applyBorder="1" applyAlignment="1">
      <alignment horizontal="right" vertical="center"/>
    </xf>
    <xf numFmtId="4" fontId="25" fillId="0" borderId="11" xfId="42" applyNumberFormat="1" applyFont="1" applyFill="1" applyBorder="1" applyAlignment="1" applyProtection="1">
      <alignment horizontal="right" vertical="center"/>
      <protection/>
    </xf>
    <xf numFmtId="2" fontId="24" fillId="0" borderId="11" xfId="42" applyNumberFormat="1" applyFont="1" applyFill="1" applyBorder="1" applyAlignment="1">
      <alignment horizontal="right" vertical="center"/>
    </xf>
    <xf numFmtId="4" fontId="24" fillId="0" borderId="11" xfId="0" applyNumberFormat="1" applyFont="1" applyFill="1" applyBorder="1" applyAlignment="1">
      <alignment horizontal="right" vertical="center"/>
    </xf>
    <xf numFmtId="2" fontId="24" fillId="0" borderId="17" xfId="66" applyNumberFormat="1" applyFont="1" applyFill="1" applyBorder="1" applyAlignment="1" applyProtection="1">
      <alignment horizontal="right" vertical="center"/>
      <protection/>
    </xf>
    <xf numFmtId="190" fontId="24" fillId="0" borderId="18" xfId="0" applyNumberFormat="1" applyFont="1" applyFill="1" applyBorder="1" applyAlignment="1">
      <alignment horizontal="center" vertical="center"/>
    </xf>
    <xf numFmtId="0" fontId="27" fillId="0" borderId="11"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4" fontId="26" fillId="0" borderId="18" xfId="0" applyNumberFormat="1" applyFont="1" applyFill="1" applyBorder="1" applyAlignment="1" applyProtection="1">
      <alignment horizontal="center" wrapText="1"/>
      <protection/>
    </xf>
    <xf numFmtId="3" fontId="26" fillId="0" borderId="18" xfId="0" applyNumberFormat="1" applyFont="1" applyFill="1" applyBorder="1" applyAlignment="1" applyProtection="1">
      <alignment horizontal="center" wrapText="1"/>
      <protection/>
    </xf>
    <xf numFmtId="2" fontId="26" fillId="0" borderId="18" xfId="0" applyNumberFormat="1" applyFont="1" applyFill="1" applyBorder="1" applyAlignment="1" applyProtection="1">
      <alignment horizontal="center" wrapText="1"/>
      <protection/>
    </xf>
    <xf numFmtId="192" fontId="26" fillId="0" borderId="18" xfId="0" applyNumberFormat="1" applyFont="1" applyFill="1" applyBorder="1" applyAlignment="1" applyProtection="1">
      <alignment horizontal="center" wrapText="1"/>
      <protection/>
    </xf>
    <xf numFmtId="0" fontId="28" fillId="0" borderId="19" xfId="0" applyFont="1" applyFill="1" applyBorder="1" applyAlignment="1" applyProtection="1">
      <alignment horizontal="center"/>
      <protection/>
    </xf>
    <xf numFmtId="0" fontId="29" fillId="0" borderId="12" xfId="0" applyFont="1" applyFill="1" applyBorder="1" applyAlignment="1" applyProtection="1">
      <alignment horizontal="center"/>
      <protection/>
    </xf>
    <xf numFmtId="1" fontId="28" fillId="0" borderId="11"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right" vertical="center"/>
      <protection/>
    </xf>
    <xf numFmtId="0" fontId="28" fillId="0" borderId="14" xfId="0" applyFont="1" applyFill="1" applyBorder="1" applyAlignment="1" applyProtection="1">
      <alignment horizontal="right" vertical="center"/>
      <protection/>
    </xf>
    <xf numFmtId="0" fontId="28" fillId="0" borderId="13" xfId="0" applyFont="1" applyFill="1" applyBorder="1" applyAlignment="1" applyProtection="1">
      <alignment horizontal="right" vertical="center"/>
      <protection/>
    </xf>
    <xf numFmtId="0" fontId="29" fillId="33" borderId="10" xfId="0" applyFont="1" applyFill="1" applyBorder="1" applyAlignment="1" applyProtection="1">
      <alignment horizontal="center" vertical="center"/>
      <protection/>
    </xf>
    <xf numFmtId="0" fontId="28" fillId="0" borderId="11" xfId="0" applyFont="1" applyFill="1" applyBorder="1" applyAlignment="1" applyProtection="1">
      <alignment horizontal="right" vertical="center"/>
      <protection locked="0"/>
    </xf>
    <xf numFmtId="0" fontId="29" fillId="0" borderId="10" xfId="0" applyFont="1" applyFill="1" applyBorder="1" applyAlignment="1" applyProtection="1">
      <alignment horizontal="center" vertical="center"/>
      <protection/>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6" applyNumberFormat="1" applyFont="1" applyFill="1" applyBorder="1" applyAlignment="1" applyProtection="1">
      <alignment horizontal="center" vertical="center"/>
      <protection/>
    </xf>
    <xf numFmtId="2" fontId="17" fillId="0" borderId="22" xfId="0" applyNumberFormat="1" applyFont="1" applyFill="1" applyBorder="1" applyAlignment="1" applyProtection="1">
      <alignment vertical="center"/>
      <protection locked="0"/>
    </xf>
    <xf numFmtId="2" fontId="26" fillId="0" borderId="23" xfId="0" applyNumberFormat="1" applyFont="1" applyFill="1" applyBorder="1" applyAlignment="1" applyProtection="1">
      <alignment horizontal="center" wrapText="1"/>
      <protection/>
    </xf>
    <xf numFmtId="2" fontId="18" fillId="33" borderId="20" xfId="0" applyNumberFormat="1" applyFont="1" applyFill="1" applyBorder="1" applyAlignment="1" applyProtection="1">
      <alignment horizontal="center" vertical="center"/>
      <protection/>
    </xf>
    <xf numFmtId="2" fontId="18" fillId="0" borderId="20" xfId="0" applyNumberFormat="1" applyFont="1" applyFill="1" applyBorder="1" applyAlignment="1" applyProtection="1">
      <alignment horizontal="center" vertical="center"/>
      <protection/>
    </xf>
    <xf numFmtId="0" fontId="31" fillId="0" borderId="11" xfId="0" applyFont="1" applyFill="1" applyBorder="1" applyAlignment="1" applyProtection="1">
      <alignment horizontal="left" vertical="center"/>
      <protection/>
    </xf>
    <xf numFmtId="0" fontId="32" fillId="0" borderId="11" xfId="0" applyFont="1" applyBorder="1" applyAlignment="1">
      <alignment horizontal="left" vertical="center"/>
    </xf>
    <xf numFmtId="1" fontId="28" fillId="0" borderId="24" xfId="0" applyNumberFormat="1" applyFont="1" applyFill="1" applyBorder="1" applyAlignment="1" applyProtection="1">
      <alignment horizontal="right" vertical="center"/>
      <protection/>
    </xf>
    <xf numFmtId="43" fontId="13" fillId="0" borderId="24" xfId="40" applyFont="1" applyFill="1" applyBorder="1" applyAlignment="1" applyProtection="1">
      <alignment horizontal="left" vertical="center"/>
      <protection/>
    </xf>
    <xf numFmtId="190" fontId="13" fillId="0" borderId="24" xfId="0" applyNumberFormat="1" applyFont="1" applyFill="1" applyBorder="1" applyAlignment="1" applyProtection="1">
      <alignment horizontal="center" vertical="center"/>
      <protection/>
    </xf>
    <xf numFmtId="0" fontId="13" fillId="0" borderId="24" xfId="0" applyFont="1" applyFill="1" applyBorder="1" applyAlignment="1" applyProtection="1">
      <alignment vertical="center"/>
      <protection/>
    </xf>
    <xf numFmtId="0" fontId="13" fillId="0" borderId="24" xfId="0" applyNumberFormat="1" applyFont="1" applyFill="1" applyBorder="1" applyAlignment="1" applyProtection="1">
      <alignment horizontal="center" vertical="center"/>
      <protection/>
    </xf>
    <xf numFmtId="4" fontId="14" fillId="0" borderId="24" xfId="0" applyNumberFormat="1" applyFont="1" applyFill="1" applyBorder="1" applyAlignment="1" applyProtection="1">
      <alignment horizontal="right" vertical="center"/>
      <protection/>
    </xf>
    <xf numFmtId="3" fontId="15" fillId="0" borderId="24" xfId="0" applyNumberFormat="1" applyFont="1" applyFill="1" applyBorder="1" applyAlignment="1" applyProtection="1">
      <alignment horizontal="right" vertical="center"/>
      <protection/>
    </xf>
    <xf numFmtId="4" fontId="13" fillId="0" borderId="24" xfId="0" applyNumberFormat="1" applyFont="1" applyFill="1" applyBorder="1" applyAlignment="1" applyProtection="1">
      <alignment horizontal="right" vertical="center"/>
      <protection/>
    </xf>
    <xf numFmtId="3" fontId="13" fillId="0" borderId="24" xfId="0" applyNumberFormat="1" applyFont="1" applyFill="1" applyBorder="1" applyAlignment="1" applyProtection="1">
      <alignment horizontal="right" vertical="center"/>
      <protection/>
    </xf>
    <xf numFmtId="4" fontId="16" fillId="0" borderId="24" xfId="0" applyNumberFormat="1" applyFont="1" applyFill="1" applyBorder="1" applyAlignment="1" applyProtection="1">
      <alignment horizontal="right" vertical="center"/>
      <protection/>
    </xf>
    <xf numFmtId="3" fontId="16" fillId="0" borderId="24" xfId="0" applyNumberFormat="1" applyFont="1" applyFill="1" applyBorder="1" applyAlignment="1" applyProtection="1">
      <alignment horizontal="right" vertical="center"/>
      <protection/>
    </xf>
    <xf numFmtId="4" fontId="15" fillId="0" borderId="24" xfId="0" applyNumberFormat="1" applyFont="1" applyFill="1" applyBorder="1" applyAlignment="1" applyProtection="1">
      <alignment horizontal="right" vertical="center"/>
      <protection/>
    </xf>
    <xf numFmtId="3" fontId="15" fillId="0" borderId="24" xfId="0" applyNumberFormat="1" applyFont="1" applyFill="1" applyBorder="1" applyAlignment="1" applyProtection="1">
      <alignment horizontal="right" vertical="center"/>
      <protection locked="0"/>
    </xf>
    <xf numFmtId="3" fontId="17" fillId="0" borderId="24" xfId="0" applyNumberFormat="1" applyFont="1" applyFill="1" applyBorder="1" applyAlignment="1" applyProtection="1">
      <alignment horizontal="right" vertical="center"/>
      <protection locked="0"/>
    </xf>
    <xf numFmtId="2" fontId="17" fillId="0" borderId="24" xfId="0" applyNumberFormat="1" applyFont="1" applyFill="1" applyBorder="1" applyAlignment="1" applyProtection="1">
      <alignment vertical="center"/>
      <protection locked="0"/>
    </xf>
    <xf numFmtId="4" fontId="17" fillId="0" borderId="24" xfId="0" applyNumberFormat="1" applyFont="1" applyFill="1" applyBorder="1" applyAlignment="1" applyProtection="1">
      <alignment horizontal="right" vertical="center"/>
      <protection locked="0"/>
    </xf>
    <xf numFmtId="192" fontId="17" fillId="0" borderId="24" xfId="0" applyNumberFormat="1" applyFont="1" applyFill="1" applyBorder="1" applyAlignment="1" applyProtection="1">
      <alignment vertical="center"/>
      <protection locked="0"/>
    </xf>
    <xf numFmtId="2" fontId="17" fillId="0" borderId="25" xfId="0" applyNumberFormat="1" applyFont="1" applyFill="1" applyBorder="1" applyAlignment="1" applyProtection="1">
      <alignment vertical="center"/>
      <protection locked="0"/>
    </xf>
    <xf numFmtId="0" fontId="27" fillId="0" borderId="16" xfId="0" applyFont="1" applyFill="1" applyBorder="1" applyAlignment="1" applyProtection="1">
      <alignment horizontal="center"/>
      <protection/>
    </xf>
    <xf numFmtId="191" fontId="26" fillId="0" borderId="18" xfId="0" applyNumberFormat="1" applyFont="1" applyFill="1" applyBorder="1" applyAlignment="1" applyProtection="1">
      <alignment horizontal="center" wrapText="1"/>
      <protection/>
    </xf>
    <xf numFmtId="196" fontId="26" fillId="0" borderId="18" xfId="0" applyNumberFormat="1" applyFont="1" applyFill="1" applyBorder="1" applyAlignment="1" applyProtection="1">
      <alignment horizontal="center" wrapText="1"/>
      <protection/>
    </xf>
    <xf numFmtId="193" fontId="26" fillId="0" borderId="18" xfId="0" applyNumberFormat="1" applyFont="1" applyFill="1" applyBorder="1" applyAlignment="1" applyProtection="1">
      <alignment horizontal="center" wrapText="1"/>
      <protection/>
    </xf>
    <xf numFmtId="193" fontId="26" fillId="0" borderId="26" xfId="0" applyNumberFormat="1" applyFont="1" applyFill="1" applyBorder="1" applyAlignment="1" applyProtection="1">
      <alignment horizontal="center" wrapText="1"/>
      <protection/>
    </xf>
    <xf numFmtId="0" fontId="26" fillId="0" borderId="19"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0" fontId="24" fillId="0" borderId="11" xfId="0" applyFont="1" applyFill="1" applyBorder="1" applyAlignment="1" applyProtection="1">
      <alignment horizontal="left" vertical="center"/>
      <protection locked="0"/>
    </xf>
    <xf numFmtId="0" fontId="24" fillId="0" borderId="11" xfId="0" applyNumberFormat="1" applyFont="1" applyFill="1" applyBorder="1" applyAlignment="1" applyProtection="1">
      <alignment horizontal="left" vertical="center"/>
      <protection locked="0"/>
    </xf>
    <xf numFmtId="49" fontId="24" fillId="0" borderId="11" xfId="0" applyNumberFormat="1" applyFont="1" applyFill="1" applyBorder="1" applyAlignment="1" applyProtection="1">
      <alignment horizontal="left" vertical="center"/>
      <protection locked="0"/>
    </xf>
    <xf numFmtId="0" fontId="24" fillId="0" borderId="11" xfId="0" applyFont="1" applyFill="1" applyBorder="1" applyAlignment="1">
      <alignment horizontal="left" vertical="center"/>
    </xf>
    <xf numFmtId="0" fontId="24" fillId="0" borderId="11" xfId="52" applyFont="1" applyFill="1" applyBorder="1" applyAlignment="1" applyProtection="1">
      <alignment horizontal="left" vertical="center"/>
      <protection locked="0"/>
    </xf>
    <xf numFmtId="190" fontId="24" fillId="0" borderId="11" xfId="52" applyNumberFormat="1" applyFont="1" applyFill="1" applyBorder="1" applyAlignment="1" applyProtection="1">
      <alignment horizontal="center" vertical="center"/>
      <protection locked="0"/>
    </xf>
    <xf numFmtId="0" fontId="24" fillId="0" borderId="11" xfId="52" applyFont="1" applyFill="1" applyBorder="1" applyAlignment="1" applyProtection="1">
      <alignment horizontal="center" vertical="center"/>
      <protection locked="0"/>
    </xf>
    <xf numFmtId="4" fontId="24" fillId="0" borderId="11" xfId="42" applyNumberFormat="1" applyFont="1" applyFill="1" applyBorder="1" applyAlignment="1" applyProtection="1">
      <alignment horizontal="right" vertical="center"/>
      <protection locked="0"/>
    </xf>
    <xf numFmtId="2" fontId="24" fillId="0" borderId="11" xfId="67" applyNumberFormat="1" applyFont="1" applyFill="1" applyBorder="1" applyAlignment="1" applyProtection="1">
      <alignment horizontal="right" vertical="center"/>
      <protection/>
    </xf>
    <xf numFmtId="4" fontId="24" fillId="0" borderId="11" xfId="42" applyNumberFormat="1" applyFont="1" applyFill="1" applyBorder="1" applyAlignment="1" applyProtection="1">
      <alignment horizontal="right" vertical="center"/>
      <protection/>
    </xf>
    <xf numFmtId="0" fontId="24" fillId="0" borderId="15" xfId="0" applyFont="1" applyFill="1" applyBorder="1" applyAlignment="1" applyProtection="1">
      <alignment horizontal="left" vertical="center"/>
      <protection locked="0"/>
    </xf>
    <xf numFmtId="0" fontId="24" fillId="0" borderId="15" xfId="0" applyFont="1" applyFill="1" applyBorder="1" applyAlignment="1" applyProtection="1">
      <alignment horizontal="center" vertical="center"/>
      <protection locked="0"/>
    </xf>
    <xf numFmtId="2" fontId="24" fillId="0" borderId="15" xfId="66" applyNumberFormat="1" applyFont="1" applyFill="1" applyBorder="1" applyAlignment="1" applyProtection="1">
      <alignment horizontal="right" vertical="center"/>
      <protection/>
    </xf>
    <xf numFmtId="2" fontId="24" fillId="0" borderId="27" xfId="40" applyNumberFormat="1" applyFont="1" applyFill="1" applyBorder="1" applyAlignment="1" applyProtection="1">
      <alignment horizontal="right" vertical="center"/>
      <protection locked="0"/>
    </xf>
    <xf numFmtId="2" fontId="24" fillId="0" borderId="17" xfId="67" applyNumberFormat="1" applyFont="1" applyFill="1" applyBorder="1" applyAlignment="1" applyProtection="1">
      <alignment horizontal="right" vertical="center"/>
      <protection/>
    </xf>
    <xf numFmtId="0" fontId="24" fillId="0" borderId="18" xfId="0" applyFont="1" applyFill="1" applyBorder="1" applyAlignment="1">
      <alignment horizontal="left" vertical="center"/>
    </xf>
    <xf numFmtId="0" fontId="24" fillId="0" borderId="18" xfId="0" applyFont="1" applyFill="1" applyBorder="1" applyAlignment="1">
      <alignment horizontal="center" vertical="center"/>
    </xf>
    <xf numFmtId="190" fontId="24" fillId="0" borderId="28" xfId="0" applyNumberFormat="1" applyFont="1" applyFill="1" applyBorder="1" applyAlignment="1">
      <alignment horizontal="center" vertical="center"/>
    </xf>
    <xf numFmtId="0" fontId="24" fillId="0" borderId="28" xfId="0" applyFont="1" applyFill="1" applyBorder="1" applyAlignment="1">
      <alignment horizontal="left" vertical="center"/>
    </xf>
    <xf numFmtId="0" fontId="24" fillId="0" borderId="28" xfId="0" applyFont="1" applyFill="1" applyBorder="1" applyAlignment="1">
      <alignment horizontal="center" vertical="center"/>
    </xf>
    <xf numFmtId="4" fontId="24" fillId="0" borderId="28" xfId="42" applyNumberFormat="1" applyFont="1" applyFill="1" applyBorder="1" applyAlignment="1">
      <alignment horizontal="right" vertical="center"/>
    </xf>
    <xf numFmtId="4" fontId="25" fillId="0" borderId="28" xfId="42" applyNumberFormat="1" applyFont="1" applyFill="1" applyBorder="1" applyAlignment="1" applyProtection="1">
      <alignment horizontal="right" vertical="center"/>
      <protection/>
    </xf>
    <xf numFmtId="2" fontId="24" fillId="0" borderId="28" xfId="42" applyNumberFormat="1" applyFont="1" applyFill="1" applyBorder="1" applyAlignment="1">
      <alignment horizontal="right" vertical="center"/>
    </xf>
    <xf numFmtId="4" fontId="24" fillId="0" borderId="28" xfId="0" applyNumberFormat="1" applyFont="1" applyFill="1" applyBorder="1" applyAlignment="1">
      <alignment horizontal="right" vertical="center"/>
    </xf>
    <xf numFmtId="2" fontId="24" fillId="0" borderId="29" xfId="0" applyNumberFormat="1" applyFont="1" applyFill="1" applyBorder="1" applyAlignment="1">
      <alignment horizontal="right" vertical="center"/>
    </xf>
    <xf numFmtId="3" fontId="24" fillId="0" borderId="11" xfId="40" applyNumberFormat="1" applyFont="1" applyFill="1" applyBorder="1" applyAlignment="1" applyProtection="1">
      <alignment vertical="center"/>
      <protection locked="0"/>
    </xf>
    <xf numFmtId="3" fontId="25" fillId="0" borderId="11" xfId="40" applyNumberFormat="1" applyFont="1" applyFill="1" applyBorder="1" applyAlignment="1" applyProtection="1">
      <alignment vertical="center"/>
      <protection/>
    </xf>
    <xf numFmtId="3" fontId="24" fillId="0" borderId="11" xfId="66" applyNumberFormat="1" applyFont="1" applyFill="1" applyBorder="1" applyAlignment="1" applyProtection="1">
      <alignment vertical="center"/>
      <protection/>
    </xf>
    <xf numFmtId="9" fontId="24" fillId="0" borderId="11" xfId="66" applyNumberFormat="1" applyFont="1" applyFill="1" applyBorder="1" applyAlignment="1" applyProtection="1">
      <alignment vertical="center"/>
      <protection/>
    </xf>
    <xf numFmtId="3" fontId="24" fillId="0" borderId="11" xfId="40" applyNumberFormat="1" applyFont="1" applyFill="1" applyBorder="1" applyAlignment="1">
      <alignment vertical="center"/>
    </xf>
    <xf numFmtId="3" fontId="24" fillId="0" borderId="11" xfId="42" applyNumberFormat="1" applyFont="1" applyFill="1" applyBorder="1" applyAlignment="1">
      <alignment vertical="center"/>
    </xf>
    <xf numFmtId="3" fontId="25" fillId="0" borderId="11" xfId="42" applyNumberFormat="1" applyFont="1" applyFill="1" applyBorder="1" applyAlignment="1" applyProtection="1">
      <alignment vertical="center"/>
      <protection/>
    </xf>
    <xf numFmtId="3" fontId="24" fillId="0" borderId="11" xfId="42" applyNumberFormat="1" applyFont="1" applyFill="1" applyBorder="1" applyAlignment="1" applyProtection="1">
      <alignment vertical="center"/>
      <protection locked="0"/>
    </xf>
    <xf numFmtId="0" fontId="39" fillId="0" borderId="11" xfId="0" applyFont="1" applyFill="1" applyBorder="1" applyAlignment="1">
      <alignment horizontal="left" vertical="center"/>
    </xf>
    <xf numFmtId="4" fontId="39" fillId="0" borderId="11" xfId="42" applyNumberFormat="1" applyFont="1" applyFill="1" applyBorder="1" applyAlignment="1">
      <alignment horizontal="right" vertical="center"/>
    </xf>
    <xf numFmtId="3" fontId="39" fillId="0" borderId="11" xfId="42" applyNumberFormat="1" applyFont="1" applyFill="1" applyBorder="1" applyAlignment="1">
      <alignment vertical="center"/>
    </xf>
    <xf numFmtId="4" fontId="40" fillId="0" borderId="11" xfId="42" applyNumberFormat="1" applyFont="1" applyFill="1" applyBorder="1" applyAlignment="1" applyProtection="1">
      <alignment horizontal="right" vertical="center"/>
      <protection/>
    </xf>
    <xf numFmtId="3" fontId="40" fillId="0" borderId="11" xfId="42" applyNumberFormat="1" applyFont="1" applyFill="1" applyBorder="1" applyAlignment="1" applyProtection="1">
      <alignment vertical="center"/>
      <protection/>
    </xf>
    <xf numFmtId="2" fontId="39" fillId="0" borderId="11" xfId="42" applyNumberFormat="1" applyFont="1" applyFill="1" applyBorder="1" applyAlignment="1">
      <alignment horizontal="right" vertical="center"/>
    </xf>
    <xf numFmtId="9" fontId="39" fillId="0" borderId="11" xfId="66" applyNumberFormat="1" applyFont="1" applyFill="1" applyBorder="1" applyAlignment="1" applyProtection="1">
      <alignment vertical="center"/>
      <protection/>
    </xf>
    <xf numFmtId="4" fontId="39" fillId="0" borderId="11" xfId="0" applyNumberFormat="1" applyFont="1" applyFill="1" applyBorder="1" applyAlignment="1">
      <alignment horizontal="right" vertical="center"/>
    </xf>
    <xf numFmtId="3" fontId="39" fillId="0" borderId="11" xfId="42" applyNumberFormat="1" applyFont="1" applyFill="1" applyBorder="1" applyAlignment="1" applyProtection="1">
      <alignment vertical="center"/>
      <protection locked="0"/>
    </xf>
    <xf numFmtId="0" fontId="39" fillId="0" borderId="11" xfId="0" applyFont="1" applyFill="1" applyBorder="1" applyAlignment="1" applyProtection="1">
      <alignment horizontal="left" vertical="center"/>
      <protection locked="0"/>
    </xf>
    <xf numFmtId="4" fontId="39" fillId="0" borderId="11" xfId="40" applyNumberFormat="1" applyFont="1" applyFill="1" applyBorder="1" applyAlignment="1" applyProtection="1">
      <alignment horizontal="right" vertical="center"/>
      <protection locked="0"/>
    </xf>
    <xf numFmtId="3" fontId="39" fillId="0" borderId="11" xfId="40" applyNumberFormat="1" applyFont="1" applyFill="1" applyBorder="1" applyAlignment="1" applyProtection="1">
      <alignment vertical="center"/>
      <protection locked="0"/>
    </xf>
    <xf numFmtId="4" fontId="40" fillId="0" borderId="11" xfId="40" applyNumberFormat="1" applyFont="1" applyFill="1" applyBorder="1" applyAlignment="1" applyProtection="1">
      <alignment horizontal="right" vertical="center"/>
      <protection/>
    </xf>
    <xf numFmtId="3" fontId="40" fillId="0" borderId="11" xfId="40" applyNumberFormat="1" applyFont="1" applyFill="1" applyBorder="1" applyAlignment="1" applyProtection="1">
      <alignment vertical="center"/>
      <protection/>
    </xf>
    <xf numFmtId="3" fontId="39" fillId="0" borderId="11" xfId="66" applyNumberFormat="1" applyFont="1" applyFill="1" applyBorder="1" applyAlignment="1" applyProtection="1">
      <alignment vertical="center"/>
      <protection/>
    </xf>
    <xf numFmtId="2" fontId="39" fillId="0" borderId="11" xfId="66" applyNumberFormat="1" applyFont="1" applyFill="1" applyBorder="1" applyAlignment="1" applyProtection="1">
      <alignment horizontal="right" vertical="center"/>
      <protection/>
    </xf>
    <xf numFmtId="0" fontId="39" fillId="0" borderId="11" xfId="52" applyFont="1" applyFill="1" applyBorder="1" applyAlignment="1" applyProtection="1">
      <alignment horizontal="left" vertical="center"/>
      <protection locked="0"/>
    </xf>
    <xf numFmtId="4" fontId="39" fillId="0" borderId="11" xfId="42" applyNumberFormat="1" applyFont="1" applyFill="1" applyBorder="1" applyAlignment="1" applyProtection="1">
      <alignment horizontal="right" vertical="center"/>
      <protection locked="0"/>
    </xf>
    <xf numFmtId="3" fontId="39" fillId="0" borderId="11" xfId="67" applyNumberFormat="1" applyFont="1" applyFill="1" applyBorder="1" applyAlignment="1" applyProtection="1">
      <alignment vertical="center"/>
      <protection/>
    </xf>
    <xf numFmtId="2" fontId="39" fillId="0" borderId="11" xfId="67" applyNumberFormat="1" applyFont="1" applyFill="1" applyBorder="1" applyAlignment="1" applyProtection="1">
      <alignment horizontal="right" vertical="center"/>
      <protection/>
    </xf>
    <xf numFmtId="4" fontId="39" fillId="0" borderId="11" xfId="42" applyNumberFormat="1" applyFont="1" applyFill="1" applyBorder="1" applyAlignment="1" applyProtection="1">
      <alignment horizontal="right" vertical="center"/>
      <protection/>
    </xf>
    <xf numFmtId="3" fontId="39" fillId="0" borderId="11" xfId="52" applyNumberFormat="1" applyFont="1" applyFill="1" applyBorder="1" applyAlignment="1">
      <alignment vertical="center"/>
      <protection/>
    </xf>
    <xf numFmtId="190" fontId="39" fillId="0" borderId="11" xfId="0" applyNumberFormat="1" applyFont="1" applyFill="1" applyBorder="1" applyAlignment="1" applyProtection="1">
      <alignment horizontal="left" vertical="center"/>
      <protection locked="0"/>
    </xf>
    <xf numFmtId="4" fontId="39" fillId="0" borderId="11" xfId="40" applyNumberFormat="1" applyFont="1" applyFill="1" applyBorder="1" applyAlignment="1" applyProtection="1">
      <alignment horizontal="right" vertical="center"/>
      <protection/>
    </xf>
    <xf numFmtId="3" fontId="25" fillId="0" borderId="11" xfId="40" applyNumberFormat="1" applyFont="1" applyFill="1" applyBorder="1" applyAlignment="1">
      <alignment vertical="center"/>
    </xf>
    <xf numFmtId="190" fontId="24" fillId="0" borderId="11" xfId="0" applyNumberFormat="1" applyFont="1" applyFill="1" applyBorder="1" applyAlignment="1" applyProtection="1">
      <alignment horizontal="left" vertical="center"/>
      <protection locked="0"/>
    </xf>
    <xf numFmtId="4" fontId="24" fillId="0" borderId="11" xfId="40" applyNumberFormat="1" applyFont="1" applyFill="1" applyBorder="1" applyAlignment="1" applyProtection="1">
      <alignment horizontal="right" vertical="center"/>
      <protection/>
    </xf>
    <xf numFmtId="49" fontId="39" fillId="0" borderId="11" xfId="0" applyNumberFormat="1" applyFont="1" applyFill="1" applyBorder="1" applyAlignment="1" applyProtection="1">
      <alignment horizontal="left" vertical="center"/>
      <protection locked="0"/>
    </xf>
    <xf numFmtId="3" fontId="39" fillId="0" borderId="11" xfId="40" applyNumberFormat="1" applyFont="1" applyFill="1" applyBorder="1" applyAlignment="1">
      <alignment vertical="center"/>
    </xf>
    <xf numFmtId="2" fontId="39" fillId="0" borderId="11" xfId="40" applyNumberFormat="1" applyFont="1" applyFill="1" applyBorder="1" applyAlignment="1">
      <alignment horizontal="right" vertical="center"/>
    </xf>
    <xf numFmtId="3" fontId="24" fillId="0" borderId="11" xfId="67" applyNumberFormat="1" applyFont="1" applyFill="1" applyBorder="1" applyAlignment="1" applyProtection="1">
      <alignment vertical="center"/>
      <protection/>
    </xf>
    <xf numFmtId="3" fontId="24" fillId="0" borderId="11" xfId="52" applyNumberFormat="1" applyFont="1" applyFill="1" applyBorder="1" applyAlignment="1">
      <alignment vertical="center"/>
      <protection/>
    </xf>
    <xf numFmtId="0" fontId="39" fillId="0" borderId="11" xfId="0" applyFont="1" applyFill="1" applyBorder="1" applyAlignment="1">
      <alignment horizontal="left" vertical="center"/>
    </xf>
    <xf numFmtId="4" fontId="39" fillId="0" borderId="11" xfId="0" applyNumberFormat="1" applyFont="1" applyFill="1" applyBorder="1" applyAlignment="1">
      <alignment horizontal="right" vertical="center"/>
    </xf>
    <xf numFmtId="3" fontId="39" fillId="0" borderId="11" xfId="0" applyNumberFormat="1" applyFont="1" applyFill="1" applyBorder="1" applyAlignment="1">
      <alignment vertical="center"/>
    </xf>
    <xf numFmtId="4" fontId="40" fillId="0" borderId="11" xfId="0" applyNumberFormat="1" applyFont="1" applyFill="1" applyBorder="1" applyAlignment="1">
      <alignment horizontal="right" vertical="center"/>
    </xf>
    <xf numFmtId="3" fontId="40" fillId="0" borderId="11" xfId="0" applyNumberFormat="1" applyFont="1" applyFill="1" applyBorder="1" applyAlignment="1">
      <alignment vertical="center"/>
    </xf>
    <xf numFmtId="2" fontId="39" fillId="0" borderId="11" xfId="0" applyNumberFormat="1" applyFont="1" applyFill="1" applyBorder="1" applyAlignment="1">
      <alignment horizontal="right" vertical="center"/>
    </xf>
    <xf numFmtId="4" fontId="39" fillId="0" borderId="11" xfId="0" applyNumberFormat="1" applyFont="1" applyFill="1" applyBorder="1" applyAlignment="1" applyProtection="1">
      <alignment horizontal="right" vertical="center"/>
      <protection locked="0"/>
    </xf>
    <xf numFmtId="4" fontId="39" fillId="0" borderId="11" xfId="40" applyNumberFormat="1" applyFont="1" applyFill="1" applyBorder="1" applyAlignment="1">
      <alignment horizontal="right" vertical="center"/>
    </xf>
    <xf numFmtId="4" fontId="40" fillId="0" borderId="11" xfId="40" applyNumberFormat="1" applyFont="1" applyFill="1" applyBorder="1" applyAlignment="1">
      <alignment horizontal="right" vertical="center"/>
    </xf>
    <xf numFmtId="3" fontId="40" fillId="0" borderId="11" xfId="40" applyNumberFormat="1" applyFont="1" applyFill="1" applyBorder="1" applyAlignment="1">
      <alignment vertical="center"/>
    </xf>
    <xf numFmtId="3" fontId="24" fillId="0" borderId="11" xfId="0" applyNumberFormat="1" applyFont="1" applyFill="1" applyBorder="1" applyAlignment="1">
      <alignment vertical="center"/>
    </xf>
    <xf numFmtId="3" fontId="39" fillId="0" borderId="11" xfId="0" applyNumberFormat="1" applyFont="1" applyFill="1" applyBorder="1" applyAlignment="1" applyProtection="1">
      <alignment vertical="center"/>
      <protection locked="0"/>
    </xf>
    <xf numFmtId="4" fontId="40" fillId="0" borderId="11" xfId="0" applyNumberFormat="1" applyFont="1" applyFill="1" applyBorder="1" applyAlignment="1" applyProtection="1">
      <alignment horizontal="right" vertical="center"/>
      <protection locked="0"/>
    </xf>
    <xf numFmtId="3" fontId="40" fillId="0" borderId="11" xfId="0" applyNumberFormat="1" applyFont="1" applyFill="1" applyBorder="1" applyAlignment="1" applyProtection="1">
      <alignment vertical="center"/>
      <protection locked="0"/>
    </xf>
    <xf numFmtId="3" fontId="24" fillId="0" borderId="11" xfId="40" applyNumberFormat="1" applyFont="1" applyFill="1" applyBorder="1" applyAlignment="1">
      <alignment vertical="center"/>
    </xf>
    <xf numFmtId="4" fontId="25" fillId="0" borderId="11" xfId="0" applyNumberFormat="1" applyFont="1" applyFill="1" applyBorder="1" applyAlignment="1">
      <alignment horizontal="right" vertical="center"/>
    </xf>
    <xf numFmtId="3" fontId="25" fillId="0" borderId="11" xfId="0" applyNumberFormat="1" applyFont="1" applyFill="1" applyBorder="1" applyAlignment="1">
      <alignment vertical="center"/>
    </xf>
    <xf numFmtId="4" fontId="24" fillId="0" borderId="11" xfId="0" applyNumberFormat="1" applyFont="1" applyFill="1" applyBorder="1" applyAlignment="1" applyProtection="1">
      <alignment horizontal="right" vertical="center"/>
      <protection locked="0"/>
    </xf>
    <xf numFmtId="3" fontId="24" fillId="0" borderId="11" xfId="0" applyNumberFormat="1" applyFont="1" applyFill="1" applyBorder="1" applyAlignment="1" applyProtection="1">
      <alignment vertical="center"/>
      <protection locked="0"/>
    </xf>
    <xf numFmtId="0" fontId="24" fillId="0" borderId="30" xfId="0" applyFont="1" applyFill="1" applyBorder="1" applyAlignment="1" applyProtection="1">
      <alignment horizontal="left" vertical="center"/>
      <protection locked="0"/>
    </xf>
    <xf numFmtId="3" fontId="24" fillId="0" borderId="15" xfId="40" applyNumberFormat="1" applyFont="1" applyFill="1" applyBorder="1" applyAlignment="1" applyProtection="1">
      <alignment vertical="center"/>
      <protection locked="0"/>
    </xf>
    <xf numFmtId="3" fontId="25" fillId="0" borderId="15" xfId="40" applyNumberFormat="1" applyFont="1" applyFill="1" applyBorder="1" applyAlignment="1" applyProtection="1">
      <alignment vertical="center"/>
      <protection/>
    </xf>
    <xf numFmtId="3" fontId="24" fillId="0" borderId="15" xfId="66" applyNumberFormat="1" applyFont="1" applyFill="1" applyBorder="1" applyAlignment="1" applyProtection="1">
      <alignment vertical="center"/>
      <protection/>
    </xf>
    <xf numFmtId="9" fontId="24" fillId="0" borderId="15" xfId="66" applyNumberFormat="1" applyFont="1" applyFill="1" applyBorder="1" applyAlignment="1" applyProtection="1">
      <alignment vertical="center"/>
      <protection/>
    </xf>
    <xf numFmtId="0" fontId="24" fillId="0" borderId="31" xfId="0" applyNumberFormat="1" applyFont="1" applyFill="1" applyBorder="1" applyAlignment="1" applyProtection="1">
      <alignment horizontal="left" vertical="center"/>
      <protection locked="0"/>
    </xf>
    <xf numFmtId="0" fontId="39" fillId="0" borderId="31" xfId="0" applyFont="1" applyFill="1" applyBorder="1" applyAlignment="1">
      <alignment horizontal="left" vertical="center"/>
    </xf>
    <xf numFmtId="2" fontId="39" fillId="0" borderId="17" xfId="0" applyNumberFormat="1" applyFont="1" applyFill="1" applyBorder="1" applyAlignment="1">
      <alignment horizontal="right" vertical="center"/>
    </xf>
    <xf numFmtId="0" fontId="39" fillId="0" borderId="31" xfId="0" applyFont="1" applyFill="1" applyBorder="1" applyAlignment="1" applyProtection="1">
      <alignment horizontal="left" vertical="center"/>
      <protection locked="0"/>
    </xf>
    <xf numFmtId="2" fontId="39" fillId="0" borderId="17" xfId="40" applyNumberFormat="1" applyFont="1" applyFill="1" applyBorder="1" applyAlignment="1" applyProtection="1">
      <alignment horizontal="right" vertical="center"/>
      <protection locked="0"/>
    </xf>
    <xf numFmtId="0" fontId="39" fillId="0" borderId="31" xfId="52" applyFont="1" applyFill="1" applyBorder="1" applyAlignment="1" applyProtection="1">
      <alignment horizontal="left" vertical="center"/>
      <protection locked="0"/>
    </xf>
    <xf numFmtId="2" fontId="39" fillId="0" borderId="17" xfId="67" applyNumberFormat="1" applyFont="1" applyFill="1" applyBorder="1" applyAlignment="1" applyProtection="1">
      <alignment horizontal="right" vertical="center"/>
      <protection/>
    </xf>
    <xf numFmtId="0" fontId="24" fillId="0" borderId="31" xfId="0" applyFont="1" applyFill="1" applyBorder="1" applyAlignment="1">
      <alignment horizontal="left" vertical="center"/>
    </xf>
    <xf numFmtId="0" fontId="24" fillId="0" borderId="31" xfId="0" applyFont="1" applyFill="1" applyBorder="1" applyAlignment="1" applyProtection="1">
      <alignment horizontal="left" vertical="center"/>
      <protection locked="0"/>
    </xf>
    <xf numFmtId="0" fontId="24" fillId="0" borderId="31" xfId="0" applyFont="1" applyFill="1" applyBorder="1" applyAlignment="1">
      <alignment horizontal="left" vertical="center"/>
    </xf>
    <xf numFmtId="0" fontId="39" fillId="0" borderId="31" xfId="0" applyNumberFormat="1" applyFont="1" applyFill="1" applyBorder="1" applyAlignment="1" applyProtection="1">
      <alignment horizontal="left" vertical="center"/>
      <protection locked="0"/>
    </xf>
    <xf numFmtId="2" fontId="39" fillId="0" borderId="17" xfId="66" applyNumberFormat="1" applyFont="1" applyFill="1" applyBorder="1" applyAlignment="1" applyProtection="1">
      <alignment horizontal="right" vertical="center"/>
      <protection/>
    </xf>
    <xf numFmtId="0" fontId="24" fillId="0" borderId="31" xfId="52" applyFont="1" applyFill="1" applyBorder="1" applyAlignment="1" applyProtection="1">
      <alignment horizontal="left" vertical="center"/>
      <protection locked="0"/>
    </xf>
    <xf numFmtId="0" fontId="39" fillId="0" borderId="31" xfId="0" applyFont="1" applyFill="1" applyBorder="1" applyAlignment="1">
      <alignment horizontal="left" vertical="center"/>
    </xf>
    <xf numFmtId="2" fontId="39" fillId="0" borderId="17" xfId="0" applyNumberFormat="1" applyFont="1" applyFill="1" applyBorder="1" applyAlignment="1">
      <alignment horizontal="right" vertical="center"/>
    </xf>
    <xf numFmtId="0" fontId="24" fillId="0" borderId="31" xfId="53" applyFont="1" applyFill="1" applyBorder="1" applyAlignment="1">
      <alignment horizontal="left" vertical="center"/>
      <protection/>
    </xf>
    <xf numFmtId="0" fontId="24" fillId="0" borderId="32" xfId="0" applyFont="1" applyFill="1" applyBorder="1" applyAlignment="1">
      <alignment horizontal="left" vertical="center"/>
    </xf>
    <xf numFmtId="4" fontId="24" fillId="0" borderId="18" xfId="0" applyNumberFormat="1" applyFont="1" applyFill="1" applyBorder="1" applyAlignment="1">
      <alignment horizontal="right" vertical="center"/>
    </xf>
    <xf numFmtId="3" fontId="24" fillId="0" borderId="18" xfId="0" applyNumberFormat="1" applyFont="1" applyFill="1" applyBorder="1" applyAlignment="1">
      <alignment vertical="center"/>
    </xf>
    <xf numFmtId="4" fontId="25" fillId="0" borderId="18" xfId="0" applyNumberFormat="1" applyFont="1" applyFill="1" applyBorder="1" applyAlignment="1">
      <alignment horizontal="right" vertical="center"/>
    </xf>
    <xf numFmtId="3" fontId="25" fillId="0" borderId="18" xfId="0" applyNumberFormat="1" applyFont="1" applyFill="1" applyBorder="1" applyAlignment="1">
      <alignment vertical="center"/>
    </xf>
    <xf numFmtId="3" fontId="24" fillId="0" borderId="18" xfId="66" applyNumberFormat="1" applyFont="1" applyFill="1" applyBorder="1" applyAlignment="1" applyProtection="1">
      <alignment vertical="center"/>
      <protection/>
    </xf>
    <xf numFmtId="2" fontId="24" fillId="0" borderId="18" xfId="66" applyNumberFormat="1" applyFont="1" applyFill="1" applyBorder="1" applyAlignment="1" applyProtection="1">
      <alignment horizontal="right" vertical="center"/>
      <protection/>
    </xf>
    <xf numFmtId="4" fontId="24" fillId="0" borderId="18" xfId="0" applyNumberFormat="1" applyFont="1" applyFill="1" applyBorder="1" applyAlignment="1" applyProtection="1">
      <alignment horizontal="right" vertical="center"/>
      <protection locked="0"/>
    </xf>
    <xf numFmtId="9" fontId="24" fillId="0" borderId="18" xfId="66" applyNumberFormat="1" applyFont="1" applyFill="1" applyBorder="1" applyAlignment="1" applyProtection="1">
      <alignment vertical="center"/>
      <protection/>
    </xf>
    <xf numFmtId="3" fontId="24" fillId="0" borderId="18" xfId="0" applyNumberFormat="1" applyFont="1" applyFill="1" applyBorder="1" applyAlignment="1" applyProtection="1">
      <alignment vertical="center"/>
      <protection locked="0"/>
    </xf>
    <xf numFmtId="2" fontId="24" fillId="0" borderId="26" xfId="0" applyNumberFormat="1" applyFont="1" applyFill="1" applyBorder="1" applyAlignment="1">
      <alignment horizontal="right" vertical="center"/>
    </xf>
    <xf numFmtId="0" fontId="39" fillId="0" borderId="33" xfId="0" applyFont="1" applyFill="1" applyBorder="1" applyAlignment="1">
      <alignment horizontal="left" vertical="center"/>
    </xf>
    <xf numFmtId="0" fontId="39" fillId="0" borderId="10" xfId="0" applyFont="1" applyFill="1" applyBorder="1" applyAlignment="1">
      <alignment horizontal="left" vertical="center"/>
    </xf>
    <xf numFmtId="4" fontId="39" fillId="0" borderId="10" xfId="42" applyNumberFormat="1" applyFont="1" applyFill="1" applyBorder="1" applyAlignment="1">
      <alignment horizontal="right" vertical="center"/>
    </xf>
    <xf numFmtId="3" fontId="39" fillId="0" borderId="10" xfId="42" applyNumberFormat="1" applyFont="1" applyFill="1" applyBorder="1" applyAlignment="1">
      <alignment vertical="center"/>
    </xf>
    <xf numFmtId="4" fontId="40" fillId="0" borderId="10" xfId="42" applyNumberFormat="1" applyFont="1" applyFill="1" applyBorder="1" applyAlignment="1" applyProtection="1">
      <alignment horizontal="right" vertical="center"/>
      <protection/>
    </xf>
    <xf numFmtId="3" fontId="40" fillId="0" borderId="10" xfId="42" applyNumberFormat="1" applyFont="1" applyFill="1" applyBorder="1" applyAlignment="1" applyProtection="1">
      <alignment vertical="center"/>
      <protection/>
    </xf>
    <xf numFmtId="2" fontId="39" fillId="0" borderId="10" xfId="42" applyNumberFormat="1" applyFont="1" applyFill="1" applyBorder="1" applyAlignment="1">
      <alignment horizontal="right" vertical="center"/>
    </xf>
    <xf numFmtId="9" fontId="39" fillId="0" borderId="10" xfId="66" applyNumberFormat="1" applyFont="1" applyFill="1" applyBorder="1" applyAlignment="1" applyProtection="1">
      <alignment vertical="center"/>
      <protection/>
    </xf>
    <xf numFmtId="4" fontId="39" fillId="0" borderId="10" xfId="0" applyNumberFormat="1" applyFont="1" applyFill="1" applyBorder="1" applyAlignment="1">
      <alignment horizontal="right" vertical="center"/>
    </xf>
    <xf numFmtId="3" fontId="39" fillId="0" borderId="10" xfId="42" applyNumberFormat="1" applyFont="1" applyFill="1" applyBorder="1" applyAlignment="1" applyProtection="1">
      <alignment vertical="center"/>
      <protection locked="0"/>
    </xf>
    <xf numFmtId="2" fontId="39" fillId="0" borderId="34" xfId="0" applyNumberFormat="1" applyFont="1" applyFill="1" applyBorder="1" applyAlignment="1">
      <alignment horizontal="right" vertical="center"/>
    </xf>
    <xf numFmtId="204" fontId="24" fillId="0" borderId="35" xfId="0" applyNumberFormat="1" applyFont="1" applyFill="1" applyBorder="1" applyAlignment="1">
      <alignment horizontal="left" vertical="center"/>
    </xf>
    <xf numFmtId="3" fontId="24" fillId="0" borderId="28" xfId="42" applyNumberFormat="1" applyFont="1" applyFill="1" applyBorder="1" applyAlignment="1">
      <alignment vertical="center"/>
    </xf>
    <xf numFmtId="3" fontId="25" fillId="0" borderId="28" xfId="42" applyNumberFormat="1" applyFont="1" applyFill="1" applyBorder="1" applyAlignment="1" applyProtection="1">
      <alignment vertical="center"/>
      <protection/>
    </xf>
    <xf numFmtId="9" fontId="24" fillId="0" borderId="28" xfId="66" applyNumberFormat="1" applyFont="1" applyFill="1" applyBorder="1" applyAlignment="1" applyProtection="1">
      <alignment vertical="center"/>
      <protection/>
    </xf>
    <xf numFmtId="3" fontId="24" fillId="0" borderId="28" xfId="42" applyNumberFormat="1" applyFont="1" applyFill="1" applyBorder="1" applyAlignment="1" applyProtection="1">
      <alignment vertical="center"/>
      <protection locked="0"/>
    </xf>
    <xf numFmtId="190" fontId="39" fillId="0" borderId="10" xfId="0" applyNumberFormat="1" applyFont="1" applyFill="1" applyBorder="1" applyAlignment="1">
      <alignment horizontal="center" vertical="center"/>
    </xf>
    <xf numFmtId="190" fontId="39" fillId="0" borderId="11" xfId="0" applyNumberFormat="1" applyFont="1" applyFill="1" applyBorder="1" applyAlignment="1" applyProtection="1">
      <alignment horizontal="center" vertical="center"/>
      <protection locked="0"/>
    </xf>
    <xf numFmtId="190" fontId="39" fillId="0" borderId="11" xfId="52" applyNumberFormat="1" applyFont="1" applyFill="1" applyBorder="1" applyAlignment="1" applyProtection="1">
      <alignment horizontal="center" vertical="center"/>
      <protection locked="0"/>
    </xf>
    <xf numFmtId="190" fontId="39" fillId="0" borderId="11" xfId="0" applyNumberFormat="1" applyFont="1" applyFill="1" applyBorder="1" applyAlignment="1">
      <alignment horizontal="center" vertical="center"/>
    </xf>
    <xf numFmtId="190" fontId="39" fillId="0" borderId="11" xfId="0" applyNumberFormat="1" applyFont="1" applyFill="1" applyBorder="1" applyAlignment="1">
      <alignment horizontal="center" vertical="center"/>
    </xf>
    <xf numFmtId="190" fontId="12" fillId="0" borderId="36"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pplyProtection="1">
      <alignment horizontal="center" vertical="center"/>
      <protection locked="0"/>
    </xf>
    <xf numFmtId="0" fontId="39" fillId="0" borderId="11" xfId="52" applyFont="1" applyFill="1" applyBorder="1" applyAlignment="1" applyProtection="1">
      <alignment horizontal="center" vertical="center"/>
      <protection locked="0"/>
    </xf>
    <xf numFmtId="0" fontId="39" fillId="0" borderId="11" xfId="0" applyFont="1" applyFill="1" applyBorder="1" applyAlignment="1">
      <alignment horizontal="center" vertical="center"/>
    </xf>
    <xf numFmtId="0" fontId="39" fillId="0" borderId="11" xfId="0" applyNumberFormat="1" applyFont="1" applyFill="1" applyBorder="1" applyAlignment="1" applyProtection="1">
      <alignment horizontal="center" vertical="center"/>
      <protection locked="0"/>
    </xf>
    <xf numFmtId="0" fontId="39" fillId="0" borderId="11" xfId="0" applyFont="1" applyFill="1" applyBorder="1" applyAlignment="1">
      <alignment horizontal="center" vertical="center"/>
    </xf>
    <xf numFmtId="4" fontId="24" fillId="0" borderId="18" xfId="42" applyNumberFormat="1" applyFont="1" applyFill="1" applyBorder="1" applyAlignment="1">
      <alignment horizontal="right" vertical="center"/>
    </xf>
    <xf numFmtId="3" fontId="24" fillId="0" borderId="18" xfId="42" applyNumberFormat="1" applyFont="1" applyFill="1" applyBorder="1" applyAlignment="1">
      <alignment vertical="center"/>
    </xf>
    <xf numFmtId="4" fontId="25" fillId="0" borderId="18" xfId="42" applyNumberFormat="1" applyFont="1" applyFill="1" applyBorder="1" applyAlignment="1" applyProtection="1">
      <alignment horizontal="right" vertical="center"/>
      <protection/>
    </xf>
    <xf numFmtId="3" fontId="25" fillId="0" borderId="18" xfId="42" applyNumberFormat="1" applyFont="1" applyFill="1" applyBorder="1" applyAlignment="1" applyProtection="1">
      <alignment vertical="center"/>
      <protection/>
    </xf>
    <xf numFmtId="2" fontId="24" fillId="0" borderId="18" xfId="42" applyNumberFormat="1" applyFont="1" applyFill="1" applyBorder="1" applyAlignment="1">
      <alignment horizontal="right" vertical="center"/>
    </xf>
    <xf numFmtId="3" fontId="24" fillId="0" borderId="18" xfId="42" applyNumberFormat="1" applyFont="1" applyFill="1" applyBorder="1" applyAlignment="1" applyProtection="1">
      <alignment vertical="center"/>
      <protection locked="0"/>
    </xf>
    <xf numFmtId="190" fontId="36" fillId="33" borderId="24" xfId="0" applyNumberFormat="1" applyFont="1" applyFill="1" applyBorder="1" applyAlignment="1" applyProtection="1">
      <alignment horizontal="center" vertical="center"/>
      <protection/>
    </xf>
    <xf numFmtId="190" fontId="30" fillId="33" borderId="24" xfId="0" applyNumberFormat="1" applyFont="1" applyFill="1" applyBorder="1" applyAlignment="1">
      <alignment horizontal="center"/>
    </xf>
    <xf numFmtId="190" fontId="30" fillId="33" borderId="25" xfId="0" applyNumberFormat="1" applyFont="1" applyFill="1" applyBorder="1" applyAlignment="1">
      <alignment horizontal="center"/>
    </xf>
    <xf numFmtId="4" fontId="26" fillId="0" borderId="15" xfId="0" applyNumberFormat="1" applyFont="1" applyFill="1" applyBorder="1" applyAlignment="1" applyProtection="1">
      <alignment horizontal="center" wrapText="1"/>
      <protection/>
    </xf>
    <xf numFmtId="0" fontId="26" fillId="0" borderId="15" xfId="0" applyFont="1" applyFill="1" applyBorder="1" applyAlignment="1" applyProtection="1">
      <alignment horizontal="center" wrapText="1"/>
      <protection/>
    </xf>
    <xf numFmtId="0" fontId="26" fillId="0" borderId="18" xfId="0" applyFont="1" applyFill="1" applyBorder="1" applyAlignment="1" applyProtection="1">
      <alignment horizontal="center" wrapText="1"/>
      <protection/>
    </xf>
    <xf numFmtId="3" fontId="26" fillId="0" borderId="15" xfId="0" applyNumberFormat="1" applyFont="1" applyFill="1" applyBorder="1" applyAlignment="1" applyProtection="1">
      <alignment horizontal="center" wrapText="1"/>
      <protection/>
    </xf>
    <xf numFmtId="2" fontId="26" fillId="0" borderId="15" xfId="0" applyNumberFormat="1" applyFont="1" applyFill="1" applyBorder="1" applyAlignment="1" applyProtection="1">
      <alignment horizontal="center" wrapText="1"/>
      <protection/>
    </xf>
    <xf numFmtId="2" fontId="26" fillId="0" borderId="37" xfId="0" applyNumberFormat="1" applyFont="1" applyFill="1" applyBorder="1" applyAlignment="1" applyProtection="1">
      <alignment horizontal="center" wrapText="1"/>
      <protection/>
    </xf>
    <xf numFmtId="43" fontId="26" fillId="0" borderId="30" xfId="40" applyFont="1" applyFill="1" applyBorder="1" applyAlignment="1" applyProtection="1">
      <alignment horizontal="center"/>
      <protection/>
    </xf>
    <xf numFmtId="43" fontId="26" fillId="0" borderId="32" xfId="40" applyFont="1" applyFill="1" applyBorder="1" applyAlignment="1" applyProtection="1">
      <alignment horizontal="center"/>
      <protection/>
    </xf>
    <xf numFmtId="190" fontId="33" fillId="0" borderId="25" xfId="0" applyNumberFormat="1" applyFont="1" applyFill="1" applyBorder="1" applyAlignment="1" applyProtection="1">
      <alignment horizontal="center" vertical="center" wrapText="1"/>
      <protection/>
    </xf>
    <xf numFmtId="190" fontId="34" fillId="0" borderId="38" xfId="0" applyNumberFormat="1" applyFont="1" applyBorder="1" applyAlignment="1">
      <alignment horizontal="center" vertical="center" wrapText="1"/>
    </xf>
    <xf numFmtId="190" fontId="34" fillId="0" borderId="39" xfId="0" applyNumberFormat="1" applyFont="1" applyBorder="1" applyAlignment="1">
      <alignment horizontal="center" vertical="center" wrapText="1"/>
    </xf>
    <xf numFmtId="190" fontId="34" fillId="0" borderId="0" xfId="0" applyNumberFormat="1" applyFont="1" applyAlignment="1">
      <alignment horizontal="center" vertical="center" wrapText="1"/>
    </xf>
    <xf numFmtId="190" fontId="34" fillId="0" borderId="0" xfId="0" applyNumberFormat="1" applyFont="1" applyBorder="1" applyAlignment="1">
      <alignment horizontal="center" vertical="center" wrapText="1"/>
    </xf>
    <xf numFmtId="190" fontId="34" fillId="0" borderId="20" xfId="0" applyNumberFormat="1" applyFont="1" applyBorder="1" applyAlignment="1">
      <alignment horizontal="center" vertical="center" wrapText="1"/>
    </xf>
    <xf numFmtId="190" fontId="34" fillId="0" borderId="36" xfId="0" applyNumberFormat="1" applyFont="1" applyBorder="1" applyAlignment="1">
      <alignment horizontal="center" vertical="center" wrapText="1"/>
    </xf>
    <xf numFmtId="190" fontId="33" fillId="0" borderId="22" xfId="0" applyNumberFormat="1" applyFont="1" applyFill="1" applyBorder="1" applyAlignment="1" applyProtection="1">
      <alignment horizontal="center" vertical="center" wrapText="1"/>
      <protection/>
    </xf>
    <xf numFmtId="190" fontId="34" fillId="0" borderId="40" xfId="0" applyNumberFormat="1" applyFont="1" applyBorder="1" applyAlignment="1">
      <alignment horizontal="center" vertical="center" wrapText="1"/>
    </xf>
    <xf numFmtId="190" fontId="26" fillId="0" borderId="15" xfId="0" applyNumberFormat="1" applyFont="1" applyFill="1" applyBorder="1" applyAlignment="1" applyProtection="1">
      <alignment horizontal="center" wrapText="1"/>
      <protection/>
    </xf>
    <xf numFmtId="190" fontId="26" fillId="0" borderId="18" xfId="0" applyNumberFormat="1" applyFont="1" applyFill="1" applyBorder="1" applyAlignment="1" applyProtection="1">
      <alignment horizontal="center" wrapText="1"/>
      <protection/>
    </xf>
    <xf numFmtId="0" fontId="26" fillId="0" borderId="18" xfId="0" applyFont="1" applyFill="1" applyBorder="1" applyAlignment="1" applyProtection="1">
      <alignment horizontal="center"/>
      <protection/>
    </xf>
    <xf numFmtId="190" fontId="12" fillId="33" borderId="20" xfId="0" applyNumberFormat="1" applyFont="1" applyFill="1" applyBorder="1" applyAlignment="1">
      <alignment horizontal="center" vertical="center"/>
    </xf>
    <xf numFmtId="190" fontId="12" fillId="33" borderId="36" xfId="0" applyNumberFormat="1" applyFont="1" applyFill="1" applyBorder="1" applyAlignment="1">
      <alignment horizontal="center" vertical="center"/>
    </xf>
    <xf numFmtId="190" fontId="12" fillId="33" borderId="21" xfId="0" applyNumberFormat="1" applyFont="1" applyFill="1" applyBorder="1" applyAlignment="1">
      <alignment horizontal="center" vertical="center"/>
    </xf>
    <xf numFmtId="0" fontId="33" fillId="0" borderId="25" xfId="0" applyFont="1" applyFill="1" applyBorder="1" applyAlignment="1" applyProtection="1">
      <alignment horizontal="left" vertical="center" wrapText="1"/>
      <protection/>
    </xf>
    <xf numFmtId="0" fontId="34" fillId="0" borderId="38" xfId="0" applyFont="1" applyBorder="1" applyAlignment="1">
      <alignment horizontal="left" vertical="center" wrapText="1"/>
    </xf>
    <xf numFmtId="0" fontId="34" fillId="0" borderId="39" xfId="0" applyFont="1" applyBorder="1" applyAlignment="1">
      <alignment horizontal="left" vertical="center" wrapText="1"/>
    </xf>
    <xf numFmtId="0" fontId="34" fillId="0" borderId="0" xfId="0" applyFont="1" applyAlignment="1">
      <alignment horizontal="left" vertical="center" wrapText="1"/>
    </xf>
    <xf numFmtId="0" fontId="34" fillId="0" borderId="0" xfId="0" applyFont="1" applyBorder="1" applyAlignment="1">
      <alignment horizontal="left" vertical="center" wrapText="1"/>
    </xf>
    <xf numFmtId="0" fontId="34" fillId="0" borderId="20" xfId="0" applyFont="1" applyBorder="1" applyAlignment="1">
      <alignment horizontal="left" vertical="center" wrapText="1"/>
    </xf>
    <xf numFmtId="0" fontId="34" fillId="0" borderId="36" xfId="0" applyFont="1" applyBorder="1" applyAlignment="1">
      <alignment horizontal="left" vertical="center" wrapText="1"/>
    </xf>
    <xf numFmtId="0" fontId="34" fillId="0" borderId="38" xfId="0" applyFont="1" applyBorder="1" applyAlignment="1">
      <alignment vertical="center" wrapText="1"/>
    </xf>
    <xf numFmtId="0" fontId="34" fillId="0" borderId="39" xfId="0" applyFont="1" applyBorder="1" applyAlignment="1">
      <alignment vertical="center" wrapText="1"/>
    </xf>
    <xf numFmtId="0" fontId="34" fillId="0" borderId="0" xfId="0" applyFont="1" applyAlignment="1">
      <alignment vertical="center" wrapText="1"/>
    </xf>
    <xf numFmtId="0" fontId="34" fillId="0" borderId="0" xfId="0" applyFont="1" applyBorder="1" applyAlignment="1">
      <alignment vertical="center" wrapText="1"/>
    </xf>
    <xf numFmtId="0" fontId="34" fillId="0" borderId="20" xfId="0" applyFont="1" applyBorder="1" applyAlignment="1">
      <alignment vertical="center" wrapText="1"/>
    </xf>
    <xf numFmtId="0" fontId="34" fillId="0" borderId="36" xfId="0" applyFont="1" applyBorder="1" applyAlignment="1">
      <alignment vertical="center" wrapText="1"/>
    </xf>
    <xf numFmtId="0" fontId="12" fillId="33" borderId="20"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21" xfId="0" applyFont="1" applyFill="1" applyBorder="1" applyAlignment="1">
      <alignment horizontal="center" vertical="center"/>
    </xf>
    <xf numFmtId="2" fontId="37" fillId="33" borderId="24" xfId="0" applyNumberFormat="1" applyFont="1" applyFill="1" applyBorder="1" applyAlignment="1" applyProtection="1">
      <alignment horizontal="center" vertical="center"/>
      <protection/>
    </xf>
    <xf numFmtId="2" fontId="30" fillId="33" borderId="24" xfId="0" applyNumberFormat="1" applyFont="1" applyFill="1" applyBorder="1" applyAlignment="1">
      <alignment/>
    </xf>
    <xf numFmtId="2" fontId="30" fillId="33" borderId="25" xfId="0" applyNumberFormat="1" applyFont="1" applyFill="1" applyBorder="1" applyAlignment="1">
      <alignment/>
    </xf>
    <xf numFmtId="193" fontId="26" fillId="0" borderId="15" xfId="0" applyNumberFormat="1" applyFont="1" applyFill="1" applyBorder="1" applyAlignment="1" applyProtection="1">
      <alignment horizontal="center" wrapText="1"/>
      <protection/>
    </xf>
    <xf numFmtId="185" fontId="26" fillId="0" borderId="15" xfId="0" applyNumberFormat="1" applyFont="1" applyFill="1" applyBorder="1" applyAlignment="1" applyProtection="1">
      <alignment horizontal="center" wrapText="1"/>
      <protection/>
    </xf>
    <xf numFmtId="193" fontId="26" fillId="0" borderId="27" xfId="0" applyNumberFormat="1" applyFont="1" applyFill="1" applyBorder="1" applyAlignment="1" applyProtection="1">
      <alignment horizontal="center" wrapText="1"/>
      <protection/>
    </xf>
    <xf numFmtId="0" fontId="33" fillId="0" borderId="22" xfId="0" applyFont="1" applyFill="1" applyBorder="1" applyAlignment="1" applyProtection="1">
      <alignment horizontal="left" vertical="center" wrapText="1"/>
      <protection/>
    </xf>
    <xf numFmtId="0" fontId="34" fillId="0" borderId="40" xfId="0" applyFont="1" applyBorder="1" applyAlignment="1">
      <alignment horizontal="lef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Çıkış" xfId="43"/>
    <cellStyle name="Giriş" xfId="44"/>
    <cellStyle name="Hesaplama" xfId="45"/>
    <cellStyle name="İşaretli Hücre" xfId="46"/>
    <cellStyle name="İyi" xfId="47"/>
    <cellStyle name="Followed Hyperlink" xfId="48"/>
    <cellStyle name="Hyperlink" xfId="49"/>
    <cellStyle name="Kötü" xfId="50"/>
    <cellStyle name="Normal 2" xfId="51"/>
    <cellStyle name="Normal 2 2" xfId="52"/>
    <cellStyle name="Normal_1-7Şubat,2008"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 name="Yüzde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78022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 name="Text Box 2"/>
        <xdr:cNvSpPr txBox="1">
          <a:spLocks noChangeArrowheads="1"/>
        </xdr:cNvSpPr>
      </xdr:nvSpPr>
      <xdr:spPr>
        <a:xfrm>
          <a:off x="15325725" y="0"/>
          <a:ext cx="24765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13</xdr:col>
      <xdr:colOff>866775</xdr:colOff>
      <xdr:row>0</xdr:row>
      <xdr:rowOff>523875</xdr:rowOff>
    </xdr:to>
    <xdr:sp>
      <xdr:nvSpPr>
        <xdr:cNvPr id="3" name="Text Box 5"/>
        <xdr:cNvSpPr txBox="1">
          <a:spLocks noChangeArrowheads="1"/>
        </xdr:cNvSpPr>
      </xdr:nvSpPr>
      <xdr:spPr>
        <a:xfrm>
          <a:off x="38100" y="114300"/>
          <a:ext cx="12611100" cy="409575"/>
        </a:xfrm>
        <a:prstGeom prst="rect">
          <a:avLst/>
        </a:prstGeom>
        <a:solidFill>
          <a:srgbClr val="FFCC99"/>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DD0806"/>
              </a:solidFill>
              <a:latin typeface="AcidSansRegular"/>
              <a:ea typeface="AcidSansRegular"/>
              <a:cs typeface="AcidSansRegular"/>
            </a:rPr>
            <a:t>WEEKEND BOX OFFICE &amp; ADMISSION REPORT</a:t>
          </a:r>
        </a:p>
      </xdr:txBody>
    </xdr:sp>
    <xdr:clientData/>
  </xdr:twoCellAnchor>
  <xdr:twoCellAnchor>
    <xdr:from>
      <xdr:col>14</xdr:col>
      <xdr:colOff>47625</xdr:colOff>
      <xdr:row>0</xdr:row>
      <xdr:rowOff>114300</xdr:rowOff>
    </xdr:from>
    <xdr:to>
      <xdr:col>21</xdr:col>
      <xdr:colOff>323850</xdr:colOff>
      <xdr:row>0</xdr:row>
      <xdr:rowOff>533400</xdr:rowOff>
    </xdr:to>
    <xdr:sp fLocksText="0">
      <xdr:nvSpPr>
        <xdr:cNvPr id="4" name="Text Box 6"/>
        <xdr:cNvSpPr txBox="1">
          <a:spLocks noChangeArrowheads="1"/>
        </xdr:cNvSpPr>
      </xdr:nvSpPr>
      <xdr:spPr>
        <a:xfrm>
          <a:off x="12753975" y="114300"/>
          <a:ext cx="4914900" cy="428625"/>
        </a:xfrm>
        <a:prstGeom prst="rect">
          <a:avLst/>
        </a:prstGeom>
        <a:solidFill>
          <a:srgbClr val="FFCC99"/>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0" i="0" u="none" baseline="0">
              <a:solidFill>
                <a:srgbClr val="000000"/>
              </a:solidFill>
            </a:rPr>
            <a:t>weekend: 51 / 17-19 December 2010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896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8877300" y="0"/>
          <a:ext cx="20193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7251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086850" y="0"/>
          <a:ext cx="15811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7251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543800" y="0"/>
          <a:ext cx="310515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8966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8877300" y="0"/>
          <a:ext cx="20193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086850" y="0"/>
          <a:ext cx="15811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07156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071562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058400" y="0"/>
          <a:ext cx="67627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868275"/>
          <a:ext cx="1644015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734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8743950" y="0"/>
          <a:ext cx="1990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14</xdr:col>
      <xdr:colOff>552450</xdr:colOff>
      <xdr:row>1</xdr:row>
      <xdr:rowOff>361950</xdr:rowOff>
    </xdr:to>
    <xdr:sp>
      <xdr:nvSpPr>
        <xdr:cNvPr id="46" name="Text Box 71"/>
        <xdr:cNvSpPr txBox="1">
          <a:spLocks noChangeArrowheads="1"/>
        </xdr:cNvSpPr>
      </xdr:nvSpPr>
      <xdr:spPr>
        <a:xfrm>
          <a:off x="28575" y="114300"/>
          <a:ext cx="7677150" cy="838200"/>
        </a:xfrm>
        <a:prstGeom prst="rect">
          <a:avLst/>
        </a:prstGeom>
        <a:solidFill>
          <a:srgbClr val="FFCC99"/>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DD0806"/>
              </a:solidFill>
              <a:latin typeface="AcidSansRegular"/>
              <a:ea typeface="AcidSansRegular"/>
              <a:cs typeface="AcidSansRegular"/>
            </a:rPr>
            <a:t>WEEKEND BOX OFFICE &amp; ADMISSION REPORT</a:t>
          </a:r>
          <a:r>
            <a:rPr lang="en-US" cap="none" sz="1600" b="0" i="0" u="none" baseline="0">
              <a:solidFill>
                <a:srgbClr val="DD0806"/>
              </a:solidFill>
              <a:latin typeface="AcidSansRegular"/>
              <a:ea typeface="AcidSansRegular"/>
              <a:cs typeface="AcidSansRegular"/>
            </a:rPr>
            <a:t>
</a:t>
          </a:r>
          <a:r>
            <a:rPr lang="en-US" cap="none" sz="2400" b="1" i="0" u="none" baseline="0">
              <a:solidFill>
                <a:srgbClr val="DD0806"/>
              </a:solidFill>
              <a:latin typeface="AcidSansRegular"/>
              <a:ea typeface="AcidSansRegular"/>
              <a:cs typeface="AcidSansRegular"/>
            </a:rPr>
            <a:t>TOP 20</a:t>
          </a:r>
        </a:p>
      </xdr:txBody>
    </xdr:sp>
    <xdr:clientData/>
  </xdr:twoCellAnchor>
  <xdr:twoCellAnchor>
    <xdr:from>
      <xdr:col>15</xdr:col>
      <xdr:colOff>28575</xdr:colOff>
      <xdr:row>0</xdr:row>
      <xdr:rowOff>114300</xdr:rowOff>
    </xdr:from>
    <xdr:to>
      <xdr:col>21</xdr:col>
      <xdr:colOff>333375</xdr:colOff>
      <xdr:row>1</xdr:row>
      <xdr:rowOff>342900</xdr:rowOff>
    </xdr:to>
    <xdr:sp fLocksText="0">
      <xdr:nvSpPr>
        <xdr:cNvPr id="47" name="Text Box 72"/>
        <xdr:cNvSpPr txBox="1">
          <a:spLocks noChangeArrowheads="1"/>
        </xdr:cNvSpPr>
      </xdr:nvSpPr>
      <xdr:spPr>
        <a:xfrm>
          <a:off x="7781925" y="114300"/>
          <a:ext cx="2857500" cy="819150"/>
        </a:xfrm>
        <a:prstGeom prst="rect">
          <a:avLst/>
        </a:prstGeom>
        <a:solidFill>
          <a:srgbClr val="FFCC99"/>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000000"/>
              </a:solidFill>
              <a:latin typeface="Administer"/>
              <a:ea typeface="Administer"/>
              <a:cs typeface="Administer"/>
            </a:rPr>
            <a:t>weekend: 51
</a:t>
          </a:r>
          <a:r>
            <a:rPr lang="en-US" cap="none" sz="1800" b="0" i="0" u="none" baseline="0">
              <a:solidFill>
                <a:srgbClr val="000000"/>
              </a:solidFill>
              <a:latin typeface="Administer"/>
              <a:ea typeface="Administer"/>
              <a:cs typeface="Administer"/>
            </a:rPr>
            <a:t>17-19 December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65"/>
  <sheetViews>
    <sheetView tabSelected="1" zoomScale="70" zoomScaleNormal="70" zoomScalePageLayoutView="0" workbookViewId="0" topLeftCell="A1">
      <selection activeCell="B10" sqref="B10"/>
    </sheetView>
  </sheetViews>
  <sheetFormatPr defaultColWidth="4.421875" defaultRowHeight="12.75"/>
  <cols>
    <col min="1" max="1" width="3.7109375" style="118" bestFit="1" customWidth="1"/>
    <col min="2" max="2" width="60.421875" style="15" bestFit="1" customWidth="1"/>
    <col min="3" max="3" width="9.140625" style="16" bestFit="1" customWidth="1"/>
    <col min="4" max="4" width="22.28125" style="6" bestFit="1" customWidth="1"/>
    <col min="5" max="5" width="6.8515625" style="17" customWidth="1"/>
    <col min="6" max="6" width="7.8515625" style="17" bestFit="1" customWidth="1"/>
    <col min="7" max="7" width="6.28125" style="17" customWidth="1"/>
    <col min="8" max="8" width="10.8515625" style="79" bestFit="1" customWidth="1"/>
    <col min="9" max="9" width="7.28125" style="89" bestFit="1" customWidth="1"/>
    <col min="10" max="10" width="12.7109375" style="79" bestFit="1" customWidth="1"/>
    <col min="11" max="11" width="8.28125" style="89" bestFit="1" customWidth="1"/>
    <col min="12" max="12" width="12.7109375" style="79" bestFit="1" customWidth="1"/>
    <col min="13" max="13" width="8.28125" style="89" bestFit="1" customWidth="1"/>
    <col min="14" max="14" width="13.8515625" style="84" bestFit="1" customWidth="1"/>
    <col min="15" max="15" width="8.7109375" style="94" bestFit="1" customWidth="1"/>
    <col min="16" max="16" width="9.00390625" style="95" bestFit="1" customWidth="1"/>
    <col min="17" max="17" width="6.8515625" style="97" bestFit="1" customWidth="1"/>
    <col min="18" max="18" width="12.7109375" style="85" bestFit="1" customWidth="1"/>
    <col min="19" max="19" width="8.7109375" style="34" bestFit="1" customWidth="1"/>
    <col min="20" max="20" width="13.7109375" style="85" bestFit="1" customWidth="1"/>
    <col min="21" max="21" width="9.8515625" style="95" bestFit="1" customWidth="1"/>
    <col min="22" max="22" width="6.8515625" style="132" bestFit="1" customWidth="1"/>
    <col min="23" max="23" width="2.140625" style="49" bestFit="1" customWidth="1"/>
    <col min="24" max="25" width="4.421875" style="6" customWidth="1"/>
    <col min="26" max="26" width="1.8515625" style="6" bestFit="1" customWidth="1"/>
    <col min="27" max="16384" width="4.421875" style="6" customWidth="1"/>
  </cols>
  <sheetData>
    <row r="1" spans="1:23" s="30" customFormat="1" ht="46.5" customHeight="1">
      <c r="A1" s="113"/>
      <c r="B1" s="26"/>
      <c r="C1" s="27"/>
      <c r="D1" s="28"/>
      <c r="E1" s="29"/>
      <c r="F1" s="29"/>
      <c r="G1" s="29"/>
      <c r="H1" s="77"/>
      <c r="I1" s="87"/>
      <c r="J1" s="80"/>
      <c r="K1" s="90"/>
      <c r="L1" s="81"/>
      <c r="M1" s="91"/>
      <c r="N1" s="82"/>
      <c r="O1" s="92"/>
      <c r="P1" s="95"/>
      <c r="Q1" s="97"/>
      <c r="R1" s="85"/>
      <c r="S1" s="34"/>
      <c r="T1" s="85"/>
      <c r="U1" s="95"/>
      <c r="V1" s="132"/>
      <c r="W1" s="49"/>
    </row>
    <row r="2" spans="1:23" s="3" customFormat="1" ht="27.75" thickBot="1">
      <c r="A2" s="313" t="s">
        <v>23</v>
      </c>
      <c r="B2" s="314"/>
      <c r="C2" s="314"/>
      <c r="D2" s="314"/>
      <c r="E2" s="314"/>
      <c r="F2" s="314"/>
      <c r="G2" s="314"/>
      <c r="H2" s="314"/>
      <c r="I2" s="314"/>
      <c r="J2" s="314"/>
      <c r="K2" s="314"/>
      <c r="L2" s="314"/>
      <c r="M2" s="314"/>
      <c r="N2" s="314"/>
      <c r="O2" s="314"/>
      <c r="P2" s="314"/>
      <c r="Q2" s="314"/>
      <c r="R2" s="314"/>
      <c r="S2" s="314"/>
      <c r="T2" s="314"/>
      <c r="U2" s="314"/>
      <c r="V2" s="315"/>
      <c r="W2" s="49"/>
    </row>
    <row r="3" spans="1:23" s="106" customFormat="1" ht="12.75">
      <c r="A3" s="111"/>
      <c r="B3" s="322" t="s">
        <v>61</v>
      </c>
      <c r="C3" s="333" t="s">
        <v>71</v>
      </c>
      <c r="D3" s="317" t="s">
        <v>8</v>
      </c>
      <c r="E3" s="317" t="s">
        <v>79</v>
      </c>
      <c r="F3" s="317" t="s">
        <v>80</v>
      </c>
      <c r="G3" s="317" t="s">
        <v>81</v>
      </c>
      <c r="H3" s="319" t="s">
        <v>9</v>
      </c>
      <c r="I3" s="319"/>
      <c r="J3" s="319" t="s">
        <v>10</v>
      </c>
      <c r="K3" s="319"/>
      <c r="L3" s="319" t="s">
        <v>11</v>
      </c>
      <c r="M3" s="319"/>
      <c r="N3" s="320" t="s">
        <v>82</v>
      </c>
      <c r="O3" s="320"/>
      <c r="P3" s="320"/>
      <c r="Q3" s="320"/>
      <c r="R3" s="316" t="s">
        <v>7</v>
      </c>
      <c r="S3" s="316"/>
      <c r="T3" s="320" t="s">
        <v>62</v>
      </c>
      <c r="U3" s="320"/>
      <c r="V3" s="321"/>
      <c r="W3" s="105"/>
    </row>
    <row r="4" spans="1:23" s="106" customFormat="1" ht="26.25" thickBot="1">
      <c r="A4" s="112"/>
      <c r="B4" s="323"/>
      <c r="C4" s="334"/>
      <c r="D4" s="335"/>
      <c r="E4" s="318"/>
      <c r="F4" s="318"/>
      <c r="G4" s="318"/>
      <c r="H4" s="107" t="s">
        <v>14</v>
      </c>
      <c r="I4" s="108" t="s">
        <v>13</v>
      </c>
      <c r="J4" s="107" t="s">
        <v>14</v>
      </c>
      <c r="K4" s="108" t="s">
        <v>13</v>
      </c>
      <c r="L4" s="107" t="s">
        <v>14</v>
      </c>
      <c r="M4" s="108" t="s">
        <v>13</v>
      </c>
      <c r="N4" s="107" t="s">
        <v>14</v>
      </c>
      <c r="O4" s="108" t="s">
        <v>13</v>
      </c>
      <c r="P4" s="108" t="s">
        <v>63</v>
      </c>
      <c r="Q4" s="109" t="s">
        <v>64</v>
      </c>
      <c r="R4" s="107" t="s">
        <v>14</v>
      </c>
      <c r="S4" s="110" t="s">
        <v>12</v>
      </c>
      <c r="T4" s="107" t="s">
        <v>14</v>
      </c>
      <c r="U4" s="108" t="s">
        <v>13</v>
      </c>
      <c r="V4" s="133" t="s">
        <v>64</v>
      </c>
      <c r="W4" s="105"/>
    </row>
    <row r="5" spans="1:23" s="4" customFormat="1" ht="12.75" customHeight="1">
      <c r="A5" s="114">
        <v>1</v>
      </c>
      <c r="B5" s="247" t="s">
        <v>66</v>
      </c>
      <c r="C5" s="65">
        <v>40515</v>
      </c>
      <c r="D5" s="173" t="s">
        <v>75</v>
      </c>
      <c r="E5" s="174">
        <v>337</v>
      </c>
      <c r="F5" s="174">
        <v>467</v>
      </c>
      <c r="G5" s="174">
        <v>3</v>
      </c>
      <c r="H5" s="66">
        <v>498484</v>
      </c>
      <c r="I5" s="248">
        <v>52545</v>
      </c>
      <c r="J5" s="66">
        <v>912039</v>
      </c>
      <c r="K5" s="248">
        <v>90817</v>
      </c>
      <c r="L5" s="66">
        <v>963115</v>
      </c>
      <c r="M5" s="248">
        <v>95650</v>
      </c>
      <c r="N5" s="67">
        <f>+H5+J5+L5</f>
        <v>2373638</v>
      </c>
      <c r="O5" s="249">
        <f>+I5+K5+M5</f>
        <v>239012</v>
      </c>
      <c r="P5" s="250">
        <f>IF(N5&lt;&gt;0,O5/F5,"")</f>
        <v>511.80299785867237</v>
      </c>
      <c r="Q5" s="175">
        <f>IF(N5&lt;&gt;0,N5/O5,"")</f>
        <v>9.931041119274346</v>
      </c>
      <c r="R5" s="66">
        <v>3580079</v>
      </c>
      <c r="S5" s="251">
        <f aca="true" t="shared" si="0" ref="S5:S36">IF(R5&lt;&gt;0,-(R5-N5)/R5,"")</f>
        <v>-0.3369872564264643</v>
      </c>
      <c r="T5" s="66">
        <v>13898766</v>
      </c>
      <c r="U5" s="248">
        <v>1453558</v>
      </c>
      <c r="V5" s="176">
        <f>T5/U5</f>
        <v>9.56189295507988</v>
      </c>
      <c r="W5" s="75"/>
    </row>
    <row r="6" spans="1:23" s="4" customFormat="1" ht="12.75" customHeight="1">
      <c r="A6" s="114">
        <v>2</v>
      </c>
      <c r="B6" s="252" t="s">
        <v>26</v>
      </c>
      <c r="C6" s="56">
        <v>40522</v>
      </c>
      <c r="D6" s="165" t="s">
        <v>52</v>
      </c>
      <c r="E6" s="76">
        <v>110</v>
      </c>
      <c r="F6" s="76">
        <v>110</v>
      </c>
      <c r="G6" s="76">
        <v>2</v>
      </c>
      <c r="H6" s="57">
        <v>200359</v>
      </c>
      <c r="I6" s="188">
        <v>18695</v>
      </c>
      <c r="J6" s="57">
        <v>330128</v>
      </c>
      <c r="K6" s="188">
        <v>28805</v>
      </c>
      <c r="L6" s="57">
        <v>351423</v>
      </c>
      <c r="M6" s="188">
        <v>30379</v>
      </c>
      <c r="N6" s="58">
        <f>+H6+J6+L6</f>
        <v>881910</v>
      </c>
      <c r="O6" s="189">
        <f>+I6+K6+M6</f>
        <v>77879</v>
      </c>
      <c r="P6" s="192">
        <f>+O6/F6</f>
        <v>707.9909090909091</v>
      </c>
      <c r="Q6" s="71">
        <f>+N6/O6</f>
        <v>11.324105342903735</v>
      </c>
      <c r="R6" s="57">
        <v>1279512</v>
      </c>
      <c r="S6" s="191">
        <f t="shared" si="0"/>
        <v>-0.3107450340442294</v>
      </c>
      <c r="T6" s="57">
        <v>2701544</v>
      </c>
      <c r="U6" s="188">
        <v>246346</v>
      </c>
      <c r="V6" s="103">
        <f>+T6/U6</f>
        <v>10.966461805752884</v>
      </c>
      <c r="W6" s="75"/>
    </row>
    <row r="7" spans="1:23" s="5" customFormat="1" ht="12.75" customHeight="1">
      <c r="A7" s="115">
        <v>3</v>
      </c>
      <c r="B7" s="290" t="s">
        <v>27</v>
      </c>
      <c r="C7" s="180">
        <v>40522</v>
      </c>
      <c r="D7" s="181" t="s">
        <v>55</v>
      </c>
      <c r="E7" s="182">
        <v>127</v>
      </c>
      <c r="F7" s="182">
        <v>158</v>
      </c>
      <c r="G7" s="182">
        <v>2</v>
      </c>
      <c r="H7" s="183">
        <v>99242</v>
      </c>
      <c r="I7" s="291">
        <v>8854</v>
      </c>
      <c r="J7" s="183">
        <v>282903</v>
      </c>
      <c r="K7" s="291">
        <v>24913</v>
      </c>
      <c r="L7" s="183">
        <v>266387</v>
      </c>
      <c r="M7" s="291">
        <v>23486</v>
      </c>
      <c r="N7" s="184">
        <f>H7+J7+L7</f>
        <v>648532</v>
      </c>
      <c r="O7" s="292">
        <f>I7+K7+M7</f>
        <v>57253</v>
      </c>
      <c r="P7" s="291">
        <f>O7/F7</f>
        <v>362.3607594936709</v>
      </c>
      <c r="Q7" s="185">
        <f>+N7/O7</f>
        <v>11.32747628945208</v>
      </c>
      <c r="R7" s="183">
        <v>717724.5</v>
      </c>
      <c r="S7" s="293">
        <f t="shared" si="0"/>
        <v>-0.09640537560024773</v>
      </c>
      <c r="T7" s="186">
        <v>1697207</v>
      </c>
      <c r="U7" s="294">
        <v>149734</v>
      </c>
      <c r="V7" s="187">
        <f>T7/U7</f>
        <v>11.334813736359143</v>
      </c>
      <c r="W7" s="75"/>
    </row>
    <row r="8" spans="1:23" s="5" customFormat="1" ht="12.75" customHeight="1">
      <c r="A8" s="116">
        <v>4</v>
      </c>
      <c r="B8" s="279" t="s">
        <v>32</v>
      </c>
      <c r="C8" s="295">
        <v>40529</v>
      </c>
      <c r="D8" s="280" t="s">
        <v>55</v>
      </c>
      <c r="E8" s="301">
        <v>147</v>
      </c>
      <c r="F8" s="301">
        <v>147</v>
      </c>
      <c r="G8" s="301">
        <v>1</v>
      </c>
      <c r="H8" s="281">
        <v>83407.5</v>
      </c>
      <c r="I8" s="282">
        <v>9463</v>
      </c>
      <c r="J8" s="281">
        <v>158045</v>
      </c>
      <c r="K8" s="282">
        <v>16823</v>
      </c>
      <c r="L8" s="281">
        <v>209857.5</v>
      </c>
      <c r="M8" s="282">
        <v>21763</v>
      </c>
      <c r="N8" s="283">
        <f>H8+J8+L8</f>
        <v>451310</v>
      </c>
      <c r="O8" s="284">
        <f>I8+K8+M8</f>
        <v>48049</v>
      </c>
      <c r="P8" s="282">
        <f>O8/F8</f>
        <v>326.86394557823127</v>
      </c>
      <c r="Q8" s="285">
        <f>+N8/O8</f>
        <v>9.392703282066224</v>
      </c>
      <c r="R8" s="281"/>
      <c r="S8" s="286">
        <f t="shared" si="0"/>
      </c>
      <c r="T8" s="287">
        <v>451310</v>
      </c>
      <c r="U8" s="288">
        <v>48049</v>
      </c>
      <c r="V8" s="289">
        <f>T8/U8</f>
        <v>9.392703282066224</v>
      </c>
      <c r="W8" s="75"/>
    </row>
    <row r="9" spans="1:23" s="5" customFormat="1" ht="12.75" customHeight="1">
      <c r="A9" s="116">
        <v>5</v>
      </c>
      <c r="B9" s="252" t="s">
        <v>22</v>
      </c>
      <c r="C9" s="56">
        <v>40487</v>
      </c>
      <c r="D9" s="165" t="s">
        <v>52</v>
      </c>
      <c r="E9" s="76">
        <v>312</v>
      </c>
      <c r="F9" s="76">
        <v>186</v>
      </c>
      <c r="G9" s="76">
        <v>7</v>
      </c>
      <c r="H9" s="57">
        <v>64096</v>
      </c>
      <c r="I9" s="188">
        <v>7539</v>
      </c>
      <c r="J9" s="57">
        <v>130352</v>
      </c>
      <c r="K9" s="188">
        <v>14362</v>
      </c>
      <c r="L9" s="57">
        <v>156026</v>
      </c>
      <c r="M9" s="188">
        <v>16915</v>
      </c>
      <c r="N9" s="58">
        <f>+H9+J9+L9</f>
        <v>350474</v>
      </c>
      <c r="O9" s="189">
        <f>+I9+K9+M9</f>
        <v>38816</v>
      </c>
      <c r="P9" s="192">
        <f>+O9/F9</f>
        <v>208.68817204301075</v>
      </c>
      <c r="Q9" s="71">
        <f>+N9/O9</f>
        <v>9.029111706512778</v>
      </c>
      <c r="R9" s="57">
        <v>635092</v>
      </c>
      <c r="S9" s="191">
        <f t="shared" si="0"/>
        <v>-0.44815239366894877</v>
      </c>
      <c r="T9" s="57">
        <v>31092392</v>
      </c>
      <c r="U9" s="188">
        <v>3404526</v>
      </c>
      <c r="V9" s="103">
        <f>+T9/U9</f>
        <v>9.13266398905457</v>
      </c>
      <c r="W9" s="75"/>
    </row>
    <row r="10" spans="1:23" s="5" customFormat="1" ht="12.75" customHeight="1">
      <c r="A10" s="116">
        <v>6</v>
      </c>
      <c r="B10" s="255" t="s">
        <v>33</v>
      </c>
      <c r="C10" s="296">
        <v>40529</v>
      </c>
      <c r="D10" s="205" t="s">
        <v>75</v>
      </c>
      <c r="E10" s="302">
        <v>72</v>
      </c>
      <c r="F10" s="302">
        <v>72</v>
      </c>
      <c r="G10" s="302">
        <v>1</v>
      </c>
      <c r="H10" s="206">
        <v>74750</v>
      </c>
      <c r="I10" s="207">
        <v>6679</v>
      </c>
      <c r="J10" s="206">
        <v>121966</v>
      </c>
      <c r="K10" s="207">
        <v>10105</v>
      </c>
      <c r="L10" s="206">
        <v>121837</v>
      </c>
      <c r="M10" s="207">
        <v>9922</v>
      </c>
      <c r="N10" s="208">
        <f>+H10+J10+L10</f>
        <v>318553</v>
      </c>
      <c r="O10" s="209">
        <f>+I10+K10+M10</f>
        <v>26706</v>
      </c>
      <c r="P10" s="210">
        <f>IF(N10&lt;&gt;0,O10/F10,"")</f>
        <v>370.9166666666667</v>
      </c>
      <c r="Q10" s="211">
        <f>IF(N10&lt;&gt;0,N10/O10,"")</f>
        <v>11.928143488354676</v>
      </c>
      <c r="R10" s="206"/>
      <c r="S10" s="202">
        <f t="shared" si="0"/>
      </c>
      <c r="T10" s="206">
        <v>318553</v>
      </c>
      <c r="U10" s="207">
        <v>26706</v>
      </c>
      <c r="V10" s="256">
        <f>T10/U10</f>
        <v>11.928143488354676</v>
      </c>
      <c r="W10" s="75"/>
    </row>
    <row r="11" spans="1:23" s="5" customFormat="1" ht="12.75" customHeight="1">
      <c r="A11" s="116">
        <v>7</v>
      </c>
      <c r="B11" s="257" t="s">
        <v>34</v>
      </c>
      <c r="C11" s="297">
        <v>40529</v>
      </c>
      <c r="D11" s="212" t="s">
        <v>20</v>
      </c>
      <c r="E11" s="303">
        <v>134</v>
      </c>
      <c r="F11" s="303">
        <v>154</v>
      </c>
      <c r="G11" s="303">
        <v>1</v>
      </c>
      <c r="H11" s="213">
        <v>33848</v>
      </c>
      <c r="I11" s="204">
        <v>4111</v>
      </c>
      <c r="J11" s="213">
        <v>53880</v>
      </c>
      <c r="K11" s="204">
        <v>6040</v>
      </c>
      <c r="L11" s="213">
        <v>69255.5</v>
      </c>
      <c r="M11" s="204">
        <v>7650</v>
      </c>
      <c r="N11" s="199">
        <v>156983.5</v>
      </c>
      <c r="O11" s="200">
        <v>17801</v>
      </c>
      <c r="P11" s="214">
        <f>IF(N11&lt;&gt;0,O11/F11,"")</f>
        <v>115.5909090909091</v>
      </c>
      <c r="Q11" s="215">
        <f>IF(N11&lt;&gt;0,N11/O11,"")</f>
        <v>8.818802314476715</v>
      </c>
      <c r="R11" s="213"/>
      <c r="S11" s="202">
        <f t="shared" si="0"/>
      </c>
      <c r="T11" s="216">
        <v>156983.5</v>
      </c>
      <c r="U11" s="217">
        <v>17801</v>
      </c>
      <c r="V11" s="258">
        <f>IF(T11&lt;&gt;0,T11/U11,"")</f>
        <v>8.818802314476715</v>
      </c>
      <c r="W11" s="75"/>
    </row>
    <row r="12" spans="1:23" s="5" customFormat="1" ht="12.75" customHeight="1">
      <c r="A12" s="116">
        <v>8</v>
      </c>
      <c r="B12" s="255" t="s">
        <v>35</v>
      </c>
      <c r="C12" s="296">
        <v>40529</v>
      </c>
      <c r="D12" s="218" t="s">
        <v>6</v>
      </c>
      <c r="E12" s="302">
        <v>81</v>
      </c>
      <c r="F12" s="302">
        <v>81</v>
      </c>
      <c r="G12" s="302">
        <v>1</v>
      </c>
      <c r="H12" s="206">
        <v>27759</v>
      </c>
      <c r="I12" s="207">
        <v>3298</v>
      </c>
      <c r="J12" s="206">
        <v>48098</v>
      </c>
      <c r="K12" s="207">
        <v>5323</v>
      </c>
      <c r="L12" s="206">
        <v>65629</v>
      </c>
      <c r="M12" s="207">
        <v>7013</v>
      </c>
      <c r="N12" s="208">
        <f>SUM(H12+J12+L12)</f>
        <v>141486</v>
      </c>
      <c r="O12" s="209">
        <f>SUM(I12+K12+M12)</f>
        <v>15634</v>
      </c>
      <c r="P12" s="210">
        <f>IF(N12&lt;&gt;0,O12/F12,"")</f>
        <v>193.01234567901236</v>
      </c>
      <c r="Q12" s="211">
        <f>IF(N12&lt;&gt;0,N12/O12,"")</f>
        <v>9.049891262632723</v>
      </c>
      <c r="R12" s="219"/>
      <c r="S12" s="202">
        <f t="shared" si="0"/>
      </c>
      <c r="T12" s="206">
        <v>141486</v>
      </c>
      <c r="U12" s="207">
        <v>15634</v>
      </c>
      <c r="V12" s="256">
        <f>T12/U12</f>
        <v>9.049891262632723</v>
      </c>
      <c r="W12" s="75"/>
    </row>
    <row r="13" spans="1:23" s="5" customFormat="1" ht="12.75" customHeight="1">
      <c r="A13" s="116">
        <v>9</v>
      </c>
      <c r="B13" s="259" t="s">
        <v>67</v>
      </c>
      <c r="C13" s="59">
        <v>40515</v>
      </c>
      <c r="D13" s="166" t="s">
        <v>55</v>
      </c>
      <c r="E13" s="60">
        <v>62</v>
      </c>
      <c r="F13" s="60">
        <v>62</v>
      </c>
      <c r="G13" s="60">
        <v>3</v>
      </c>
      <c r="H13" s="99">
        <v>10275.5</v>
      </c>
      <c r="I13" s="193">
        <v>1340</v>
      </c>
      <c r="J13" s="99">
        <v>41085</v>
      </c>
      <c r="K13" s="193">
        <v>3993</v>
      </c>
      <c r="L13" s="99">
        <v>49918.5</v>
      </c>
      <c r="M13" s="193">
        <v>4770</v>
      </c>
      <c r="N13" s="100">
        <f>H13+J13+L13</f>
        <v>101279</v>
      </c>
      <c r="O13" s="194">
        <f>I13+K13+M13</f>
        <v>10103</v>
      </c>
      <c r="P13" s="193">
        <f>O13/F13</f>
        <v>162.9516129032258</v>
      </c>
      <c r="Q13" s="101">
        <f>+N13/O13</f>
        <v>10.024646144709493</v>
      </c>
      <c r="R13" s="99">
        <v>150115</v>
      </c>
      <c r="S13" s="191">
        <f t="shared" si="0"/>
        <v>-0.32532391832928087</v>
      </c>
      <c r="T13" s="102">
        <v>644678</v>
      </c>
      <c r="U13" s="195">
        <v>64105</v>
      </c>
      <c r="V13" s="72">
        <f>T13/U13</f>
        <v>10.056594649403323</v>
      </c>
      <c r="W13" s="75"/>
    </row>
    <row r="14" spans="1:23" s="5" customFormat="1" ht="12.75" customHeight="1">
      <c r="A14" s="116">
        <v>10</v>
      </c>
      <c r="B14" s="260" t="s">
        <v>56</v>
      </c>
      <c r="C14" s="56">
        <v>40499</v>
      </c>
      <c r="D14" s="163" t="s">
        <v>75</v>
      </c>
      <c r="E14" s="63">
        <v>216</v>
      </c>
      <c r="F14" s="63">
        <v>84</v>
      </c>
      <c r="G14" s="63">
        <v>5</v>
      </c>
      <c r="H14" s="57">
        <v>13120</v>
      </c>
      <c r="I14" s="188">
        <v>1785</v>
      </c>
      <c r="J14" s="57">
        <v>35427</v>
      </c>
      <c r="K14" s="188">
        <v>4773</v>
      </c>
      <c r="L14" s="57">
        <v>29959</v>
      </c>
      <c r="M14" s="188">
        <v>4022</v>
      </c>
      <c r="N14" s="58">
        <f>+H14+J14+L14</f>
        <v>78506</v>
      </c>
      <c r="O14" s="189">
        <f>+I14+K14+M14</f>
        <v>10580</v>
      </c>
      <c r="P14" s="190">
        <f>IF(N14&lt;&gt;0,O14/F14,"")</f>
        <v>125.95238095238095</v>
      </c>
      <c r="Q14" s="70">
        <f>IF(N14&lt;&gt;0,N14/O14,"")</f>
        <v>7.420226843100189</v>
      </c>
      <c r="R14" s="57">
        <v>266615</v>
      </c>
      <c r="S14" s="191">
        <f t="shared" si="0"/>
        <v>-0.7055454494308272</v>
      </c>
      <c r="T14" s="57">
        <v>7414558</v>
      </c>
      <c r="U14" s="188">
        <v>774424</v>
      </c>
      <c r="V14" s="74">
        <f>T14/U14</f>
        <v>9.574287470429635</v>
      </c>
      <c r="W14" s="75"/>
    </row>
    <row r="15" spans="1:23" s="5" customFormat="1" ht="12.75" customHeight="1">
      <c r="A15" s="116">
        <v>11</v>
      </c>
      <c r="B15" s="253" t="s">
        <v>36</v>
      </c>
      <c r="C15" s="298">
        <v>40529</v>
      </c>
      <c r="D15" s="196" t="s">
        <v>55</v>
      </c>
      <c r="E15" s="304">
        <v>27</v>
      </c>
      <c r="F15" s="304">
        <v>27</v>
      </c>
      <c r="G15" s="304">
        <v>1</v>
      </c>
      <c r="H15" s="197">
        <v>12587.5</v>
      </c>
      <c r="I15" s="198">
        <v>956</v>
      </c>
      <c r="J15" s="197">
        <v>17489.5</v>
      </c>
      <c r="K15" s="198">
        <v>1257</v>
      </c>
      <c r="L15" s="197">
        <v>21638</v>
      </c>
      <c r="M15" s="198">
        <v>1563</v>
      </c>
      <c r="N15" s="199">
        <f>H15+J15+L15</f>
        <v>51715</v>
      </c>
      <c r="O15" s="200">
        <f>I15+K15+M15</f>
        <v>3776</v>
      </c>
      <c r="P15" s="198">
        <f>O15/F15</f>
        <v>139.85185185185185</v>
      </c>
      <c r="Q15" s="201">
        <f>+N15/O15</f>
        <v>13.695709745762711</v>
      </c>
      <c r="R15" s="197"/>
      <c r="S15" s="202">
        <f t="shared" si="0"/>
      </c>
      <c r="T15" s="203">
        <v>51715</v>
      </c>
      <c r="U15" s="204">
        <v>3776</v>
      </c>
      <c r="V15" s="254">
        <f>T15/U15</f>
        <v>13.695709745762711</v>
      </c>
      <c r="W15" s="75"/>
    </row>
    <row r="16" spans="1:23" s="5" customFormat="1" ht="12.75" customHeight="1">
      <c r="A16" s="116">
        <v>12</v>
      </c>
      <c r="B16" s="261" t="s">
        <v>69</v>
      </c>
      <c r="C16" s="59">
        <v>40515</v>
      </c>
      <c r="D16" s="166" t="s">
        <v>77</v>
      </c>
      <c r="E16" s="60">
        <v>122</v>
      </c>
      <c r="F16" s="60">
        <v>87</v>
      </c>
      <c r="G16" s="60">
        <v>3</v>
      </c>
      <c r="H16" s="61">
        <v>8144</v>
      </c>
      <c r="I16" s="192">
        <v>1095</v>
      </c>
      <c r="J16" s="61">
        <v>19498</v>
      </c>
      <c r="K16" s="192">
        <v>2439</v>
      </c>
      <c r="L16" s="61">
        <v>23679</v>
      </c>
      <c r="M16" s="192">
        <v>2975</v>
      </c>
      <c r="N16" s="62">
        <f>+L16+J16+H16</f>
        <v>51321</v>
      </c>
      <c r="O16" s="220">
        <f>+M16+K16+I16</f>
        <v>6509</v>
      </c>
      <c r="P16" s="192">
        <f>+O16/F16</f>
        <v>74.816091954023</v>
      </c>
      <c r="Q16" s="71">
        <f>+N16/O16</f>
        <v>7.884621293593486</v>
      </c>
      <c r="R16" s="61">
        <v>156847</v>
      </c>
      <c r="S16" s="191">
        <f t="shared" si="0"/>
        <v>-0.6727957818766058</v>
      </c>
      <c r="T16" s="61">
        <v>568617</v>
      </c>
      <c r="U16" s="192">
        <v>65995</v>
      </c>
      <c r="V16" s="73">
        <f>+T16/U16</f>
        <v>8.616061822865369</v>
      </c>
      <c r="W16" s="75"/>
    </row>
    <row r="17" spans="1:23" s="5" customFormat="1" ht="12.75" customHeight="1">
      <c r="A17" s="116">
        <v>13</v>
      </c>
      <c r="B17" s="260" t="s">
        <v>68</v>
      </c>
      <c r="C17" s="56">
        <v>40494</v>
      </c>
      <c r="D17" s="163" t="s">
        <v>75</v>
      </c>
      <c r="E17" s="63">
        <v>144</v>
      </c>
      <c r="F17" s="63">
        <v>39</v>
      </c>
      <c r="G17" s="63">
        <v>6</v>
      </c>
      <c r="H17" s="57">
        <v>5583</v>
      </c>
      <c r="I17" s="188">
        <v>782</v>
      </c>
      <c r="J17" s="57">
        <v>12188</v>
      </c>
      <c r="K17" s="188">
        <v>1633</v>
      </c>
      <c r="L17" s="57">
        <v>10740</v>
      </c>
      <c r="M17" s="188">
        <v>1448</v>
      </c>
      <c r="N17" s="58">
        <f>+H17+J17+L17</f>
        <v>28511</v>
      </c>
      <c r="O17" s="189">
        <f>+I17+K17+M17</f>
        <v>3863</v>
      </c>
      <c r="P17" s="190">
        <f>IF(N17&lt;&gt;0,O17/F17,"")</f>
        <v>99.05128205128206</v>
      </c>
      <c r="Q17" s="70">
        <f>IF(N17&lt;&gt;0,N17/O17,"")</f>
        <v>7.380533264302356</v>
      </c>
      <c r="R17" s="57">
        <v>73830</v>
      </c>
      <c r="S17" s="191">
        <f t="shared" si="0"/>
        <v>-0.6138290667750237</v>
      </c>
      <c r="T17" s="57">
        <v>6008650</v>
      </c>
      <c r="U17" s="188">
        <v>514584</v>
      </c>
      <c r="V17" s="74">
        <f>T17/U17</f>
        <v>11.676713617213128</v>
      </c>
      <c r="W17" s="75"/>
    </row>
    <row r="18" spans="1:23" s="5" customFormat="1" ht="12.75" customHeight="1">
      <c r="A18" s="116">
        <v>14</v>
      </c>
      <c r="B18" s="259" t="s">
        <v>58</v>
      </c>
      <c r="C18" s="59">
        <v>40508</v>
      </c>
      <c r="D18" s="166" t="s">
        <v>55</v>
      </c>
      <c r="E18" s="60">
        <v>34</v>
      </c>
      <c r="F18" s="60">
        <v>32</v>
      </c>
      <c r="G18" s="60">
        <v>4</v>
      </c>
      <c r="H18" s="99">
        <v>2666</v>
      </c>
      <c r="I18" s="193">
        <v>395</v>
      </c>
      <c r="J18" s="99">
        <v>8018</v>
      </c>
      <c r="K18" s="193">
        <v>1187</v>
      </c>
      <c r="L18" s="99">
        <v>6927.5</v>
      </c>
      <c r="M18" s="193">
        <v>1022</v>
      </c>
      <c r="N18" s="100">
        <f>H18+J18+L18</f>
        <v>17611.5</v>
      </c>
      <c r="O18" s="194">
        <f>I18+K18+M18</f>
        <v>2604</v>
      </c>
      <c r="P18" s="193">
        <f>O18/F18</f>
        <v>81.375</v>
      </c>
      <c r="Q18" s="101">
        <f>+N18/O18</f>
        <v>6.763248847926267</v>
      </c>
      <c r="R18" s="99">
        <v>15940.5</v>
      </c>
      <c r="S18" s="191">
        <f t="shared" si="0"/>
        <v>0.10482732662087137</v>
      </c>
      <c r="T18" s="102">
        <v>250234.5</v>
      </c>
      <c r="U18" s="195">
        <v>24047</v>
      </c>
      <c r="V18" s="72">
        <f>T18/U18</f>
        <v>10.406058967854618</v>
      </c>
      <c r="W18" s="75"/>
    </row>
    <row r="19" spans="1:23" s="5" customFormat="1" ht="12.75" customHeight="1">
      <c r="A19" s="116">
        <v>15</v>
      </c>
      <c r="B19" s="260" t="s">
        <v>57</v>
      </c>
      <c r="C19" s="56">
        <v>40508</v>
      </c>
      <c r="D19" s="163" t="s">
        <v>75</v>
      </c>
      <c r="E19" s="63">
        <v>72</v>
      </c>
      <c r="F19" s="63">
        <v>13</v>
      </c>
      <c r="G19" s="63">
        <v>4</v>
      </c>
      <c r="H19" s="57">
        <v>4040</v>
      </c>
      <c r="I19" s="188">
        <v>333</v>
      </c>
      <c r="J19" s="57">
        <v>6598</v>
      </c>
      <c r="K19" s="188">
        <v>534</v>
      </c>
      <c r="L19" s="57">
        <v>6211</v>
      </c>
      <c r="M19" s="188">
        <v>515</v>
      </c>
      <c r="N19" s="58">
        <f>+H19+J19+L19</f>
        <v>16849</v>
      </c>
      <c r="O19" s="189">
        <f>+I19+K19+M19</f>
        <v>1382</v>
      </c>
      <c r="P19" s="190">
        <f>IF(N19&lt;&gt;0,O19/F19,"")</f>
        <v>106.3076923076923</v>
      </c>
      <c r="Q19" s="70">
        <f>IF(N19&lt;&gt;0,N19/O19,"")</f>
        <v>12.191751085383503</v>
      </c>
      <c r="R19" s="57">
        <v>113163</v>
      </c>
      <c r="S19" s="191">
        <f t="shared" si="0"/>
        <v>-0.8511085778920672</v>
      </c>
      <c r="T19" s="57">
        <v>1177120</v>
      </c>
      <c r="U19" s="188">
        <v>101159</v>
      </c>
      <c r="V19" s="74">
        <f>T19/U19</f>
        <v>11.636334878755227</v>
      </c>
      <c r="W19" s="75"/>
    </row>
    <row r="20" spans="1:23" s="5" customFormat="1" ht="12.75" customHeight="1">
      <c r="A20" s="116">
        <v>16</v>
      </c>
      <c r="B20" s="259" t="s">
        <v>16</v>
      </c>
      <c r="C20" s="59">
        <v>40480</v>
      </c>
      <c r="D20" s="166" t="s">
        <v>55</v>
      </c>
      <c r="E20" s="60">
        <v>100</v>
      </c>
      <c r="F20" s="60">
        <v>37</v>
      </c>
      <c r="G20" s="60">
        <v>8</v>
      </c>
      <c r="H20" s="99">
        <v>989</v>
      </c>
      <c r="I20" s="193">
        <v>168</v>
      </c>
      <c r="J20" s="99">
        <v>4612.5</v>
      </c>
      <c r="K20" s="193">
        <v>696</v>
      </c>
      <c r="L20" s="99">
        <v>6392.5</v>
      </c>
      <c r="M20" s="193">
        <v>974</v>
      </c>
      <c r="N20" s="100">
        <f>H20+J20+L20</f>
        <v>11994</v>
      </c>
      <c r="O20" s="194">
        <f>I20+K20+M20</f>
        <v>1838</v>
      </c>
      <c r="P20" s="193">
        <f>O20/F20</f>
        <v>49.67567567567568</v>
      </c>
      <c r="Q20" s="101">
        <f>+N20/O20</f>
        <v>6.52557127312296</v>
      </c>
      <c r="R20" s="99">
        <v>9536.5</v>
      </c>
      <c r="S20" s="191">
        <f t="shared" si="0"/>
        <v>0.2576941225816599</v>
      </c>
      <c r="T20" s="102">
        <v>2430622</v>
      </c>
      <c r="U20" s="195">
        <v>235800</v>
      </c>
      <c r="V20" s="72">
        <f>T20/U20</f>
        <v>10.307981340118745</v>
      </c>
      <c r="W20" s="75"/>
    </row>
    <row r="21" spans="1:23" s="5" customFormat="1" ht="12.75" customHeight="1">
      <c r="A21" s="116">
        <v>17</v>
      </c>
      <c r="B21" s="260" t="s">
        <v>5</v>
      </c>
      <c r="C21" s="56">
        <v>40501</v>
      </c>
      <c r="D21" s="221" t="s">
        <v>6</v>
      </c>
      <c r="E21" s="63">
        <v>121</v>
      </c>
      <c r="F21" s="63">
        <v>17</v>
      </c>
      <c r="G21" s="63">
        <v>5</v>
      </c>
      <c r="H21" s="57">
        <v>2015</v>
      </c>
      <c r="I21" s="188">
        <v>265</v>
      </c>
      <c r="J21" s="57">
        <v>4105</v>
      </c>
      <c r="K21" s="188">
        <v>539</v>
      </c>
      <c r="L21" s="57">
        <v>4653</v>
      </c>
      <c r="M21" s="188">
        <v>588</v>
      </c>
      <c r="N21" s="58">
        <f>SUM(H21+J21+L21)</f>
        <v>10773</v>
      </c>
      <c r="O21" s="189">
        <f>SUM(I21+K21+M21)</f>
        <v>1392</v>
      </c>
      <c r="P21" s="190">
        <f>IF(N21&lt;&gt;0,O21/F21,"")</f>
        <v>81.88235294117646</v>
      </c>
      <c r="Q21" s="70">
        <f>IF(N21&lt;&gt;0,N21/O21,"")</f>
        <v>7.739224137931035</v>
      </c>
      <c r="R21" s="222">
        <v>43369</v>
      </c>
      <c r="S21" s="191">
        <f t="shared" si="0"/>
        <v>-0.7515967626645761</v>
      </c>
      <c r="T21" s="57">
        <v>1547369</v>
      </c>
      <c r="U21" s="188">
        <v>152046</v>
      </c>
      <c r="V21" s="74">
        <f>T21/U21</f>
        <v>10.176979335201189</v>
      </c>
      <c r="W21" s="75"/>
    </row>
    <row r="22" spans="1:23" s="5" customFormat="1" ht="12.75" customHeight="1">
      <c r="A22" s="116">
        <v>18</v>
      </c>
      <c r="B22" s="262" t="s">
        <v>37</v>
      </c>
      <c r="C22" s="296">
        <v>40529</v>
      </c>
      <c r="D22" s="223" t="s">
        <v>52</v>
      </c>
      <c r="E22" s="305">
        <v>32</v>
      </c>
      <c r="F22" s="305">
        <v>32</v>
      </c>
      <c r="G22" s="305">
        <v>1</v>
      </c>
      <c r="H22" s="206">
        <v>893</v>
      </c>
      <c r="I22" s="207">
        <v>77</v>
      </c>
      <c r="J22" s="206">
        <v>4355</v>
      </c>
      <c r="K22" s="207">
        <v>349</v>
      </c>
      <c r="L22" s="206">
        <v>4836</v>
      </c>
      <c r="M22" s="207">
        <v>385</v>
      </c>
      <c r="N22" s="208">
        <f>+H22+J22+L22</f>
        <v>10084</v>
      </c>
      <c r="O22" s="209">
        <f>+I22+K22+M22</f>
        <v>811</v>
      </c>
      <c r="P22" s="224">
        <f>+O22/F22</f>
        <v>25.34375</v>
      </c>
      <c r="Q22" s="225">
        <f>+N22/O22</f>
        <v>12.43403205918619</v>
      </c>
      <c r="R22" s="206">
        <v>0</v>
      </c>
      <c r="S22" s="202">
        <f t="shared" si="0"/>
      </c>
      <c r="T22" s="206">
        <v>10083</v>
      </c>
      <c r="U22" s="207">
        <v>811</v>
      </c>
      <c r="V22" s="263">
        <f>+T22/U22</f>
        <v>12.432799013563502</v>
      </c>
      <c r="W22" s="75"/>
    </row>
    <row r="23" spans="1:23" s="5" customFormat="1" ht="12.75" customHeight="1">
      <c r="A23" s="116">
        <v>19</v>
      </c>
      <c r="B23" s="264" t="s">
        <v>19</v>
      </c>
      <c r="C23" s="168">
        <v>40480</v>
      </c>
      <c r="D23" s="167" t="s">
        <v>20</v>
      </c>
      <c r="E23" s="169">
        <v>71</v>
      </c>
      <c r="F23" s="169">
        <v>11</v>
      </c>
      <c r="G23" s="169">
        <v>8</v>
      </c>
      <c r="H23" s="170">
        <v>1794</v>
      </c>
      <c r="I23" s="195">
        <v>376</v>
      </c>
      <c r="J23" s="170">
        <v>3247</v>
      </c>
      <c r="K23" s="195">
        <v>690</v>
      </c>
      <c r="L23" s="170">
        <v>3203</v>
      </c>
      <c r="M23" s="195">
        <v>679</v>
      </c>
      <c r="N23" s="100">
        <v>8244</v>
      </c>
      <c r="O23" s="194">
        <v>1745</v>
      </c>
      <c r="P23" s="226">
        <f>IF(N23&lt;&gt;0,O23/F23,"")</f>
        <v>158.63636363636363</v>
      </c>
      <c r="Q23" s="171">
        <f>IF(N23&lt;&gt;0,N23/O23,"")</f>
        <v>4.724355300859599</v>
      </c>
      <c r="R23" s="170">
        <v>392</v>
      </c>
      <c r="S23" s="191">
        <f t="shared" si="0"/>
        <v>20.03061224489796</v>
      </c>
      <c r="T23" s="172">
        <v>161234</v>
      </c>
      <c r="U23" s="227">
        <v>24780</v>
      </c>
      <c r="V23" s="177">
        <f>IF(T23&lt;&gt;0,T23/U23,"")</f>
        <v>6.506618240516546</v>
      </c>
      <c r="W23" s="75"/>
    </row>
    <row r="24" spans="1:23" s="5" customFormat="1" ht="12.75" customHeight="1">
      <c r="A24" s="116">
        <v>20</v>
      </c>
      <c r="B24" s="259" t="s">
        <v>15</v>
      </c>
      <c r="C24" s="59">
        <v>40494</v>
      </c>
      <c r="D24" s="166" t="s">
        <v>55</v>
      </c>
      <c r="E24" s="60">
        <v>80</v>
      </c>
      <c r="F24" s="60">
        <v>13</v>
      </c>
      <c r="G24" s="60">
        <v>6</v>
      </c>
      <c r="H24" s="99">
        <v>1160</v>
      </c>
      <c r="I24" s="193">
        <v>205</v>
      </c>
      <c r="J24" s="99">
        <v>2382</v>
      </c>
      <c r="K24" s="193">
        <v>399</v>
      </c>
      <c r="L24" s="99">
        <v>2255</v>
      </c>
      <c r="M24" s="193">
        <v>374</v>
      </c>
      <c r="N24" s="100">
        <f>H24+J24+L24</f>
        <v>5797</v>
      </c>
      <c r="O24" s="194">
        <f>I24+K24+M24</f>
        <v>978</v>
      </c>
      <c r="P24" s="193">
        <f>O24/F24</f>
        <v>75.23076923076923</v>
      </c>
      <c r="Q24" s="101">
        <f>+N24/O24</f>
        <v>5.927402862985685</v>
      </c>
      <c r="R24" s="99">
        <v>4622</v>
      </c>
      <c r="S24" s="191">
        <f t="shared" si="0"/>
        <v>0.2542189528342709</v>
      </c>
      <c r="T24" s="102">
        <v>791528</v>
      </c>
      <c r="U24" s="195">
        <v>76028</v>
      </c>
      <c r="V24" s="72">
        <f>T24/U24</f>
        <v>10.411006471300047</v>
      </c>
      <c r="W24" s="75"/>
    </row>
    <row r="25" spans="1:23" s="5" customFormat="1" ht="12.75" customHeight="1">
      <c r="A25" s="116">
        <v>21</v>
      </c>
      <c r="B25" s="265" t="s">
        <v>38</v>
      </c>
      <c r="C25" s="299">
        <v>40529</v>
      </c>
      <c r="D25" s="228" t="s">
        <v>39</v>
      </c>
      <c r="E25" s="306">
        <v>5</v>
      </c>
      <c r="F25" s="306">
        <v>5</v>
      </c>
      <c r="G25" s="306">
        <v>1</v>
      </c>
      <c r="H25" s="229">
        <v>1368</v>
      </c>
      <c r="I25" s="230">
        <v>111</v>
      </c>
      <c r="J25" s="229">
        <v>1777</v>
      </c>
      <c r="K25" s="230">
        <v>139</v>
      </c>
      <c r="L25" s="229">
        <v>2632</v>
      </c>
      <c r="M25" s="230">
        <v>201</v>
      </c>
      <c r="N25" s="231">
        <f>SUM(H25+J25+L25)</f>
        <v>5777</v>
      </c>
      <c r="O25" s="232">
        <f>SUM(I25+K25+M25)</f>
        <v>451</v>
      </c>
      <c r="P25" s="230">
        <f>O25/F25</f>
        <v>90.2</v>
      </c>
      <c r="Q25" s="233">
        <f>N25/O25</f>
        <v>12.80931263858093</v>
      </c>
      <c r="R25" s="234"/>
      <c r="S25" s="202">
        <f t="shared" si="0"/>
      </c>
      <c r="T25" s="229">
        <v>5777</v>
      </c>
      <c r="U25" s="230">
        <v>451</v>
      </c>
      <c r="V25" s="266">
        <f>T25/U25</f>
        <v>12.80931263858093</v>
      </c>
      <c r="W25" s="75"/>
    </row>
    <row r="26" spans="1:23" s="5" customFormat="1" ht="12.75" customHeight="1">
      <c r="A26" s="116">
        <v>22</v>
      </c>
      <c r="B26" s="260" t="s">
        <v>76</v>
      </c>
      <c r="C26" s="56">
        <v>40459</v>
      </c>
      <c r="D26" s="163" t="s">
        <v>75</v>
      </c>
      <c r="E26" s="63">
        <v>55</v>
      </c>
      <c r="F26" s="63">
        <v>5</v>
      </c>
      <c r="G26" s="63">
        <v>11</v>
      </c>
      <c r="H26" s="57">
        <v>1290</v>
      </c>
      <c r="I26" s="188">
        <v>188</v>
      </c>
      <c r="J26" s="57">
        <v>2055</v>
      </c>
      <c r="K26" s="188">
        <v>277</v>
      </c>
      <c r="L26" s="57">
        <v>2175</v>
      </c>
      <c r="M26" s="188">
        <v>286</v>
      </c>
      <c r="N26" s="58">
        <f>+H26+J26+L26</f>
        <v>5520</v>
      </c>
      <c r="O26" s="189">
        <f>+I26+K26+M26</f>
        <v>751</v>
      </c>
      <c r="P26" s="190">
        <f>IF(N26&lt;&gt;0,O26/F26,"")</f>
        <v>150.2</v>
      </c>
      <c r="Q26" s="70">
        <f>IF(N26&lt;&gt;0,N26/O26,"")</f>
        <v>7.350199733688416</v>
      </c>
      <c r="R26" s="57">
        <v>5757</v>
      </c>
      <c r="S26" s="191">
        <f t="shared" si="0"/>
        <v>-0.04116727462219906</v>
      </c>
      <c r="T26" s="57">
        <v>2703577</v>
      </c>
      <c r="U26" s="188">
        <v>234807</v>
      </c>
      <c r="V26" s="74">
        <f>T26/U26</f>
        <v>11.514039189632337</v>
      </c>
      <c r="W26" s="75"/>
    </row>
    <row r="27" spans="1:23" s="5" customFormat="1" ht="12.75" customHeight="1">
      <c r="A27" s="116">
        <v>23</v>
      </c>
      <c r="B27" s="259" t="s">
        <v>83</v>
      </c>
      <c r="C27" s="59">
        <v>40487</v>
      </c>
      <c r="D27" s="166" t="s">
        <v>73</v>
      </c>
      <c r="E27" s="60">
        <v>162</v>
      </c>
      <c r="F27" s="60">
        <v>13</v>
      </c>
      <c r="G27" s="60">
        <v>7</v>
      </c>
      <c r="H27" s="61">
        <v>1113</v>
      </c>
      <c r="I27" s="192">
        <v>188</v>
      </c>
      <c r="J27" s="61">
        <v>2213</v>
      </c>
      <c r="K27" s="192">
        <v>384</v>
      </c>
      <c r="L27" s="61">
        <v>2004.5</v>
      </c>
      <c r="M27" s="192">
        <v>330</v>
      </c>
      <c r="N27" s="62">
        <f>SUM(H27+J27+L27)</f>
        <v>5330.5</v>
      </c>
      <c r="O27" s="220">
        <f>SUM(I27+K27+M27)</f>
        <v>902</v>
      </c>
      <c r="P27" s="190">
        <f>IF(N27&lt;&gt;0,O27/F27,"")</f>
        <v>69.38461538461539</v>
      </c>
      <c r="Q27" s="70">
        <f>IF(N27&lt;&gt;0,N27/O27,"")</f>
        <v>5.909645232815964</v>
      </c>
      <c r="R27" s="61">
        <v>35655.5</v>
      </c>
      <c r="S27" s="191">
        <f t="shared" si="0"/>
        <v>-0.850499922873049</v>
      </c>
      <c r="T27" s="61">
        <v>2276107.5</v>
      </c>
      <c r="U27" s="192">
        <v>249115</v>
      </c>
      <c r="V27" s="72">
        <f>T27/U27</f>
        <v>9.136774180599321</v>
      </c>
      <c r="W27" s="75"/>
    </row>
    <row r="28" spans="1:23" s="5" customFormat="1" ht="12.75" customHeight="1">
      <c r="A28" s="116">
        <v>24</v>
      </c>
      <c r="B28" s="253" t="s">
        <v>40</v>
      </c>
      <c r="C28" s="298">
        <v>40529</v>
      </c>
      <c r="D28" s="196" t="s">
        <v>73</v>
      </c>
      <c r="E28" s="304">
        <v>5</v>
      </c>
      <c r="F28" s="304">
        <v>5</v>
      </c>
      <c r="G28" s="304">
        <v>1</v>
      </c>
      <c r="H28" s="235">
        <v>1408</v>
      </c>
      <c r="I28" s="224">
        <v>141</v>
      </c>
      <c r="J28" s="235">
        <v>1693</v>
      </c>
      <c r="K28" s="224">
        <v>173</v>
      </c>
      <c r="L28" s="235">
        <v>2192</v>
      </c>
      <c r="M28" s="224">
        <v>223</v>
      </c>
      <c r="N28" s="236">
        <f>SUM(H28+J28+L28)</f>
        <v>5293</v>
      </c>
      <c r="O28" s="237">
        <f>SUM(I28+K28+M28)</f>
        <v>537</v>
      </c>
      <c r="P28" s="210">
        <f>IF(N28&lt;&gt;0,O28/F28,"")</f>
        <v>107.4</v>
      </c>
      <c r="Q28" s="211">
        <f>IF(N28&lt;&gt;0,N28/O28,"")</f>
        <v>9.856610800744878</v>
      </c>
      <c r="R28" s="235"/>
      <c r="S28" s="202">
        <f t="shared" si="0"/>
      </c>
      <c r="T28" s="235">
        <v>5293</v>
      </c>
      <c r="U28" s="224">
        <v>537</v>
      </c>
      <c r="V28" s="254">
        <f>T28/U28</f>
        <v>9.856610800744878</v>
      </c>
      <c r="W28" s="75"/>
    </row>
    <row r="29" spans="1:23" s="5" customFormat="1" ht="12.75" customHeight="1">
      <c r="A29" s="116">
        <v>25</v>
      </c>
      <c r="B29" s="261" t="s">
        <v>60</v>
      </c>
      <c r="C29" s="59">
        <v>40466</v>
      </c>
      <c r="D29" s="166" t="s">
        <v>77</v>
      </c>
      <c r="E29" s="60">
        <v>119</v>
      </c>
      <c r="F29" s="60">
        <v>14</v>
      </c>
      <c r="G29" s="60">
        <v>10</v>
      </c>
      <c r="H29" s="61">
        <v>431</v>
      </c>
      <c r="I29" s="192">
        <v>76</v>
      </c>
      <c r="J29" s="61">
        <v>1334</v>
      </c>
      <c r="K29" s="192">
        <v>198</v>
      </c>
      <c r="L29" s="61">
        <v>2208</v>
      </c>
      <c r="M29" s="192">
        <v>296</v>
      </c>
      <c r="N29" s="62">
        <f>+L29+J29+H29</f>
        <v>3973</v>
      </c>
      <c r="O29" s="220">
        <f>+M29+K29+I29</f>
        <v>570</v>
      </c>
      <c r="P29" s="192">
        <f>+O29/F29</f>
        <v>40.714285714285715</v>
      </c>
      <c r="Q29" s="71">
        <f>+N29/O29</f>
        <v>6.970175438596491</v>
      </c>
      <c r="R29" s="61">
        <v>3338</v>
      </c>
      <c r="S29" s="191">
        <f t="shared" si="0"/>
        <v>0.1902336728579988</v>
      </c>
      <c r="T29" s="61">
        <v>2005194</v>
      </c>
      <c r="U29" s="192">
        <v>173351</v>
      </c>
      <c r="V29" s="73">
        <f>+T29/U29</f>
        <v>11.567247953573963</v>
      </c>
      <c r="W29" s="75"/>
    </row>
    <row r="30" spans="1:23" s="5" customFormat="1" ht="12.75" customHeight="1">
      <c r="A30" s="116">
        <v>26</v>
      </c>
      <c r="B30" s="259" t="s">
        <v>41</v>
      </c>
      <c r="C30" s="59">
        <v>39682</v>
      </c>
      <c r="D30" s="166" t="s">
        <v>73</v>
      </c>
      <c r="E30" s="60">
        <v>60</v>
      </c>
      <c r="F30" s="60">
        <v>2</v>
      </c>
      <c r="G30" s="60">
        <v>22</v>
      </c>
      <c r="H30" s="61">
        <v>1186</v>
      </c>
      <c r="I30" s="192">
        <v>198</v>
      </c>
      <c r="J30" s="61">
        <v>1200</v>
      </c>
      <c r="K30" s="192">
        <v>200</v>
      </c>
      <c r="L30" s="61">
        <v>1212</v>
      </c>
      <c r="M30" s="192">
        <v>202</v>
      </c>
      <c r="N30" s="62">
        <f>H30+J30+L30</f>
        <v>3598</v>
      </c>
      <c r="O30" s="220">
        <f>I30+K30+M30</f>
        <v>600</v>
      </c>
      <c r="P30" s="190">
        <f>IF(N30&lt;&gt;0,O30/F30,"")</f>
        <v>300</v>
      </c>
      <c r="Q30" s="70">
        <f>IF(N30&lt;&gt;0,N30/O30,"")</f>
        <v>5.996666666666667</v>
      </c>
      <c r="R30" s="61"/>
      <c r="S30" s="191">
        <f t="shared" si="0"/>
      </c>
      <c r="T30" s="102">
        <v>207309.5</v>
      </c>
      <c r="U30" s="238">
        <v>29023</v>
      </c>
      <c r="V30" s="72">
        <f>T30/U30</f>
        <v>7.142938359232333</v>
      </c>
      <c r="W30" s="75"/>
    </row>
    <row r="31" spans="1:23" s="5" customFormat="1" ht="12.75" customHeight="1">
      <c r="A31" s="116">
        <v>27</v>
      </c>
      <c r="B31" s="259" t="s">
        <v>42</v>
      </c>
      <c r="C31" s="59">
        <v>39472</v>
      </c>
      <c r="D31" s="166" t="s">
        <v>73</v>
      </c>
      <c r="E31" s="60">
        <v>59</v>
      </c>
      <c r="F31" s="60">
        <v>2</v>
      </c>
      <c r="G31" s="60">
        <v>40</v>
      </c>
      <c r="H31" s="61">
        <v>1180</v>
      </c>
      <c r="I31" s="192">
        <v>197</v>
      </c>
      <c r="J31" s="61">
        <v>1212</v>
      </c>
      <c r="K31" s="192">
        <v>202</v>
      </c>
      <c r="L31" s="61">
        <v>1206</v>
      </c>
      <c r="M31" s="192">
        <v>201</v>
      </c>
      <c r="N31" s="62">
        <f>H31+J31+L31</f>
        <v>3598</v>
      </c>
      <c r="O31" s="220">
        <f>I31+K31+M31</f>
        <v>600</v>
      </c>
      <c r="P31" s="190">
        <f>IF(N31&lt;&gt;0,O31/F31,"")</f>
        <v>300</v>
      </c>
      <c r="Q31" s="70">
        <f>IF(N31&lt;&gt;0,N31/O31,"")</f>
        <v>5.996666666666667</v>
      </c>
      <c r="R31" s="61"/>
      <c r="S31" s="191">
        <f t="shared" si="0"/>
      </c>
      <c r="T31" s="102">
        <v>821020.5</v>
      </c>
      <c r="U31" s="238">
        <v>107935</v>
      </c>
      <c r="V31" s="72">
        <f>T31/U31</f>
        <v>7.606619724834391</v>
      </c>
      <c r="W31" s="75"/>
    </row>
    <row r="32" spans="1:23" s="5" customFormat="1" ht="12.75" customHeight="1">
      <c r="A32" s="116">
        <v>28</v>
      </c>
      <c r="B32" s="252" t="s">
        <v>53</v>
      </c>
      <c r="C32" s="56">
        <v>40480</v>
      </c>
      <c r="D32" s="164" t="s">
        <v>52</v>
      </c>
      <c r="E32" s="76">
        <v>21</v>
      </c>
      <c r="F32" s="76">
        <v>7</v>
      </c>
      <c r="G32" s="76">
        <v>8</v>
      </c>
      <c r="H32" s="57">
        <v>489</v>
      </c>
      <c r="I32" s="188">
        <v>69</v>
      </c>
      <c r="J32" s="57">
        <v>1147</v>
      </c>
      <c r="K32" s="188">
        <v>162</v>
      </c>
      <c r="L32" s="57">
        <v>1267</v>
      </c>
      <c r="M32" s="188">
        <v>178</v>
      </c>
      <c r="N32" s="58">
        <f>+H32+J32+L32</f>
        <v>2903</v>
      </c>
      <c r="O32" s="189">
        <f>+I32+K32+M32</f>
        <v>409</v>
      </c>
      <c r="P32" s="192">
        <f>+O32/F32</f>
        <v>58.42857142857143</v>
      </c>
      <c r="Q32" s="71">
        <f>+N32/O32</f>
        <v>7.097799511002445</v>
      </c>
      <c r="R32" s="57">
        <v>3073</v>
      </c>
      <c r="S32" s="191">
        <f t="shared" si="0"/>
        <v>-0.05532053368044256</v>
      </c>
      <c r="T32" s="57">
        <v>275480</v>
      </c>
      <c r="U32" s="188">
        <v>23595</v>
      </c>
      <c r="V32" s="103">
        <f>+T32/U32</f>
        <v>11.675354948082221</v>
      </c>
      <c r="W32" s="75"/>
    </row>
    <row r="33" spans="1:23" s="5" customFormat="1" ht="12.75" customHeight="1">
      <c r="A33" s="116">
        <v>29</v>
      </c>
      <c r="B33" s="267" t="s">
        <v>78</v>
      </c>
      <c r="C33" s="59">
        <v>40473</v>
      </c>
      <c r="D33" s="166" t="s">
        <v>77</v>
      </c>
      <c r="E33" s="60">
        <v>100</v>
      </c>
      <c r="F33" s="60">
        <v>2</v>
      </c>
      <c r="G33" s="60">
        <v>9</v>
      </c>
      <c r="H33" s="61">
        <v>487</v>
      </c>
      <c r="I33" s="192">
        <v>67</v>
      </c>
      <c r="J33" s="61">
        <v>1446</v>
      </c>
      <c r="K33" s="192">
        <v>193</v>
      </c>
      <c r="L33" s="61">
        <v>711</v>
      </c>
      <c r="M33" s="192">
        <v>95</v>
      </c>
      <c r="N33" s="62">
        <f>+L33+J33+H33</f>
        <v>2644</v>
      </c>
      <c r="O33" s="220">
        <f>+M33+K33+I33</f>
        <v>355</v>
      </c>
      <c r="P33" s="192">
        <f>+O33/F33</f>
        <v>177.5</v>
      </c>
      <c r="Q33" s="71">
        <f>+N33/O33</f>
        <v>7.447887323943662</v>
      </c>
      <c r="R33" s="61">
        <v>187</v>
      </c>
      <c r="S33" s="191">
        <f t="shared" si="0"/>
        <v>13.13903743315508</v>
      </c>
      <c r="T33" s="61">
        <v>1815626</v>
      </c>
      <c r="U33" s="192">
        <v>188573</v>
      </c>
      <c r="V33" s="73">
        <f>+T33/U33</f>
        <v>9.62823946164085</v>
      </c>
      <c r="W33" s="75"/>
    </row>
    <row r="34" spans="1:23" s="5" customFormat="1" ht="12.75" customHeight="1">
      <c r="A34" s="116">
        <v>30</v>
      </c>
      <c r="B34" s="261" t="s">
        <v>0</v>
      </c>
      <c r="C34" s="59">
        <v>40494</v>
      </c>
      <c r="D34" s="166" t="s">
        <v>77</v>
      </c>
      <c r="E34" s="60">
        <v>72</v>
      </c>
      <c r="F34" s="60">
        <v>4</v>
      </c>
      <c r="G34" s="60">
        <v>6</v>
      </c>
      <c r="H34" s="61">
        <v>360</v>
      </c>
      <c r="I34" s="192">
        <v>51</v>
      </c>
      <c r="J34" s="61">
        <v>909</v>
      </c>
      <c r="K34" s="192">
        <v>134</v>
      </c>
      <c r="L34" s="61">
        <v>1375</v>
      </c>
      <c r="M34" s="192">
        <v>203</v>
      </c>
      <c r="N34" s="62">
        <f>+L34+J34+H34</f>
        <v>2644</v>
      </c>
      <c r="O34" s="220">
        <f>+M34+K34+I34</f>
        <v>388</v>
      </c>
      <c r="P34" s="192">
        <f>+O34/F34</f>
        <v>97</v>
      </c>
      <c r="Q34" s="71">
        <f>+N34/O34</f>
        <v>6.814432989690721</v>
      </c>
      <c r="R34" s="61">
        <v>693</v>
      </c>
      <c r="S34" s="191">
        <f t="shared" si="0"/>
        <v>2.815295815295815</v>
      </c>
      <c r="T34" s="61">
        <v>899123</v>
      </c>
      <c r="U34" s="192">
        <v>83498</v>
      </c>
      <c r="V34" s="73">
        <f>+T34/U34</f>
        <v>10.768198040671633</v>
      </c>
      <c r="W34" s="75"/>
    </row>
    <row r="35" spans="1:23" s="5" customFormat="1" ht="12.75" customHeight="1">
      <c r="A35" s="116">
        <v>31</v>
      </c>
      <c r="B35" s="255" t="s">
        <v>43</v>
      </c>
      <c r="C35" s="296">
        <v>40529</v>
      </c>
      <c r="D35" s="205" t="s">
        <v>44</v>
      </c>
      <c r="E35" s="302">
        <v>2</v>
      </c>
      <c r="F35" s="302">
        <v>2</v>
      </c>
      <c r="G35" s="302">
        <v>1</v>
      </c>
      <c r="H35" s="234">
        <v>289</v>
      </c>
      <c r="I35" s="239">
        <v>37</v>
      </c>
      <c r="J35" s="234">
        <v>997</v>
      </c>
      <c r="K35" s="239">
        <v>125</v>
      </c>
      <c r="L35" s="234">
        <v>1225</v>
      </c>
      <c r="M35" s="239">
        <v>155</v>
      </c>
      <c r="N35" s="240">
        <f>SUM(H35+J35+L35)</f>
        <v>2511</v>
      </c>
      <c r="O35" s="241">
        <f>SUM(I35+K35+M35)</f>
        <v>317</v>
      </c>
      <c r="P35" s="239">
        <f>IF(N35&lt;&gt;0,O35/F35,"")</f>
        <v>158.5</v>
      </c>
      <c r="Q35" s="211">
        <f>IF(N35&lt;&gt;0,N35/O35,"")</f>
        <v>7.921135646687697</v>
      </c>
      <c r="R35" s="234"/>
      <c r="S35" s="202">
        <f t="shared" si="0"/>
      </c>
      <c r="T35" s="234">
        <v>2511</v>
      </c>
      <c r="U35" s="239">
        <v>317</v>
      </c>
      <c r="V35" s="256">
        <f>T35/U35</f>
        <v>7.921135646687697</v>
      </c>
      <c r="W35" s="75"/>
    </row>
    <row r="36" spans="1:23" s="5" customFormat="1" ht="12.75" customHeight="1">
      <c r="A36" s="116">
        <v>32</v>
      </c>
      <c r="B36" s="259" t="s">
        <v>28</v>
      </c>
      <c r="C36" s="59">
        <v>40473</v>
      </c>
      <c r="D36" s="166" t="s">
        <v>55</v>
      </c>
      <c r="E36" s="60">
        <v>28</v>
      </c>
      <c r="F36" s="60">
        <v>6</v>
      </c>
      <c r="G36" s="60">
        <v>9</v>
      </c>
      <c r="H36" s="99">
        <v>683.5</v>
      </c>
      <c r="I36" s="193">
        <v>207</v>
      </c>
      <c r="J36" s="99">
        <v>965</v>
      </c>
      <c r="K36" s="193">
        <v>310</v>
      </c>
      <c r="L36" s="99">
        <v>798.5</v>
      </c>
      <c r="M36" s="193">
        <v>175</v>
      </c>
      <c r="N36" s="100">
        <f>H36+J36+L36</f>
        <v>2447</v>
      </c>
      <c r="O36" s="194">
        <f>I36+K36+M36</f>
        <v>692</v>
      </c>
      <c r="P36" s="193">
        <f>O36/F36</f>
        <v>115.33333333333333</v>
      </c>
      <c r="Q36" s="101">
        <f>+N36/O36</f>
        <v>3.536127167630058</v>
      </c>
      <c r="R36" s="99">
        <v>2151</v>
      </c>
      <c r="S36" s="191">
        <f t="shared" si="0"/>
        <v>0.13761041376104138</v>
      </c>
      <c r="T36" s="102">
        <v>315241</v>
      </c>
      <c r="U36" s="195">
        <v>29351</v>
      </c>
      <c r="V36" s="72">
        <f>T36/U36</f>
        <v>10.740383632584921</v>
      </c>
      <c r="W36" s="75"/>
    </row>
    <row r="37" spans="1:23" s="5" customFormat="1" ht="12.75" customHeight="1">
      <c r="A37" s="116">
        <v>33</v>
      </c>
      <c r="B37" s="259" t="s">
        <v>45</v>
      </c>
      <c r="C37" s="59">
        <v>40452</v>
      </c>
      <c r="D37" s="166" t="s">
        <v>73</v>
      </c>
      <c r="E37" s="60">
        <v>11</v>
      </c>
      <c r="F37" s="60">
        <v>1</v>
      </c>
      <c r="G37" s="60">
        <v>6</v>
      </c>
      <c r="H37" s="61">
        <v>599</v>
      </c>
      <c r="I37" s="192">
        <v>100</v>
      </c>
      <c r="J37" s="61">
        <v>720</v>
      </c>
      <c r="K37" s="192">
        <v>120</v>
      </c>
      <c r="L37" s="61">
        <v>600</v>
      </c>
      <c r="M37" s="192">
        <v>100</v>
      </c>
      <c r="N37" s="62">
        <f>SUM(H37+J37+L37)</f>
        <v>1919</v>
      </c>
      <c r="O37" s="220">
        <f>SUM(I37+K37+M37)</f>
        <v>320</v>
      </c>
      <c r="P37" s="190">
        <f>IF(N37&lt;&gt;0,O37/F37,"")</f>
        <v>320</v>
      </c>
      <c r="Q37" s="70">
        <f>IF(N37&lt;&gt;0,N37/O37,"")</f>
        <v>5.996875</v>
      </c>
      <c r="R37" s="61"/>
      <c r="S37" s="191">
        <f aca="true" t="shared" si="1" ref="S37:S68">IF(R37&lt;&gt;0,-(R37-N37)/R37,"")</f>
      </c>
      <c r="T37" s="61">
        <v>24549.5</v>
      </c>
      <c r="U37" s="192">
        <v>3297</v>
      </c>
      <c r="V37" s="72">
        <f>T37/U37</f>
        <v>7.44601152562936</v>
      </c>
      <c r="W37" s="75"/>
    </row>
    <row r="38" spans="1:23" s="5" customFormat="1" ht="12.75" customHeight="1">
      <c r="A38" s="116">
        <v>34</v>
      </c>
      <c r="B38" s="259" t="s">
        <v>2</v>
      </c>
      <c r="C38" s="59">
        <v>40480</v>
      </c>
      <c r="D38" s="166" t="s">
        <v>73</v>
      </c>
      <c r="E38" s="60">
        <v>135</v>
      </c>
      <c r="F38" s="60">
        <v>4</v>
      </c>
      <c r="G38" s="60">
        <v>8</v>
      </c>
      <c r="H38" s="61">
        <v>896</v>
      </c>
      <c r="I38" s="192">
        <v>203</v>
      </c>
      <c r="J38" s="61">
        <v>445</v>
      </c>
      <c r="K38" s="192">
        <v>62</v>
      </c>
      <c r="L38" s="61">
        <v>549</v>
      </c>
      <c r="M38" s="192">
        <v>76</v>
      </c>
      <c r="N38" s="62">
        <f>SUM(H38+J38+L38)</f>
        <v>1890</v>
      </c>
      <c r="O38" s="220">
        <f>SUM(I38+K38+M38)</f>
        <v>341</v>
      </c>
      <c r="P38" s="190">
        <f>IF(N38&lt;&gt;0,O38/F38,"")</f>
        <v>85.25</v>
      </c>
      <c r="Q38" s="70">
        <f>IF(N38&lt;&gt;0,N38/O38,"")</f>
        <v>5.542521994134898</v>
      </c>
      <c r="R38" s="61">
        <v>2860.5</v>
      </c>
      <c r="S38" s="191">
        <f t="shared" si="1"/>
        <v>-0.33927635028841113</v>
      </c>
      <c r="T38" s="61">
        <v>235409.5</v>
      </c>
      <c r="U38" s="192">
        <v>33053</v>
      </c>
      <c r="V38" s="72">
        <f>T38/U38</f>
        <v>7.122182555289989</v>
      </c>
      <c r="W38" s="75"/>
    </row>
    <row r="39" spans="1:23" s="5" customFormat="1" ht="12.75" customHeight="1">
      <c r="A39" s="116">
        <v>35</v>
      </c>
      <c r="B39" s="259" t="s">
        <v>46</v>
      </c>
      <c r="C39" s="59">
        <v>40473</v>
      </c>
      <c r="D39" s="166" t="s">
        <v>55</v>
      </c>
      <c r="E39" s="60">
        <v>30</v>
      </c>
      <c r="F39" s="60">
        <v>4</v>
      </c>
      <c r="G39" s="60">
        <v>9</v>
      </c>
      <c r="H39" s="99">
        <v>350</v>
      </c>
      <c r="I39" s="193">
        <v>43</v>
      </c>
      <c r="J39" s="99">
        <v>634</v>
      </c>
      <c r="K39" s="193">
        <v>74</v>
      </c>
      <c r="L39" s="99">
        <v>768</v>
      </c>
      <c r="M39" s="193">
        <v>87</v>
      </c>
      <c r="N39" s="100">
        <f>H39+J39+L39</f>
        <v>1752</v>
      </c>
      <c r="O39" s="194">
        <f>I39+K39+M39</f>
        <v>204</v>
      </c>
      <c r="P39" s="193">
        <f>O39/F39</f>
        <v>51</v>
      </c>
      <c r="Q39" s="101">
        <f>+N39/O39</f>
        <v>8.588235294117647</v>
      </c>
      <c r="R39" s="99">
        <v>4558.5</v>
      </c>
      <c r="S39" s="191">
        <f t="shared" si="1"/>
        <v>-0.6156630470549523</v>
      </c>
      <c r="T39" s="102">
        <v>277074.5</v>
      </c>
      <c r="U39" s="195">
        <v>24243</v>
      </c>
      <c r="V39" s="72">
        <f>T39/U39</f>
        <v>11.42905168502248</v>
      </c>
      <c r="W39" s="75"/>
    </row>
    <row r="40" spans="1:23" s="5" customFormat="1" ht="12.75" customHeight="1">
      <c r="A40" s="116">
        <v>36</v>
      </c>
      <c r="B40" s="261" t="s">
        <v>1</v>
      </c>
      <c r="C40" s="59">
        <v>40494</v>
      </c>
      <c r="D40" s="166" t="s">
        <v>77</v>
      </c>
      <c r="E40" s="60">
        <v>51</v>
      </c>
      <c r="F40" s="60">
        <v>3</v>
      </c>
      <c r="G40" s="60">
        <v>6</v>
      </c>
      <c r="H40" s="61">
        <v>322</v>
      </c>
      <c r="I40" s="192">
        <v>40</v>
      </c>
      <c r="J40" s="61">
        <v>612</v>
      </c>
      <c r="K40" s="192">
        <v>79</v>
      </c>
      <c r="L40" s="61">
        <v>780</v>
      </c>
      <c r="M40" s="192">
        <v>97</v>
      </c>
      <c r="N40" s="62">
        <f>+L40+J40+H40</f>
        <v>1714</v>
      </c>
      <c r="O40" s="220">
        <f>+M40+K40+I40</f>
        <v>216</v>
      </c>
      <c r="P40" s="192">
        <f>+O40/F40</f>
        <v>72</v>
      </c>
      <c r="Q40" s="71">
        <f>+N40/O40</f>
        <v>7.935185185185185</v>
      </c>
      <c r="R40" s="61">
        <v>1547</v>
      </c>
      <c r="S40" s="191">
        <f t="shared" si="1"/>
        <v>0.10795087265675501</v>
      </c>
      <c r="T40" s="61">
        <v>181336</v>
      </c>
      <c r="U40" s="192">
        <v>20584</v>
      </c>
      <c r="V40" s="73">
        <f>+T40/U40</f>
        <v>8.809560823940926</v>
      </c>
      <c r="W40" s="75"/>
    </row>
    <row r="41" spans="1:23" s="5" customFormat="1" ht="12.75" customHeight="1">
      <c r="A41" s="116">
        <v>37</v>
      </c>
      <c r="B41" s="259" t="s">
        <v>17</v>
      </c>
      <c r="C41" s="59">
        <v>40466</v>
      </c>
      <c r="D41" s="166" t="s">
        <v>55</v>
      </c>
      <c r="E41" s="60">
        <v>139</v>
      </c>
      <c r="F41" s="60">
        <v>2</v>
      </c>
      <c r="G41" s="60">
        <v>10</v>
      </c>
      <c r="H41" s="99">
        <v>1101</v>
      </c>
      <c r="I41" s="193">
        <v>274</v>
      </c>
      <c r="J41" s="99">
        <v>200</v>
      </c>
      <c r="K41" s="193">
        <v>50</v>
      </c>
      <c r="L41" s="99">
        <v>200</v>
      </c>
      <c r="M41" s="193">
        <v>50</v>
      </c>
      <c r="N41" s="100">
        <f>H41+J41+L41</f>
        <v>1501</v>
      </c>
      <c r="O41" s="194">
        <f>I41+K41+M41</f>
        <v>374</v>
      </c>
      <c r="P41" s="193">
        <f>O41/F41</f>
        <v>187</v>
      </c>
      <c r="Q41" s="101">
        <f>+N41/O41</f>
        <v>4.0133689839572195</v>
      </c>
      <c r="R41" s="99">
        <v>1581</v>
      </c>
      <c r="S41" s="191">
        <f t="shared" si="1"/>
        <v>-0.05060088551549652</v>
      </c>
      <c r="T41" s="102">
        <v>2225053</v>
      </c>
      <c r="U41" s="195">
        <v>219247</v>
      </c>
      <c r="V41" s="72">
        <f>T41/U41</f>
        <v>10.14861320793443</v>
      </c>
      <c r="W41" s="75"/>
    </row>
    <row r="42" spans="1:23" s="5" customFormat="1" ht="12.75" customHeight="1">
      <c r="A42" s="116">
        <v>38</v>
      </c>
      <c r="B42" s="259" t="s">
        <v>59</v>
      </c>
      <c r="C42" s="59">
        <v>40508</v>
      </c>
      <c r="D42" s="166" t="s">
        <v>55</v>
      </c>
      <c r="E42" s="60">
        <v>44</v>
      </c>
      <c r="F42" s="60">
        <v>6</v>
      </c>
      <c r="G42" s="60">
        <v>4</v>
      </c>
      <c r="H42" s="99">
        <v>290.5</v>
      </c>
      <c r="I42" s="193">
        <v>59</v>
      </c>
      <c r="J42" s="99">
        <v>553</v>
      </c>
      <c r="K42" s="193">
        <v>98</v>
      </c>
      <c r="L42" s="99">
        <v>550</v>
      </c>
      <c r="M42" s="193">
        <v>95</v>
      </c>
      <c r="N42" s="100">
        <f>H42+J42+L42</f>
        <v>1393.5</v>
      </c>
      <c r="O42" s="194">
        <f>I42+K42+M42</f>
        <v>252</v>
      </c>
      <c r="P42" s="193">
        <f>O42/F42</f>
        <v>42</v>
      </c>
      <c r="Q42" s="101">
        <f>+N42/O42</f>
        <v>5.529761904761905</v>
      </c>
      <c r="R42" s="99">
        <v>1159</v>
      </c>
      <c r="S42" s="191">
        <f t="shared" si="1"/>
        <v>0.20232959447799828</v>
      </c>
      <c r="T42" s="102">
        <v>64259.5</v>
      </c>
      <c r="U42" s="195">
        <v>7850</v>
      </c>
      <c r="V42" s="72">
        <f>T42/U42</f>
        <v>8.18592356687898</v>
      </c>
      <c r="W42" s="75"/>
    </row>
    <row r="43" spans="1:23" s="5" customFormat="1" ht="12.75" customHeight="1">
      <c r="A43" s="116">
        <v>39</v>
      </c>
      <c r="B43" s="264" t="s">
        <v>21</v>
      </c>
      <c r="C43" s="168">
        <v>40452</v>
      </c>
      <c r="D43" s="167" t="s">
        <v>20</v>
      </c>
      <c r="E43" s="169">
        <v>148</v>
      </c>
      <c r="F43" s="169">
        <v>2</v>
      </c>
      <c r="G43" s="169">
        <v>12</v>
      </c>
      <c r="H43" s="170">
        <v>253</v>
      </c>
      <c r="I43" s="195">
        <v>42</v>
      </c>
      <c r="J43" s="170">
        <v>486</v>
      </c>
      <c r="K43" s="195">
        <v>72</v>
      </c>
      <c r="L43" s="170">
        <v>598</v>
      </c>
      <c r="M43" s="195">
        <v>81</v>
      </c>
      <c r="N43" s="100">
        <v>1337</v>
      </c>
      <c r="O43" s="194">
        <v>195</v>
      </c>
      <c r="P43" s="226">
        <f>IF(N43&lt;&gt;0,O43/F43,"")</f>
        <v>97.5</v>
      </c>
      <c r="Q43" s="171">
        <f>IF(N43&lt;&gt;0,N43/O43,"")</f>
        <v>6.856410256410256</v>
      </c>
      <c r="R43" s="170">
        <v>807</v>
      </c>
      <c r="S43" s="191">
        <f t="shared" si="1"/>
        <v>0.6567534076827757</v>
      </c>
      <c r="T43" s="172">
        <v>888862.5</v>
      </c>
      <c r="U43" s="227">
        <v>103054</v>
      </c>
      <c r="V43" s="177">
        <f>IF(T43&lt;&gt;0,T43/U43,"")</f>
        <v>8.625211054398665</v>
      </c>
      <c r="W43" s="75"/>
    </row>
    <row r="44" spans="1:23" s="5" customFormat="1" ht="12.75" customHeight="1">
      <c r="A44" s="116">
        <v>40</v>
      </c>
      <c r="B44" s="261" t="s">
        <v>74</v>
      </c>
      <c r="C44" s="59">
        <v>40424</v>
      </c>
      <c r="D44" s="166" t="s">
        <v>77</v>
      </c>
      <c r="E44" s="60">
        <v>107</v>
      </c>
      <c r="F44" s="60">
        <v>3</v>
      </c>
      <c r="G44" s="60">
        <v>16</v>
      </c>
      <c r="H44" s="64">
        <v>0</v>
      </c>
      <c r="I44" s="242">
        <v>0</v>
      </c>
      <c r="J44" s="61">
        <v>620</v>
      </c>
      <c r="K44" s="192">
        <v>177</v>
      </c>
      <c r="L44" s="61">
        <v>626</v>
      </c>
      <c r="M44" s="192">
        <v>178</v>
      </c>
      <c r="N44" s="62">
        <f>+L44+J44+H44</f>
        <v>1246</v>
      </c>
      <c r="O44" s="220">
        <f>+M44+K44+I44</f>
        <v>355</v>
      </c>
      <c r="P44" s="192">
        <f>+O44/F44</f>
        <v>118.33333333333333</v>
      </c>
      <c r="Q44" s="71">
        <f>+N44/O44</f>
        <v>3.5098591549295777</v>
      </c>
      <c r="R44" s="61">
        <v>1511</v>
      </c>
      <c r="S44" s="191">
        <f t="shared" si="1"/>
        <v>-0.17538054268696227</v>
      </c>
      <c r="T44" s="61">
        <v>2163743</v>
      </c>
      <c r="U44" s="192">
        <v>195002</v>
      </c>
      <c r="V44" s="73">
        <f>+T44/U44</f>
        <v>11.096004143547246</v>
      </c>
      <c r="W44" s="75"/>
    </row>
    <row r="45" spans="1:23" s="5" customFormat="1" ht="12.75" customHeight="1">
      <c r="A45" s="116">
        <v>41</v>
      </c>
      <c r="B45" s="260" t="s">
        <v>4</v>
      </c>
      <c r="C45" s="56">
        <v>40459</v>
      </c>
      <c r="D45" s="163" t="s">
        <v>75</v>
      </c>
      <c r="E45" s="63">
        <v>135</v>
      </c>
      <c r="F45" s="63">
        <v>1</v>
      </c>
      <c r="G45" s="63">
        <v>10</v>
      </c>
      <c r="H45" s="57">
        <v>218</v>
      </c>
      <c r="I45" s="188">
        <v>34</v>
      </c>
      <c r="J45" s="57">
        <v>404</v>
      </c>
      <c r="K45" s="188">
        <v>65</v>
      </c>
      <c r="L45" s="57">
        <v>444</v>
      </c>
      <c r="M45" s="188">
        <v>65</v>
      </c>
      <c r="N45" s="58">
        <f>+H45+J45+L45</f>
        <v>1066</v>
      </c>
      <c r="O45" s="189">
        <f>+I45+K45+M45</f>
        <v>164</v>
      </c>
      <c r="P45" s="190">
        <f>IF(N45&lt;&gt;0,O45/F45,"")</f>
        <v>164</v>
      </c>
      <c r="Q45" s="70">
        <f>IF(N45&lt;&gt;0,N45/O45,"")</f>
        <v>6.5</v>
      </c>
      <c r="R45" s="57">
        <v>195</v>
      </c>
      <c r="S45" s="191">
        <f t="shared" si="1"/>
        <v>4.466666666666667</v>
      </c>
      <c r="T45" s="57">
        <v>940223</v>
      </c>
      <c r="U45" s="188">
        <v>103639</v>
      </c>
      <c r="V45" s="74">
        <f>T45/U45</f>
        <v>9.072096411582512</v>
      </c>
      <c r="W45" s="75"/>
    </row>
    <row r="46" spans="1:23" s="5" customFormat="1" ht="12.75" customHeight="1">
      <c r="A46" s="116">
        <v>42</v>
      </c>
      <c r="B46" s="267" t="s">
        <v>47</v>
      </c>
      <c r="C46" s="59">
        <v>40438</v>
      </c>
      <c r="D46" s="166" t="s">
        <v>77</v>
      </c>
      <c r="E46" s="60">
        <v>9</v>
      </c>
      <c r="F46" s="60">
        <v>2</v>
      </c>
      <c r="G46" s="60">
        <v>14</v>
      </c>
      <c r="H46" s="61">
        <v>160</v>
      </c>
      <c r="I46" s="192">
        <v>51</v>
      </c>
      <c r="J46" s="61">
        <v>307</v>
      </c>
      <c r="K46" s="192">
        <v>63</v>
      </c>
      <c r="L46" s="61">
        <v>429</v>
      </c>
      <c r="M46" s="192">
        <v>75</v>
      </c>
      <c r="N46" s="62">
        <f>+L46+J46+H46</f>
        <v>896</v>
      </c>
      <c r="O46" s="220">
        <f>+M46+K46+I46</f>
        <v>189</v>
      </c>
      <c r="P46" s="192">
        <f>+O46/F46</f>
        <v>94.5</v>
      </c>
      <c r="Q46" s="71">
        <f aca="true" t="shared" si="2" ref="Q46:Q51">+N46/O46</f>
        <v>4.7407407407407405</v>
      </c>
      <c r="R46" s="61">
        <v>0</v>
      </c>
      <c r="S46" s="191">
        <f t="shared" si="1"/>
      </c>
      <c r="T46" s="61">
        <v>88723</v>
      </c>
      <c r="U46" s="192">
        <v>10228</v>
      </c>
      <c r="V46" s="73">
        <f>+T46/U46</f>
        <v>8.67452092295659</v>
      </c>
      <c r="W46" s="75"/>
    </row>
    <row r="47" spans="1:23" s="5" customFormat="1" ht="12.75" customHeight="1">
      <c r="A47" s="116">
        <v>43</v>
      </c>
      <c r="B47" s="267" t="s">
        <v>48</v>
      </c>
      <c r="C47" s="59">
        <v>40382</v>
      </c>
      <c r="D47" s="166" t="s">
        <v>77</v>
      </c>
      <c r="E47" s="60">
        <v>142</v>
      </c>
      <c r="F47" s="60">
        <v>2</v>
      </c>
      <c r="G47" s="60">
        <v>22</v>
      </c>
      <c r="H47" s="61">
        <v>143</v>
      </c>
      <c r="I47" s="192">
        <v>12</v>
      </c>
      <c r="J47" s="61">
        <v>343</v>
      </c>
      <c r="K47" s="192">
        <v>29</v>
      </c>
      <c r="L47" s="61">
        <v>230</v>
      </c>
      <c r="M47" s="192">
        <v>19</v>
      </c>
      <c r="N47" s="62">
        <f>+L47+J47+H47</f>
        <v>716</v>
      </c>
      <c r="O47" s="220">
        <f>+M47+K47+I47</f>
        <v>60</v>
      </c>
      <c r="P47" s="192">
        <f>+O47/F47</f>
        <v>30</v>
      </c>
      <c r="Q47" s="71">
        <f t="shared" si="2"/>
        <v>11.933333333333334</v>
      </c>
      <c r="R47" s="61">
        <v>0</v>
      </c>
      <c r="S47" s="191">
        <f t="shared" si="1"/>
      </c>
      <c r="T47" s="61">
        <v>4900716</v>
      </c>
      <c r="U47" s="192">
        <v>438621</v>
      </c>
      <c r="V47" s="73">
        <f>+T47/U47</f>
        <v>11.173008132305567</v>
      </c>
      <c r="W47" s="75"/>
    </row>
    <row r="48" spans="1:23" s="5" customFormat="1" ht="12.75" customHeight="1">
      <c r="A48" s="116">
        <v>44</v>
      </c>
      <c r="B48" s="259" t="s">
        <v>18</v>
      </c>
      <c r="C48" s="59">
        <v>40459</v>
      </c>
      <c r="D48" s="166" t="s">
        <v>55</v>
      </c>
      <c r="E48" s="60">
        <v>142</v>
      </c>
      <c r="F48" s="60">
        <v>2</v>
      </c>
      <c r="G48" s="60">
        <v>11</v>
      </c>
      <c r="H48" s="99">
        <v>90</v>
      </c>
      <c r="I48" s="193">
        <v>14</v>
      </c>
      <c r="J48" s="99">
        <v>192</v>
      </c>
      <c r="K48" s="193">
        <v>31</v>
      </c>
      <c r="L48" s="99">
        <v>148</v>
      </c>
      <c r="M48" s="193">
        <v>23</v>
      </c>
      <c r="N48" s="100">
        <f>H48+J48+L48</f>
        <v>430</v>
      </c>
      <c r="O48" s="194">
        <f>I48+K48+M48</f>
        <v>68</v>
      </c>
      <c r="P48" s="193">
        <f>O48/F48</f>
        <v>34</v>
      </c>
      <c r="Q48" s="101">
        <f t="shared" si="2"/>
        <v>6.323529411764706</v>
      </c>
      <c r="R48" s="99">
        <v>453</v>
      </c>
      <c r="S48" s="191">
        <f t="shared" si="1"/>
        <v>-0.05077262693156733</v>
      </c>
      <c r="T48" s="102">
        <v>1572330.5</v>
      </c>
      <c r="U48" s="195">
        <v>183893</v>
      </c>
      <c r="V48" s="72">
        <f>T48/U48</f>
        <v>8.550246610800846</v>
      </c>
      <c r="W48" s="75"/>
    </row>
    <row r="49" spans="1:23" s="5" customFormat="1" ht="12.75" customHeight="1">
      <c r="A49" s="116">
        <v>45</v>
      </c>
      <c r="B49" s="252" t="s">
        <v>54</v>
      </c>
      <c r="C49" s="56">
        <v>40459</v>
      </c>
      <c r="D49" s="164" t="s">
        <v>52</v>
      </c>
      <c r="E49" s="76">
        <v>50</v>
      </c>
      <c r="F49" s="76">
        <v>3</v>
      </c>
      <c r="G49" s="76">
        <v>11</v>
      </c>
      <c r="H49" s="57">
        <v>32</v>
      </c>
      <c r="I49" s="188">
        <v>5</v>
      </c>
      <c r="J49" s="57">
        <v>179</v>
      </c>
      <c r="K49" s="188">
        <v>27</v>
      </c>
      <c r="L49" s="57">
        <v>198</v>
      </c>
      <c r="M49" s="188">
        <v>32</v>
      </c>
      <c r="N49" s="58">
        <f>+H49+J49+L49</f>
        <v>409</v>
      </c>
      <c r="O49" s="189">
        <f>+I49+K49+M49</f>
        <v>64</v>
      </c>
      <c r="P49" s="192">
        <f>+O49/F49</f>
        <v>21.333333333333332</v>
      </c>
      <c r="Q49" s="71">
        <f t="shared" si="2"/>
        <v>6.390625</v>
      </c>
      <c r="R49" s="57">
        <v>731</v>
      </c>
      <c r="S49" s="191">
        <f t="shared" si="1"/>
        <v>-0.44049247606019154</v>
      </c>
      <c r="T49" s="57">
        <v>371912</v>
      </c>
      <c r="U49" s="188">
        <v>33605</v>
      </c>
      <c r="V49" s="103">
        <f>+T49/U49</f>
        <v>11.067162624609432</v>
      </c>
      <c r="W49" s="75"/>
    </row>
    <row r="50" spans="1:23" s="5" customFormat="1" ht="12.75" customHeight="1">
      <c r="A50" s="116">
        <v>46</v>
      </c>
      <c r="B50" s="252" t="s">
        <v>49</v>
      </c>
      <c r="C50" s="56">
        <v>40480</v>
      </c>
      <c r="D50" s="165" t="s">
        <v>52</v>
      </c>
      <c r="E50" s="76">
        <v>1</v>
      </c>
      <c r="F50" s="76">
        <v>1</v>
      </c>
      <c r="G50" s="76">
        <v>6</v>
      </c>
      <c r="H50" s="57">
        <v>63</v>
      </c>
      <c r="I50" s="188">
        <v>9</v>
      </c>
      <c r="J50" s="57">
        <v>94</v>
      </c>
      <c r="K50" s="188">
        <v>13</v>
      </c>
      <c r="L50" s="57">
        <v>184</v>
      </c>
      <c r="M50" s="188">
        <v>26</v>
      </c>
      <c r="N50" s="58">
        <f>+H50+J50+L50</f>
        <v>341</v>
      </c>
      <c r="O50" s="189">
        <f>+I50+K50+M50</f>
        <v>48</v>
      </c>
      <c r="P50" s="192">
        <f>+O50/F50</f>
        <v>48</v>
      </c>
      <c r="Q50" s="71">
        <f t="shared" si="2"/>
        <v>7.104166666666667</v>
      </c>
      <c r="R50" s="57">
        <v>500</v>
      </c>
      <c r="S50" s="191">
        <f t="shared" si="1"/>
        <v>-0.318</v>
      </c>
      <c r="T50" s="57">
        <v>13437</v>
      </c>
      <c r="U50" s="188">
        <v>922</v>
      </c>
      <c r="V50" s="103">
        <f>+T50/U50</f>
        <v>14.573752711496747</v>
      </c>
      <c r="W50" s="75"/>
    </row>
    <row r="51" spans="1:23" s="5" customFormat="1" ht="12.75" customHeight="1">
      <c r="A51" s="116">
        <v>47</v>
      </c>
      <c r="B51" s="261" t="s">
        <v>70</v>
      </c>
      <c r="C51" s="59">
        <v>40508</v>
      </c>
      <c r="D51" s="166" t="s">
        <v>77</v>
      </c>
      <c r="E51" s="60">
        <v>11</v>
      </c>
      <c r="F51" s="60">
        <v>1</v>
      </c>
      <c r="G51" s="60">
        <v>4</v>
      </c>
      <c r="H51" s="61">
        <v>35</v>
      </c>
      <c r="I51" s="192">
        <v>4</v>
      </c>
      <c r="J51" s="61">
        <v>167</v>
      </c>
      <c r="K51" s="192">
        <v>20</v>
      </c>
      <c r="L51" s="61">
        <v>77</v>
      </c>
      <c r="M51" s="192">
        <v>9</v>
      </c>
      <c r="N51" s="62">
        <f>+L51+J51+H51</f>
        <v>279</v>
      </c>
      <c r="O51" s="220">
        <f>+M51+K51+I51</f>
        <v>33</v>
      </c>
      <c r="P51" s="192">
        <f>+O51/F51</f>
        <v>33</v>
      </c>
      <c r="Q51" s="71">
        <f t="shared" si="2"/>
        <v>8.454545454545455</v>
      </c>
      <c r="R51" s="61">
        <v>1159</v>
      </c>
      <c r="S51" s="191">
        <f t="shared" si="1"/>
        <v>-0.7592752372735116</v>
      </c>
      <c r="T51" s="61">
        <v>103762</v>
      </c>
      <c r="U51" s="192">
        <v>8015</v>
      </c>
      <c r="V51" s="73">
        <f>+T51/U51</f>
        <v>12.94597629444791</v>
      </c>
      <c r="W51" s="75"/>
    </row>
    <row r="52" spans="1:23" s="5" customFormat="1" ht="12.75" customHeight="1">
      <c r="A52" s="116">
        <v>48</v>
      </c>
      <c r="B52" s="259" t="s">
        <v>29</v>
      </c>
      <c r="C52" s="59">
        <v>40263</v>
      </c>
      <c r="D52" s="166" t="s">
        <v>30</v>
      </c>
      <c r="E52" s="60">
        <v>10</v>
      </c>
      <c r="F52" s="60">
        <v>1</v>
      </c>
      <c r="G52" s="60">
        <v>12</v>
      </c>
      <c r="H52" s="102">
        <v>0</v>
      </c>
      <c r="I52" s="238">
        <v>0</v>
      </c>
      <c r="J52" s="102">
        <v>128</v>
      </c>
      <c r="K52" s="238">
        <v>21</v>
      </c>
      <c r="L52" s="102">
        <v>69</v>
      </c>
      <c r="M52" s="238">
        <v>11</v>
      </c>
      <c r="N52" s="243">
        <v>197</v>
      </c>
      <c r="O52" s="244">
        <v>32</v>
      </c>
      <c r="P52" s="190">
        <f>IF(N52&lt;&gt;0,O52/F52,"")</f>
        <v>32</v>
      </c>
      <c r="Q52" s="70">
        <f>IF(N52&lt;&gt;0,N52/O52,"")</f>
        <v>6.15625</v>
      </c>
      <c r="R52" s="245">
        <v>185</v>
      </c>
      <c r="S52" s="191">
        <f t="shared" si="1"/>
        <v>0.06486486486486487</v>
      </c>
      <c r="T52" s="245">
        <v>59185</v>
      </c>
      <c r="U52" s="246">
        <v>5600</v>
      </c>
      <c r="V52" s="72">
        <v>10.56875</v>
      </c>
      <c r="W52" s="75"/>
    </row>
    <row r="53" spans="1:23" s="5" customFormat="1" ht="12.75" customHeight="1">
      <c r="A53" s="116">
        <v>49</v>
      </c>
      <c r="B53" s="259" t="s">
        <v>3</v>
      </c>
      <c r="C53" s="59">
        <v>40466</v>
      </c>
      <c r="D53" s="166" t="s">
        <v>73</v>
      </c>
      <c r="E53" s="60">
        <v>22</v>
      </c>
      <c r="F53" s="60">
        <v>1</v>
      </c>
      <c r="G53" s="60">
        <v>10</v>
      </c>
      <c r="H53" s="61">
        <v>12</v>
      </c>
      <c r="I53" s="192">
        <v>2</v>
      </c>
      <c r="J53" s="61">
        <v>28</v>
      </c>
      <c r="K53" s="192">
        <v>4</v>
      </c>
      <c r="L53" s="61">
        <v>47</v>
      </c>
      <c r="M53" s="192">
        <v>7</v>
      </c>
      <c r="N53" s="62">
        <f>SUM(H53+J53+L53)</f>
        <v>87</v>
      </c>
      <c r="O53" s="220">
        <f>SUM(I53+K53+M53)</f>
        <v>13</v>
      </c>
      <c r="P53" s="190">
        <f>IF(N53&lt;&gt;0,O53/F53,"")</f>
        <v>13</v>
      </c>
      <c r="Q53" s="70">
        <f>IF(N53&lt;&gt;0,N53/O53,"")</f>
        <v>6.6923076923076925</v>
      </c>
      <c r="R53" s="61">
        <v>2088</v>
      </c>
      <c r="S53" s="191">
        <f t="shared" si="1"/>
        <v>-0.9583333333333334</v>
      </c>
      <c r="T53" s="61">
        <v>217623.5</v>
      </c>
      <c r="U53" s="192">
        <v>22715</v>
      </c>
      <c r="V53" s="72">
        <f>T53/U53</f>
        <v>9.580607528065155</v>
      </c>
      <c r="W53" s="75"/>
    </row>
    <row r="54" spans="1:23" s="5" customFormat="1" ht="12.75" customHeight="1">
      <c r="A54" s="116">
        <v>50</v>
      </c>
      <c r="B54" s="267" t="s">
        <v>72</v>
      </c>
      <c r="C54" s="59">
        <v>40375</v>
      </c>
      <c r="D54" s="166" t="s">
        <v>77</v>
      </c>
      <c r="E54" s="60">
        <v>130</v>
      </c>
      <c r="F54" s="60">
        <v>1</v>
      </c>
      <c r="G54" s="60">
        <v>23</v>
      </c>
      <c r="H54" s="61">
        <v>30</v>
      </c>
      <c r="I54" s="192">
        <v>5</v>
      </c>
      <c r="J54" s="61">
        <v>0</v>
      </c>
      <c r="K54" s="192">
        <v>0</v>
      </c>
      <c r="L54" s="61">
        <v>24</v>
      </c>
      <c r="M54" s="192">
        <v>4</v>
      </c>
      <c r="N54" s="62">
        <f>+L54+J54+H54</f>
        <v>54</v>
      </c>
      <c r="O54" s="220">
        <f>+M54+K54+I54</f>
        <v>9</v>
      </c>
      <c r="P54" s="192">
        <f>+O54/F54</f>
        <v>9</v>
      </c>
      <c r="Q54" s="71">
        <f>+N54/O54</f>
        <v>6</v>
      </c>
      <c r="R54" s="61">
        <v>60</v>
      </c>
      <c r="S54" s="191">
        <f t="shared" si="1"/>
        <v>-0.1</v>
      </c>
      <c r="T54" s="61">
        <v>2780033</v>
      </c>
      <c r="U54" s="192">
        <v>314142</v>
      </c>
      <c r="V54" s="73">
        <f>+T54/U54</f>
        <v>8.849606229030185</v>
      </c>
      <c r="W54" s="75"/>
    </row>
    <row r="55" spans="1:23" s="5" customFormat="1" ht="12.75" customHeight="1" thickBot="1">
      <c r="A55" s="116">
        <v>51</v>
      </c>
      <c r="B55" s="268" t="s">
        <v>31</v>
      </c>
      <c r="C55" s="104">
        <v>40123</v>
      </c>
      <c r="D55" s="178" t="s">
        <v>30</v>
      </c>
      <c r="E55" s="179">
        <v>25</v>
      </c>
      <c r="F55" s="179">
        <v>1</v>
      </c>
      <c r="G55" s="179">
        <v>11</v>
      </c>
      <c r="H55" s="269">
        <v>0</v>
      </c>
      <c r="I55" s="270">
        <v>0</v>
      </c>
      <c r="J55" s="269">
        <v>24</v>
      </c>
      <c r="K55" s="270">
        <v>4</v>
      </c>
      <c r="L55" s="269">
        <v>24</v>
      </c>
      <c r="M55" s="270">
        <v>4</v>
      </c>
      <c r="N55" s="271">
        <v>48</v>
      </c>
      <c r="O55" s="272">
        <v>8</v>
      </c>
      <c r="P55" s="273">
        <f>IF(N55&lt;&gt;0,O55/F55,"")</f>
        <v>8</v>
      </c>
      <c r="Q55" s="274">
        <f>IF(N55&lt;&gt;0,N55/O55,"")</f>
        <v>6</v>
      </c>
      <c r="R55" s="275">
        <v>72</v>
      </c>
      <c r="S55" s="276">
        <f t="shared" si="1"/>
        <v>-0.3333333333333333</v>
      </c>
      <c r="T55" s="275">
        <v>272886</v>
      </c>
      <c r="U55" s="277">
        <v>22559</v>
      </c>
      <c r="V55" s="278">
        <v>12.096546832749684</v>
      </c>
      <c r="W55" s="75"/>
    </row>
    <row r="56" spans="1:23" s="7" customFormat="1" ht="15">
      <c r="A56" s="117"/>
      <c r="B56" s="336"/>
      <c r="C56" s="337"/>
      <c r="D56" s="338"/>
      <c r="E56" s="1"/>
      <c r="F56" s="1"/>
      <c r="G56" s="2"/>
      <c r="H56" s="78"/>
      <c r="I56" s="88"/>
      <c r="J56" s="78"/>
      <c r="K56" s="88"/>
      <c r="L56" s="78"/>
      <c r="M56" s="88"/>
      <c r="N56" s="83"/>
      <c r="O56" s="93"/>
      <c r="P56" s="96"/>
      <c r="Q56" s="98"/>
      <c r="R56" s="86"/>
      <c r="S56" s="39"/>
      <c r="T56" s="86"/>
      <c r="U56" s="96"/>
      <c r="V56" s="134"/>
      <c r="W56" s="47"/>
    </row>
    <row r="57" spans="1:23" s="7" customFormat="1" ht="15">
      <c r="A57" s="119"/>
      <c r="B57" s="120"/>
      <c r="C57" s="300"/>
      <c r="D57" s="121"/>
      <c r="E57" s="122"/>
      <c r="F57" s="122"/>
      <c r="G57" s="123"/>
      <c r="H57" s="124"/>
      <c r="I57" s="125"/>
      <c r="J57" s="124"/>
      <c r="K57" s="125"/>
      <c r="L57" s="124"/>
      <c r="M57" s="125"/>
      <c r="N57" s="126"/>
      <c r="O57" s="127"/>
      <c r="P57" s="128"/>
      <c r="Q57" s="129"/>
      <c r="R57" s="130"/>
      <c r="S57" s="131"/>
      <c r="T57" s="130"/>
      <c r="U57" s="128"/>
      <c r="V57" s="135"/>
      <c r="W57" s="47"/>
    </row>
    <row r="58" spans="1:23" s="7" customFormat="1" ht="21.75" customHeight="1">
      <c r="A58" s="331" t="s">
        <v>25</v>
      </c>
      <c r="B58" s="332"/>
      <c r="C58" s="332"/>
      <c r="D58" s="332"/>
      <c r="E58" s="332"/>
      <c r="F58" s="332"/>
      <c r="G58" s="332"/>
      <c r="H58" s="332"/>
      <c r="I58" s="332"/>
      <c r="J58" s="332"/>
      <c r="K58" s="332"/>
      <c r="L58" s="332"/>
      <c r="M58" s="332"/>
      <c r="N58" s="332"/>
      <c r="O58" s="332"/>
      <c r="P58" s="332"/>
      <c r="Q58" s="332"/>
      <c r="R58" s="332"/>
      <c r="S58" s="332"/>
      <c r="T58" s="332"/>
      <c r="U58" s="332"/>
      <c r="V58" s="332"/>
      <c r="W58" s="47"/>
    </row>
    <row r="59" spans="1:256" s="7" customFormat="1" ht="15">
      <c r="A59" s="324" t="s">
        <v>51</v>
      </c>
      <c r="B59" s="325"/>
      <c r="C59" s="325"/>
      <c r="D59" s="325"/>
      <c r="E59" s="325"/>
      <c r="F59" s="325"/>
      <c r="G59" s="325"/>
      <c r="H59" s="325"/>
      <c r="I59" s="325"/>
      <c r="J59" s="325"/>
      <c r="K59" s="325"/>
      <c r="L59" s="325"/>
      <c r="M59" s="325"/>
      <c r="N59" s="325"/>
      <c r="O59" s="325"/>
      <c r="P59" s="325"/>
      <c r="Q59" s="325"/>
      <c r="R59" s="325"/>
      <c r="S59" s="325"/>
      <c r="T59" s="325"/>
      <c r="U59" s="325"/>
      <c r="V59" s="325"/>
      <c r="W59" s="136"/>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6"/>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6"/>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6"/>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6"/>
      <c r="DH59" s="137"/>
      <c r="DI59" s="137"/>
      <c r="DJ59" s="137"/>
      <c r="DK59" s="137"/>
      <c r="DL59" s="137"/>
      <c r="DM59" s="137"/>
      <c r="DN59" s="137"/>
      <c r="DO59" s="137"/>
      <c r="DP59" s="137"/>
      <c r="DQ59" s="137"/>
      <c r="DR59" s="137"/>
      <c r="DS59" s="137"/>
      <c r="DT59" s="137"/>
      <c r="DU59" s="137"/>
      <c r="DV59" s="137"/>
      <c r="DW59" s="137"/>
      <c r="DX59" s="137"/>
      <c r="DY59" s="137"/>
      <c r="DZ59" s="137"/>
      <c r="EA59" s="137"/>
      <c r="EB59" s="137"/>
      <c r="EC59" s="136"/>
      <c r="ED59" s="137"/>
      <c r="EE59" s="137"/>
      <c r="EF59" s="137"/>
      <c r="EG59" s="137"/>
      <c r="EH59" s="137"/>
      <c r="EI59" s="137"/>
      <c r="EJ59" s="137"/>
      <c r="EK59" s="137"/>
      <c r="EL59" s="137"/>
      <c r="EM59" s="137"/>
      <c r="EN59" s="137"/>
      <c r="EO59" s="137"/>
      <c r="EP59" s="137"/>
      <c r="EQ59" s="137"/>
      <c r="ER59" s="137"/>
      <c r="ES59" s="137"/>
      <c r="ET59" s="137"/>
      <c r="EU59" s="137"/>
      <c r="EV59" s="137"/>
      <c r="EW59" s="137"/>
      <c r="EX59" s="137"/>
      <c r="EY59" s="136"/>
      <c r="EZ59" s="137"/>
      <c r="FA59" s="137"/>
      <c r="FB59" s="137"/>
      <c r="FC59" s="137"/>
      <c r="FD59" s="137"/>
      <c r="FE59" s="137"/>
      <c r="FF59" s="137"/>
      <c r="FG59" s="137"/>
      <c r="FH59" s="137"/>
      <c r="FI59" s="137"/>
      <c r="FJ59" s="137"/>
      <c r="FK59" s="137"/>
      <c r="FL59" s="137"/>
      <c r="FM59" s="137"/>
      <c r="FN59" s="137"/>
      <c r="FO59" s="137"/>
      <c r="FP59" s="137"/>
      <c r="FQ59" s="137"/>
      <c r="FR59" s="137"/>
      <c r="FS59" s="137"/>
      <c r="FT59" s="137"/>
      <c r="FU59" s="136"/>
      <c r="FV59" s="137"/>
      <c r="FW59" s="137"/>
      <c r="FX59" s="137"/>
      <c r="FY59" s="137"/>
      <c r="FZ59" s="137"/>
      <c r="GA59" s="137"/>
      <c r="GB59" s="137"/>
      <c r="GC59" s="137"/>
      <c r="GD59" s="137"/>
      <c r="GE59" s="137"/>
      <c r="GF59" s="137"/>
      <c r="GG59" s="137"/>
      <c r="GH59" s="137"/>
      <c r="GI59" s="137"/>
      <c r="GJ59" s="137"/>
      <c r="GK59" s="137"/>
      <c r="GL59" s="137"/>
      <c r="GM59" s="137"/>
      <c r="GN59" s="137"/>
      <c r="GO59" s="137"/>
      <c r="GP59" s="137"/>
      <c r="GQ59" s="136"/>
      <c r="GR59" s="137"/>
      <c r="GS59" s="137"/>
      <c r="GT59" s="137"/>
      <c r="GU59" s="137"/>
      <c r="GV59" s="137"/>
      <c r="GW59" s="137"/>
      <c r="GX59" s="137"/>
      <c r="GY59" s="137"/>
      <c r="GZ59" s="137"/>
      <c r="HA59" s="137"/>
      <c r="HB59" s="137"/>
      <c r="HC59" s="137"/>
      <c r="HD59" s="137"/>
      <c r="HE59" s="137"/>
      <c r="HF59" s="137"/>
      <c r="HG59" s="137"/>
      <c r="HH59" s="137"/>
      <c r="HI59" s="137"/>
      <c r="HJ59" s="137"/>
      <c r="HK59" s="137"/>
      <c r="HL59" s="137"/>
      <c r="HM59" s="136"/>
      <c r="HN59" s="137"/>
      <c r="HO59" s="137"/>
      <c r="HP59" s="137"/>
      <c r="HQ59" s="137"/>
      <c r="HR59" s="137"/>
      <c r="HS59" s="137"/>
      <c r="HT59" s="137"/>
      <c r="HU59" s="137"/>
      <c r="HV59" s="137"/>
      <c r="HW59" s="137"/>
      <c r="HX59" s="137"/>
      <c r="HY59" s="137"/>
      <c r="HZ59" s="137"/>
      <c r="IA59" s="137"/>
      <c r="IB59" s="137"/>
      <c r="IC59" s="137"/>
      <c r="ID59" s="137"/>
      <c r="IE59" s="137"/>
      <c r="IF59" s="137"/>
      <c r="IG59" s="137"/>
      <c r="IH59" s="137"/>
      <c r="II59" s="136"/>
      <c r="IJ59" s="137"/>
      <c r="IK59" s="137"/>
      <c r="IL59" s="137"/>
      <c r="IM59" s="137"/>
      <c r="IN59" s="137"/>
      <c r="IO59" s="137"/>
      <c r="IP59" s="137"/>
      <c r="IQ59" s="137"/>
      <c r="IR59" s="137"/>
      <c r="IS59" s="137"/>
      <c r="IT59" s="137"/>
      <c r="IU59" s="137"/>
      <c r="IV59" s="137"/>
    </row>
    <row r="60" spans="1:256" s="7" customFormat="1" ht="15">
      <c r="A60" s="326"/>
      <c r="B60" s="327"/>
      <c r="C60" s="327"/>
      <c r="D60" s="327"/>
      <c r="E60" s="327"/>
      <c r="F60" s="327"/>
      <c r="G60" s="327"/>
      <c r="H60" s="327"/>
      <c r="I60" s="327"/>
      <c r="J60" s="327"/>
      <c r="K60" s="327"/>
      <c r="L60" s="327"/>
      <c r="M60" s="327"/>
      <c r="N60" s="327"/>
      <c r="O60" s="327"/>
      <c r="P60" s="327"/>
      <c r="Q60" s="327"/>
      <c r="R60" s="327"/>
      <c r="S60" s="327"/>
      <c r="T60" s="327"/>
      <c r="U60" s="327"/>
      <c r="V60" s="328"/>
      <c r="W60" s="136"/>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6"/>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6"/>
      <c r="BP60" s="137"/>
      <c r="BQ60" s="137"/>
      <c r="BR60" s="137"/>
      <c r="BS60" s="137"/>
      <c r="BT60" s="137"/>
      <c r="BU60" s="137"/>
      <c r="BV60" s="137"/>
      <c r="BW60" s="137"/>
      <c r="BX60" s="137"/>
      <c r="BY60" s="137"/>
      <c r="BZ60" s="137"/>
      <c r="CA60" s="137"/>
      <c r="CB60" s="137"/>
      <c r="CC60" s="137"/>
      <c r="CD60" s="137"/>
      <c r="CE60" s="137"/>
      <c r="CF60" s="137"/>
      <c r="CG60" s="137"/>
      <c r="CH60" s="137"/>
      <c r="CI60" s="137"/>
      <c r="CJ60" s="137"/>
      <c r="CK60" s="136"/>
      <c r="CL60" s="137"/>
      <c r="CM60" s="137"/>
      <c r="CN60" s="137"/>
      <c r="CO60" s="137"/>
      <c r="CP60" s="137"/>
      <c r="CQ60" s="137"/>
      <c r="CR60" s="137"/>
      <c r="CS60" s="137"/>
      <c r="CT60" s="137"/>
      <c r="CU60" s="137"/>
      <c r="CV60" s="137"/>
      <c r="CW60" s="137"/>
      <c r="CX60" s="137"/>
      <c r="CY60" s="137"/>
      <c r="CZ60" s="137"/>
      <c r="DA60" s="137"/>
      <c r="DB60" s="137"/>
      <c r="DC60" s="137"/>
      <c r="DD60" s="137"/>
      <c r="DE60" s="137"/>
      <c r="DF60" s="137"/>
      <c r="DG60" s="136"/>
      <c r="DH60" s="137"/>
      <c r="DI60" s="137"/>
      <c r="DJ60" s="137"/>
      <c r="DK60" s="137"/>
      <c r="DL60" s="137"/>
      <c r="DM60" s="137"/>
      <c r="DN60" s="137"/>
      <c r="DO60" s="137"/>
      <c r="DP60" s="137"/>
      <c r="DQ60" s="137"/>
      <c r="DR60" s="137"/>
      <c r="DS60" s="137"/>
      <c r="DT60" s="137"/>
      <c r="DU60" s="137"/>
      <c r="DV60" s="137"/>
      <c r="DW60" s="137"/>
      <c r="DX60" s="137"/>
      <c r="DY60" s="137"/>
      <c r="DZ60" s="137"/>
      <c r="EA60" s="137"/>
      <c r="EB60" s="137"/>
      <c r="EC60" s="136"/>
      <c r="ED60" s="137"/>
      <c r="EE60" s="137"/>
      <c r="EF60" s="137"/>
      <c r="EG60" s="137"/>
      <c r="EH60" s="137"/>
      <c r="EI60" s="137"/>
      <c r="EJ60" s="137"/>
      <c r="EK60" s="137"/>
      <c r="EL60" s="137"/>
      <c r="EM60" s="137"/>
      <c r="EN60" s="137"/>
      <c r="EO60" s="137"/>
      <c r="EP60" s="137"/>
      <c r="EQ60" s="137"/>
      <c r="ER60" s="137"/>
      <c r="ES60" s="137"/>
      <c r="ET60" s="137"/>
      <c r="EU60" s="137"/>
      <c r="EV60" s="137"/>
      <c r="EW60" s="137"/>
      <c r="EX60" s="137"/>
      <c r="EY60" s="136"/>
      <c r="EZ60" s="137"/>
      <c r="FA60" s="137"/>
      <c r="FB60" s="137"/>
      <c r="FC60" s="137"/>
      <c r="FD60" s="137"/>
      <c r="FE60" s="137"/>
      <c r="FF60" s="137"/>
      <c r="FG60" s="137"/>
      <c r="FH60" s="137"/>
      <c r="FI60" s="137"/>
      <c r="FJ60" s="137"/>
      <c r="FK60" s="137"/>
      <c r="FL60" s="137"/>
      <c r="FM60" s="137"/>
      <c r="FN60" s="137"/>
      <c r="FO60" s="137"/>
      <c r="FP60" s="137"/>
      <c r="FQ60" s="137"/>
      <c r="FR60" s="137"/>
      <c r="FS60" s="137"/>
      <c r="FT60" s="137"/>
      <c r="FU60" s="136"/>
      <c r="FV60" s="137"/>
      <c r="FW60" s="137"/>
      <c r="FX60" s="137"/>
      <c r="FY60" s="137"/>
      <c r="FZ60" s="137"/>
      <c r="GA60" s="137"/>
      <c r="GB60" s="137"/>
      <c r="GC60" s="137"/>
      <c r="GD60" s="137"/>
      <c r="GE60" s="137"/>
      <c r="GF60" s="137"/>
      <c r="GG60" s="137"/>
      <c r="GH60" s="137"/>
      <c r="GI60" s="137"/>
      <c r="GJ60" s="137"/>
      <c r="GK60" s="137"/>
      <c r="GL60" s="137"/>
      <c r="GM60" s="137"/>
      <c r="GN60" s="137"/>
      <c r="GO60" s="137"/>
      <c r="GP60" s="137"/>
      <c r="GQ60" s="136"/>
      <c r="GR60" s="137"/>
      <c r="GS60" s="137"/>
      <c r="GT60" s="137"/>
      <c r="GU60" s="137"/>
      <c r="GV60" s="137"/>
      <c r="GW60" s="137"/>
      <c r="GX60" s="137"/>
      <c r="GY60" s="137"/>
      <c r="GZ60" s="137"/>
      <c r="HA60" s="137"/>
      <c r="HB60" s="137"/>
      <c r="HC60" s="137"/>
      <c r="HD60" s="137"/>
      <c r="HE60" s="137"/>
      <c r="HF60" s="137"/>
      <c r="HG60" s="137"/>
      <c r="HH60" s="137"/>
      <c r="HI60" s="137"/>
      <c r="HJ60" s="137"/>
      <c r="HK60" s="137"/>
      <c r="HL60" s="137"/>
      <c r="HM60" s="136"/>
      <c r="HN60" s="137"/>
      <c r="HO60" s="137"/>
      <c r="HP60" s="137"/>
      <c r="HQ60" s="137"/>
      <c r="HR60" s="137"/>
      <c r="HS60" s="137"/>
      <c r="HT60" s="137"/>
      <c r="HU60" s="137"/>
      <c r="HV60" s="137"/>
      <c r="HW60" s="137"/>
      <c r="HX60" s="137"/>
      <c r="HY60" s="137"/>
      <c r="HZ60" s="137"/>
      <c r="IA60" s="137"/>
      <c r="IB60" s="137"/>
      <c r="IC60" s="137"/>
      <c r="ID60" s="137"/>
      <c r="IE60" s="137"/>
      <c r="IF60" s="137"/>
      <c r="IG60" s="137"/>
      <c r="IH60" s="137"/>
      <c r="II60" s="136"/>
      <c r="IJ60" s="137"/>
      <c r="IK60" s="137"/>
      <c r="IL60" s="137"/>
      <c r="IM60" s="137"/>
      <c r="IN60" s="137"/>
      <c r="IO60" s="137"/>
      <c r="IP60" s="137"/>
      <c r="IQ60" s="137"/>
      <c r="IR60" s="137"/>
      <c r="IS60" s="137"/>
      <c r="IT60" s="137"/>
      <c r="IU60" s="137"/>
      <c r="IV60" s="137"/>
    </row>
    <row r="61" spans="1:256" s="7" customFormat="1" ht="15">
      <c r="A61" s="329"/>
      <c r="B61" s="330"/>
      <c r="C61" s="330"/>
      <c r="D61" s="330"/>
      <c r="E61" s="330"/>
      <c r="F61" s="330"/>
      <c r="G61" s="330"/>
      <c r="H61" s="330"/>
      <c r="I61" s="330"/>
      <c r="J61" s="330"/>
      <c r="K61" s="330"/>
      <c r="L61" s="330"/>
      <c r="M61" s="330"/>
      <c r="N61" s="330"/>
      <c r="O61" s="330"/>
      <c r="P61" s="330"/>
      <c r="Q61" s="330"/>
      <c r="R61" s="330"/>
      <c r="S61" s="330"/>
      <c r="T61" s="330"/>
      <c r="U61" s="330"/>
      <c r="V61" s="330"/>
      <c r="W61" s="136"/>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6"/>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6"/>
      <c r="BP61" s="137"/>
      <c r="BQ61" s="137"/>
      <c r="BR61" s="137"/>
      <c r="BS61" s="137"/>
      <c r="BT61" s="137"/>
      <c r="BU61" s="137"/>
      <c r="BV61" s="137"/>
      <c r="BW61" s="137"/>
      <c r="BX61" s="137"/>
      <c r="BY61" s="137"/>
      <c r="BZ61" s="137"/>
      <c r="CA61" s="137"/>
      <c r="CB61" s="137"/>
      <c r="CC61" s="137"/>
      <c r="CD61" s="137"/>
      <c r="CE61" s="137"/>
      <c r="CF61" s="137"/>
      <c r="CG61" s="137"/>
      <c r="CH61" s="137"/>
      <c r="CI61" s="137"/>
      <c r="CJ61" s="137"/>
      <c r="CK61" s="136"/>
      <c r="CL61" s="137"/>
      <c r="CM61" s="137"/>
      <c r="CN61" s="137"/>
      <c r="CO61" s="137"/>
      <c r="CP61" s="137"/>
      <c r="CQ61" s="137"/>
      <c r="CR61" s="137"/>
      <c r="CS61" s="137"/>
      <c r="CT61" s="137"/>
      <c r="CU61" s="137"/>
      <c r="CV61" s="137"/>
      <c r="CW61" s="137"/>
      <c r="CX61" s="137"/>
      <c r="CY61" s="137"/>
      <c r="CZ61" s="137"/>
      <c r="DA61" s="137"/>
      <c r="DB61" s="137"/>
      <c r="DC61" s="137"/>
      <c r="DD61" s="137"/>
      <c r="DE61" s="137"/>
      <c r="DF61" s="137"/>
      <c r="DG61" s="136"/>
      <c r="DH61" s="137"/>
      <c r="DI61" s="137"/>
      <c r="DJ61" s="137"/>
      <c r="DK61" s="137"/>
      <c r="DL61" s="137"/>
      <c r="DM61" s="137"/>
      <c r="DN61" s="137"/>
      <c r="DO61" s="137"/>
      <c r="DP61" s="137"/>
      <c r="DQ61" s="137"/>
      <c r="DR61" s="137"/>
      <c r="DS61" s="137"/>
      <c r="DT61" s="137"/>
      <c r="DU61" s="137"/>
      <c r="DV61" s="137"/>
      <c r="DW61" s="137"/>
      <c r="DX61" s="137"/>
      <c r="DY61" s="137"/>
      <c r="DZ61" s="137"/>
      <c r="EA61" s="137"/>
      <c r="EB61" s="137"/>
      <c r="EC61" s="136"/>
      <c r="ED61" s="137"/>
      <c r="EE61" s="137"/>
      <c r="EF61" s="137"/>
      <c r="EG61" s="137"/>
      <c r="EH61" s="137"/>
      <c r="EI61" s="137"/>
      <c r="EJ61" s="137"/>
      <c r="EK61" s="137"/>
      <c r="EL61" s="137"/>
      <c r="EM61" s="137"/>
      <c r="EN61" s="137"/>
      <c r="EO61" s="137"/>
      <c r="EP61" s="137"/>
      <c r="EQ61" s="137"/>
      <c r="ER61" s="137"/>
      <c r="ES61" s="137"/>
      <c r="ET61" s="137"/>
      <c r="EU61" s="137"/>
      <c r="EV61" s="137"/>
      <c r="EW61" s="137"/>
      <c r="EX61" s="137"/>
      <c r="EY61" s="136"/>
      <c r="EZ61" s="137"/>
      <c r="FA61" s="137"/>
      <c r="FB61" s="137"/>
      <c r="FC61" s="137"/>
      <c r="FD61" s="137"/>
      <c r="FE61" s="137"/>
      <c r="FF61" s="137"/>
      <c r="FG61" s="137"/>
      <c r="FH61" s="137"/>
      <c r="FI61" s="137"/>
      <c r="FJ61" s="137"/>
      <c r="FK61" s="137"/>
      <c r="FL61" s="137"/>
      <c r="FM61" s="137"/>
      <c r="FN61" s="137"/>
      <c r="FO61" s="137"/>
      <c r="FP61" s="137"/>
      <c r="FQ61" s="137"/>
      <c r="FR61" s="137"/>
      <c r="FS61" s="137"/>
      <c r="FT61" s="137"/>
      <c r="FU61" s="136"/>
      <c r="FV61" s="137"/>
      <c r="FW61" s="137"/>
      <c r="FX61" s="137"/>
      <c r="FY61" s="137"/>
      <c r="FZ61" s="137"/>
      <c r="GA61" s="137"/>
      <c r="GB61" s="137"/>
      <c r="GC61" s="137"/>
      <c r="GD61" s="137"/>
      <c r="GE61" s="137"/>
      <c r="GF61" s="137"/>
      <c r="GG61" s="137"/>
      <c r="GH61" s="137"/>
      <c r="GI61" s="137"/>
      <c r="GJ61" s="137"/>
      <c r="GK61" s="137"/>
      <c r="GL61" s="137"/>
      <c r="GM61" s="137"/>
      <c r="GN61" s="137"/>
      <c r="GO61" s="137"/>
      <c r="GP61" s="137"/>
      <c r="GQ61" s="136"/>
      <c r="GR61" s="137"/>
      <c r="GS61" s="137"/>
      <c r="GT61" s="137"/>
      <c r="GU61" s="137"/>
      <c r="GV61" s="137"/>
      <c r="GW61" s="137"/>
      <c r="GX61" s="137"/>
      <c r="GY61" s="137"/>
      <c r="GZ61" s="137"/>
      <c r="HA61" s="137"/>
      <c r="HB61" s="137"/>
      <c r="HC61" s="137"/>
      <c r="HD61" s="137"/>
      <c r="HE61" s="137"/>
      <c r="HF61" s="137"/>
      <c r="HG61" s="137"/>
      <c r="HH61" s="137"/>
      <c r="HI61" s="137"/>
      <c r="HJ61" s="137"/>
      <c r="HK61" s="137"/>
      <c r="HL61" s="137"/>
      <c r="HM61" s="136"/>
      <c r="HN61" s="137"/>
      <c r="HO61" s="137"/>
      <c r="HP61" s="137"/>
      <c r="HQ61" s="137"/>
      <c r="HR61" s="137"/>
      <c r="HS61" s="137"/>
      <c r="HT61" s="137"/>
      <c r="HU61" s="137"/>
      <c r="HV61" s="137"/>
      <c r="HW61" s="137"/>
      <c r="HX61" s="137"/>
      <c r="HY61" s="137"/>
      <c r="HZ61" s="137"/>
      <c r="IA61" s="137"/>
      <c r="IB61" s="137"/>
      <c r="IC61" s="137"/>
      <c r="ID61" s="137"/>
      <c r="IE61" s="137"/>
      <c r="IF61" s="137"/>
      <c r="IG61" s="137"/>
      <c r="IH61" s="137"/>
      <c r="II61" s="136"/>
      <c r="IJ61" s="137"/>
      <c r="IK61" s="137"/>
      <c r="IL61" s="137"/>
      <c r="IM61" s="137"/>
      <c r="IN61" s="137"/>
      <c r="IO61" s="137"/>
      <c r="IP61" s="137"/>
      <c r="IQ61" s="137"/>
      <c r="IR61" s="137"/>
      <c r="IS61" s="137"/>
      <c r="IT61" s="137"/>
      <c r="IU61" s="137"/>
      <c r="IV61" s="137"/>
    </row>
    <row r="62" spans="1:256" s="7" customFormat="1" ht="10.5" customHeight="1">
      <c r="A62" s="324" t="s">
        <v>50</v>
      </c>
      <c r="B62" s="325"/>
      <c r="C62" s="325"/>
      <c r="D62" s="325"/>
      <c r="E62" s="325"/>
      <c r="F62" s="325"/>
      <c r="G62" s="325"/>
      <c r="H62" s="325"/>
      <c r="I62" s="325"/>
      <c r="J62" s="325"/>
      <c r="K62" s="325"/>
      <c r="L62" s="325"/>
      <c r="M62" s="325"/>
      <c r="N62" s="325"/>
      <c r="O62" s="325"/>
      <c r="P62" s="325"/>
      <c r="Q62" s="325"/>
      <c r="R62" s="325"/>
      <c r="S62" s="325"/>
      <c r="T62" s="325"/>
      <c r="U62" s="325"/>
      <c r="V62" s="325"/>
      <c r="W62" s="136"/>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6"/>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6"/>
      <c r="BP62" s="137"/>
      <c r="BQ62" s="137"/>
      <c r="BR62" s="137"/>
      <c r="BS62" s="137"/>
      <c r="BT62" s="137"/>
      <c r="BU62" s="137"/>
      <c r="BV62" s="137"/>
      <c r="BW62" s="137"/>
      <c r="BX62" s="137"/>
      <c r="BY62" s="137"/>
      <c r="BZ62" s="137"/>
      <c r="CA62" s="137"/>
      <c r="CB62" s="137"/>
      <c r="CC62" s="137"/>
      <c r="CD62" s="137"/>
      <c r="CE62" s="137"/>
      <c r="CF62" s="137"/>
      <c r="CG62" s="137"/>
      <c r="CH62" s="137"/>
      <c r="CI62" s="137"/>
      <c r="CJ62" s="137"/>
      <c r="CK62" s="136"/>
      <c r="CL62" s="137"/>
      <c r="CM62" s="137"/>
      <c r="CN62" s="137"/>
      <c r="CO62" s="137"/>
      <c r="CP62" s="137"/>
      <c r="CQ62" s="137"/>
      <c r="CR62" s="137"/>
      <c r="CS62" s="137"/>
      <c r="CT62" s="137"/>
      <c r="CU62" s="137"/>
      <c r="CV62" s="137"/>
      <c r="CW62" s="137"/>
      <c r="CX62" s="137"/>
      <c r="CY62" s="137"/>
      <c r="CZ62" s="137"/>
      <c r="DA62" s="137"/>
      <c r="DB62" s="137"/>
      <c r="DC62" s="137"/>
      <c r="DD62" s="137"/>
      <c r="DE62" s="137"/>
      <c r="DF62" s="137"/>
      <c r="DG62" s="136"/>
      <c r="DH62" s="137"/>
      <c r="DI62" s="137"/>
      <c r="DJ62" s="137"/>
      <c r="DK62" s="137"/>
      <c r="DL62" s="137"/>
      <c r="DM62" s="137"/>
      <c r="DN62" s="137"/>
      <c r="DO62" s="137"/>
      <c r="DP62" s="137"/>
      <c r="DQ62" s="137"/>
      <c r="DR62" s="137"/>
      <c r="DS62" s="137"/>
      <c r="DT62" s="137"/>
      <c r="DU62" s="137"/>
      <c r="DV62" s="137"/>
      <c r="DW62" s="137"/>
      <c r="DX62" s="137"/>
      <c r="DY62" s="137"/>
      <c r="DZ62" s="137"/>
      <c r="EA62" s="137"/>
      <c r="EB62" s="137"/>
      <c r="EC62" s="136"/>
      <c r="ED62" s="137"/>
      <c r="EE62" s="137"/>
      <c r="EF62" s="137"/>
      <c r="EG62" s="137"/>
      <c r="EH62" s="137"/>
      <c r="EI62" s="137"/>
      <c r="EJ62" s="137"/>
      <c r="EK62" s="137"/>
      <c r="EL62" s="137"/>
      <c r="EM62" s="137"/>
      <c r="EN62" s="137"/>
      <c r="EO62" s="137"/>
      <c r="EP62" s="137"/>
      <c r="EQ62" s="137"/>
      <c r="ER62" s="137"/>
      <c r="ES62" s="137"/>
      <c r="ET62" s="137"/>
      <c r="EU62" s="137"/>
      <c r="EV62" s="137"/>
      <c r="EW62" s="137"/>
      <c r="EX62" s="137"/>
      <c r="EY62" s="136"/>
      <c r="EZ62" s="137"/>
      <c r="FA62" s="137"/>
      <c r="FB62" s="137"/>
      <c r="FC62" s="137"/>
      <c r="FD62" s="137"/>
      <c r="FE62" s="137"/>
      <c r="FF62" s="137"/>
      <c r="FG62" s="137"/>
      <c r="FH62" s="137"/>
      <c r="FI62" s="137"/>
      <c r="FJ62" s="137"/>
      <c r="FK62" s="137"/>
      <c r="FL62" s="137"/>
      <c r="FM62" s="137"/>
      <c r="FN62" s="137"/>
      <c r="FO62" s="137"/>
      <c r="FP62" s="137"/>
      <c r="FQ62" s="137"/>
      <c r="FR62" s="137"/>
      <c r="FS62" s="137"/>
      <c r="FT62" s="137"/>
      <c r="FU62" s="136"/>
      <c r="FV62" s="137"/>
      <c r="FW62" s="137"/>
      <c r="FX62" s="137"/>
      <c r="FY62" s="137"/>
      <c r="FZ62" s="137"/>
      <c r="GA62" s="137"/>
      <c r="GB62" s="137"/>
      <c r="GC62" s="137"/>
      <c r="GD62" s="137"/>
      <c r="GE62" s="137"/>
      <c r="GF62" s="137"/>
      <c r="GG62" s="137"/>
      <c r="GH62" s="137"/>
      <c r="GI62" s="137"/>
      <c r="GJ62" s="137"/>
      <c r="GK62" s="137"/>
      <c r="GL62" s="137"/>
      <c r="GM62" s="137"/>
      <c r="GN62" s="137"/>
      <c r="GO62" s="137"/>
      <c r="GP62" s="137"/>
      <c r="GQ62" s="136"/>
      <c r="GR62" s="137"/>
      <c r="GS62" s="137"/>
      <c r="GT62" s="137"/>
      <c r="GU62" s="137"/>
      <c r="GV62" s="137"/>
      <c r="GW62" s="137"/>
      <c r="GX62" s="137"/>
      <c r="GY62" s="137"/>
      <c r="GZ62" s="137"/>
      <c r="HA62" s="137"/>
      <c r="HB62" s="137"/>
      <c r="HC62" s="137"/>
      <c r="HD62" s="137"/>
      <c r="HE62" s="137"/>
      <c r="HF62" s="137"/>
      <c r="HG62" s="137"/>
      <c r="HH62" s="137"/>
      <c r="HI62" s="137"/>
      <c r="HJ62" s="137"/>
      <c r="HK62" s="137"/>
      <c r="HL62" s="137"/>
      <c r="HM62" s="136"/>
      <c r="HN62" s="137"/>
      <c r="HO62" s="137"/>
      <c r="HP62" s="137"/>
      <c r="HQ62" s="137"/>
      <c r="HR62" s="137"/>
      <c r="HS62" s="137"/>
      <c r="HT62" s="137"/>
      <c r="HU62" s="137"/>
      <c r="HV62" s="137"/>
      <c r="HW62" s="137"/>
      <c r="HX62" s="137"/>
      <c r="HY62" s="137"/>
      <c r="HZ62" s="137"/>
      <c r="IA62" s="137"/>
      <c r="IB62" s="137"/>
      <c r="IC62" s="137"/>
      <c r="ID62" s="137"/>
      <c r="IE62" s="137"/>
      <c r="IF62" s="137"/>
      <c r="IG62" s="137"/>
      <c r="IH62" s="137"/>
      <c r="II62" s="136"/>
      <c r="IJ62" s="137"/>
      <c r="IK62" s="137"/>
      <c r="IL62" s="137"/>
      <c r="IM62" s="137"/>
      <c r="IN62" s="137"/>
      <c r="IO62" s="137"/>
      <c r="IP62" s="137"/>
      <c r="IQ62" s="137"/>
      <c r="IR62" s="137"/>
      <c r="IS62" s="137"/>
      <c r="IT62" s="137"/>
      <c r="IU62" s="137"/>
      <c r="IV62" s="137"/>
    </row>
    <row r="63" spans="1:256" s="7" customFormat="1" ht="12" customHeight="1">
      <c r="A63" s="326"/>
      <c r="B63" s="327"/>
      <c r="C63" s="327"/>
      <c r="D63" s="327"/>
      <c r="E63" s="327"/>
      <c r="F63" s="327"/>
      <c r="G63" s="327"/>
      <c r="H63" s="327"/>
      <c r="I63" s="327"/>
      <c r="J63" s="327"/>
      <c r="K63" s="327"/>
      <c r="L63" s="327"/>
      <c r="M63" s="327"/>
      <c r="N63" s="327"/>
      <c r="O63" s="327"/>
      <c r="P63" s="327"/>
      <c r="Q63" s="327"/>
      <c r="R63" s="327"/>
      <c r="S63" s="327"/>
      <c r="T63" s="327"/>
      <c r="U63" s="327"/>
      <c r="V63" s="328"/>
      <c r="W63" s="136"/>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6"/>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6"/>
      <c r="BP63" s="137"/>
      <c r="BQ63" s="137"/>
      <c r="BR63" s="137"/>
      <c r="BS63" s="137"/>
      <c r="BT63" s="137"/>
      <c r="BU63" s="137"/>
      <c r="BV63" s="137"/>
      <c r="BW63" s="137"/>
      <c r="BX63" s="137"/>
      <c r="BY63" s="137"/>
      <c r="BZ63" s="137"/>
      <c r="CA63" s="137"/>
      <c r="CB63" s="137"/>
      <c r="CC63" s="137"/>
      <c r="CD63" s="137"/>
      <c r="CE63" s="137"/>
      <c r="CF63" s="137"/>
      <c r="CG63" s="137"/>
      <c r="CH63" s="137"/>
      <c r="CI63" s="137"/>
      <c r="CJ63" s="137"/>
      <c r="CK63" s="136"/>
      <c r="CL63" s="137"/>
      <c r="CM63" s="137"/>
      <c r="CN63" s="137"/>
      <c r="CO63" s="137"/>
      <c r="CP63" s="137"/>
      <c r="CQ63" s="137"/>
      <c r="CR63" s="137"/>
      <c r="CS63" s="137"/>
      <c r="CT63" s="137"/>
      <c r="CU63" s="137"/>
      <c r="CV63" s="137"/>
      <c r="CW63" s="137"/>
      <c r="CX63" s="137"/>
      <c r="CY63" s="137"/>
      <c r="CZ63" s="137"/>
      <c r="DA63" s="137"/>
      <c r="DB63" s="137"/>
      <c r="DC63" s="137"/>
      <c r="DD63" s="137"/>
      <c r="DE63" s="137"/>
      <c r="DF63" s="137"/>
      <c r="DG63" s="136"/>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6"/>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6"/>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6"/>
      <c r="FV63" s="137"/>
      <c r="FW63" s="137"/>
      <c r="FX63" s="137"/>
      <c r="FY63" s="137"/>
      <c r="FZ63" s="137"/>
      <c r="GA63" s="137"/>
      <c r="GB63" s="137"/>
      <c r="GC63" s="137"/>
      <c r="GD63" s="137"/>
      <c r="GE63" s="137"/>
      <c r="GF63" s="137"/>
      <c r="GG63" s="137"/>
      <c r="GH63" s="137"/>
      <c r="GI63" s="137"/>
      <c r="GJ63" s="137"/>
      <c r="GK63" s="137"/>
      <c r="GL63" s="137"/>
      <c r="GM63" s="137"/>
      <c r="GN63" s="137"/>
      <c r="GO63" s="137"/>
      <c r="GP63" s="137"/>
      <c r="GQ63" s="136"/>
      <c r="GR63" s="137"/>
      <c r="GS63" s="137"/>
      <c r="GT63" s="137"/>
      <c r="GU63" s="137"/>
      <c r="GV63" s="137"/>
      <c r="GW63" s="137"/>
      <c r="GX63" s="137"/>
      <c r="GY63" s="137"/>
      <c r="GZ63" s="137"/>
      <c r="HA63" s="137"/>
      <c r="HB63" s="137"/>
      <c r="HC63" s="137"/>
      <c r="HD63" s="137"/>
      <c r="HE63" s="137"/>
      <c r="HF63" s="137"/>
      <c r="HG63" s="137"/>
      <c r="HH63" s="137"/>
      <c r="HI63" s="137"/>
      <c r="HJ63" s="137"/>
      <c r="HK63" s="137"/>
      <c r="HL63" s="137"/>
      <c r="HM63" s="136"/>
      <c r="HN63" s="137"/>
      <c r="HO63" s="137"/>
      <c r="HP63" s="137"/>
      <c r="HQ63" s="137"/>
      <c r="HR63" s="137"/>
      <c r="HS63" s="137"/>
      <c r="HT63" s="137"/>
      <c r="HU63" s="137"/>
      <c r="HV63" s="137"/>
      <c r="HW63" s="137"/>
      <c r="HX63" s="137"/>
      <c r="HY63" s="137"/>
      <c r="HZ63" s="137"/>
      <c r="IA63" s="137"/>
      <c r="IB63" s="137"/>
      <c r="IC63" s="137"/>
      <c r="ID63" s="137"/>
      <c r="IE63" s="137"/>
      <c r="IF63" s="137"/>
      <c r="IG63" s="137"/>
      <c r="IH63" s="137"/>
      <c r="II63" s="136"/>
      <c r="IJ63" s="137"/>
      <c r="IK63" s="137"/>
      <c r="IL63" s="137"/>
      <c r="IM63" s="137"/>
      <c r="IN63" s="137"/>
      <c r="IO63" s="137"/>
      <c r="IP63" s="137"/>
      <c r="IQ63" s="137"/>
      <c r="IR63" s="137"/>
      <c r="IS63" s="137"/>
      <c r="IT63" s="137"/>
      <c r="IU63" s="137"/>
      <c r="IV63" s="137"/>
    </row>
    <row r="64" spans="1:256" s="7" customFormat="1" ht="12" customHeight="1">
      <c r="A64" s="326"/>
      <c r="B64" s="327"/>
      <c r="C64" s="327"/>
      <c r="D64" s="327"/>
      <c r="E64" s="327"/>
      <c r="F64" s="327"/>
      <c r="G64" s="327"/>
      <c r="H64" s="327"/>
      <c r="I64" s="327"/>
      <c r="J64" s="327"/>
      <c r="K64" s="327"/>
      <c r="L64" s="327"/>
      <c r="M64" s="327"/>
      <c r="N64" s="327"/>
      <c r="O64" s="327"/>
      <c r="P64" s="327"/>
      <c r="Q64" s="327"/>
      <c r="R64" s="327"/>
      <c r="S64" s="327"/>
      <c r="T64" s="327"/>
      <c r="U64" s="327"/>
      <c r="V64" s="328"/>
      <c r="W64" s="136"/>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6"/>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6"/>
      <c r="BP64" s="137"/>
      <c r="BQ64" s="137"/>
      <c r="BR64" s="137"/>
      <c r="BS64" s="137"/>
      <c r="BT64" s="137"/>
      <c r="BU64" s="137"/>
      <c r="BV64" s="137"/>
      <c r="BW64" s="137"/>
      <c r="BX64" s="137"/>
      <c r="BY64" s="137"/>
      <c r="BZ64" s="137"/>
      <c r="CA64" s="137"/>
      <c r="CB64" s="137"/>
      <c r="CC64" s="137"/>
      <c r="CD64" s="137"/>
      <c r="CE64" s="137"/>
      <c r="CF64" s="137"/>
      <c r="CG64" s="137"/>
      <c r="CH64" s="137"/>
      <c r="CI64" s="137"/>
      <c r="CJ64" s="137"/>
      <c r="CK64" s="136"/>
      <c r="CL64" s="137"/>
      <c r="CM64" s="137"/>
      <c r="CN64" s="137"/>
      <c r="CO64" s="137"/>
      <c r="CP64" s="137"/>
      <c r="CQ64" s="137"/>
      <c r="CR64" s="137"/>
      <c r="CS64" s="137"/>
      <c r="CT64" s="137"/>
      <c r="CU64" s="137"/>
      <c r="CV64" s="137"/>
      <c r="CW64" s="137"/>
      <c r="CX64" s="137"/>
      <c r="CY64" s="137"/>
      <c r="CZ64" s="137"/>
      <c r="DA64" s="137"/>
      <c r="DB64" s="137"/>
      <c r="DC64" s="137"/>
      <c r="DD64" s="137"/>
      <c r="DE64" s="137"/>
      <c r="DF64" s="137"/>
      <c r="DG64" s="136"/>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6"/>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6"/>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6"/>
      <c r="FV64" s="137"/>
      <c r="FW64" s="137"/>
      <c r="FX64" s="137"/>
      <c r="FY64" s="137"/>
      <c r="FZ64" s="137"/>
      <c r="GA64" s="137"/>
      <c r="GB64" s="137"/>
      <c r="GC64" s="137"/>
      <c r="GD64" s="137"/>
      <c r="GE64" s="137"/>
      <c r="GF64" s="137"/>
      <c r="GG64" s="137"/>
      <c r="GH64" s="137"/>
      <c r="GI64" s="137"/>
      <c r="GJ64" s="137"/>
      <c r="GK64" s="137"/>
      <c r="GL64" s="137"/>
      <c r="GM64" s="137"/>
      <c r="GN64" s="137"/>
      <c r="GO64" s="137"/>
      <c r="GP64" s="137"/>
      <c r="GQ64" s="136"/>
      <c r="GR64" s="137"/>
      <c r="GS64" s="137"/>
      <c r="GT64" s="137"/>
      <c r="GU64" s="137"/>
      <c r="GV64" s="137"/>
      <c r="GW64" s="137"/>
      <c r="GX64" s="137"/>
      <c r="GY64" s="137"/>
      <c r="GZ64" s="137"/>
      <c r="HA64" s="137"/>
      <c r="HB64" s="137"/>
      <c r="HC64" s="137"/>
      <c r="HD64" s="137"/>
      <c r="HE64" s="137"/>
      <c r="HF64" s="137"/>
      <c r="HG64" s="137"/>
      <c r="HH64" s="137"/>
      <c r="HI64" s="137"/>
      <c r="HJ64" s="137"/>
      <c r="HK64" s="137"/>
      <c r="HL64" s="137"/>
      <c r="HM64" s="136"/>
      <c r="HN64" s="137"/>
      <c r="HO64" s="137"/>
      <c r="HP64" s="137"/>
      <c r="HQ64" s="137"/>
      <c r="HR64" s="137"/>
      <c r="HS64" s="137"/>
      <c r="HT64" s="137"/>
      <c r="HU64" s="137"/>
      <c r="HV64" s="137"/>
      <c r="HW64" s="137"/>
      <c r="HX64" s="137"/>
      <c r="HY64" s="137"/>
      <c r="HZ64" s="137"/>
      <c r="IA64" s="137"/>
      <c r="IB64" s="137"/>
      <c r="IC64" s="137"/>
      <c r="ID64" s="137"/>
      <c r="IE64" s="137"/>
      <c r="IF64" s="137"/>
      <c r="IG64" s="137"/>
      <c r="IH64" s="137"/>
      <c r="II64" s="136"/>
      <c r="IJ64" s="137"/>
      <c r="IK64" s="137"/>
      <c r="IL64" s="137"/>
      <c r="IM64" s="137"/>
      <c r="IN64" s="137"/>
      <c r="IO64" s="137"/>
      <c r="IP64" s="137"/>
      <c r="IQ64" s="137"/>
      <c r="IR64" s="137"/>
      <c r="IS64" s="137"/>
      <c r="IT64" s="137"/>
      <c r="IU64" s="137"/>
      <c r="IV64" s="137"/>
    </row>
    <row r="65" spans="1:23" s="10" customFormat="1" ht="12" customHeight="1">
      <c r="A65" s="329"/>
      <c r="B65" s="330"/>
      <c r="C65" s="330"/>
      <c r="D65" s="330"/>
      <c r="E65" s="330"/>
      <c r="F65" s="330"/>
      <c r="G65" s="330"/>
      <c r="H65" s="330"/>
      <c r="I65" s="330"/>
      <c r="J65" s="330"/>
      <c r="K65" s="330"/>
      <c r="L65" s="330"/>
      <c r="M65" s="330"/>
      <c r="N65" s="330"/>
      <c r="O65" s="330"/>
      <c r="P65" s="330"/>
      <c r="Q65" s="330"/>
      <c r="R65" s="330"/>
      <c r="S65" s="330"/>
      <c r="T65" s="330"/>
      <c r="U65" s="330"/>
      <c r="V65" s="330"/>
      <c r="W65" s="48"/>
    </row>
  </sheetData>
  <sheetProtection/>
  <mergeCells count="17">
    <mergeCell ref="A59:V61"/>
    <mergeCell ref="A62:V65"/>
    <mergeCell ref="A58:V58"/>
    <mergeCell ref="C3:C4"/>
    <mergeCell ref="G3:G4"/>
    <mergeCell ref="D3:D4"/>
    <mergeCell ref="B56:D56"/>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ignoredErrors>
    <ignoredError sqref="N14:O25 N39:O54 P13:Q13 P14:Q25 N26:O34 P26:Q34 P39:Q54" formula="1"/>
    <ignoredError sqref="V5" unlockedFormula="1"/>
    <ignoredError sqref="N35:O38 P35:Q38 V6:V48" formula="1" unlockedFormula="1"/>
    <ignoredError sqref="S8:T43" emptyCellReference="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A3" sqref="A3:V3"/>
    </sheetView>
  </sheetViews>
  <sheetFormatPr defaultColWidth="4.421875" defaultRowHeight="12.75"/>
  <cols>
    <col min="1" max="1" width="4.140625" style="54" bestFit="1" customWidth="1"/>
    <col min="2" max="2" width="48.421875" style="15" customWidth="1"/>
    <col min="3" max="3" width="9.00390625" style="16" customWidth="1"/>
    <col min="4" max="4" width="24.42187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4.140625" style="21" bestFit="1" customWidth="1"/>
    <col min="15" max="15" width="9.00390625" style="25" bestFit="1" customWidth="1"/>
    <col min="16" max="16" width="8.421875" style="31" customWidth="1"/>
    <col min="17" max="17" width="6.421875" style="32" customWidth="1"/>
    <col min="18" max="18" width="13.28125" style="33" hidden="1" customWidth="1"/>
    <col min="19" max="19" width="9.8515625" style="34" hidden="1" customWidth="1"/>
    <col min="20" max="20" width="13.7109375" style="33" bestFit="1" customWidth="1"/>
    <col min="21" max="21" width="9.71093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113"/>
      <c r="B1" s="26"/>
      <c r="C1" s="27"/>
      <c r="D1" s="28"/>
      <c r="E1" s="29"/>
      <c r="F1" s="29"/>
      <c r="G1" s="29"/>
      <c r="H1" s="77"/>
      <c r="I1" s="87"/>
      <c r="J1" s="80"/>
      <c r="K1" s="90"/>
      <c r="L1" s="81"/>
      <c r="M1" s="91"/>
      <c r="N1" s="82"/>
      <c r="O1" s="92"/>
      <c r="P1" s="95"/>
      <c r="Q1" s="97"/>
      <c r="R1" s="85"/>
      <c r="S1" s="34"/>
      <c r="T1" s="85"/>
      <c r="U1" s="95"/>
      <c r="V1" s="132"/>
      <c r="W1" s="49"/>
    </row>
    <row r="2" spans="1:23" s="30" customFormat="1" ht="31.5" customHeight="1">
      <c r="A2" s="138"/>
      <c r="B2" s="139"/>
      <c r="C2" s="140"/>
      <c r="D2" s="141"/>
      <c r="E2" s="142"/>
      <c r="F2" s="142"/>
      <c r="G2" s="142"/>
      <c r="H2" s="143"/>
      <c r="I2" s="144"/>
      <c r="J2" s="145"/>
      <c r="K2" s="146"/>
      <c r="L2" s="147"/>
      <c r="M2" s="148"/>
      <c r="N2" s="149"/>
      <c r="O2" s="150"/>
      <c r="P2" s="151"/>
      <c r="Q2" s="152"/>
      <c r="R2" s="153"/>
      <c r="S2" s="154"/>
      <c r="T2" s="153"/>
      <c r="U2" s="151"/>
      <c r="V2" s="155"/>
      <c r="W2" s="49"/>
    </row>
    <row r="3" spans="1:23" s="3" customFormat="1" ht="27.75" thickBot="1">
      <c r="A3" s="355" t="s">
        <v>24</v>
      </c>
      <c r="B3" s="356"/>
      <c r="C3" s="356"/>
      <c r="D3" s="356"/>
      <c r="E3" s="356"/>
      <c r="F3" s="356"/>
      <c r="G3" s="356"/>
      <c r="H3" s="356"/>
      <c r="I3" s="356"/>
      <c r="J3" s="356"/>
      <c r="K3" s="356"/>
      <c r="L3" s="356"/>
      <c r="M3" s="356"/>
      <c r="N3" s="356"/>
      <c r="O3" s="356"/>
      <c r="P3" s="356"/>
      <c r="Q3" s="356"/>
      <c r="R3" s="356"/>
      <c r="S3" s="356"/>
      <c r="T3" s="356"/>
      <c r="U3" s="356"/>
      <c r="V3" s="357"/>
      <c r="W3" s="49"/>
    </row>
    <row r="4" spans="1:23" s="106" customFormat="1" ht="20.25" customHeight="1">
      <c r="A4" s="161"/>
      <c r="B4" s="322" t="s">
        <v>61</v>
      </c>
      <c r="C4" s="333" t="s">
        <v>71</v>
      </c>
      <c r="D4" s="317" t="s">
        <v>8</v>
      </c>
      <c r="E4" s="317" t="s">
        <v>79</v>
      </c>
      <c r="F4" s="317" t="s">
        <v>80</v>
      </c>
      <c r="G4" s="317" t="s">
        <v>81</v>
      </c>
      <c r="H4" s="359" t="s">
        <v>9</v>
      </c>
      <c r="I4" s="359"/>
      <c r="J4" s="359" t="s">
        <v>10</v>
      </c>
      <c r="K4" s="359"/>
      <c r="L4" s="359" t="s">
        <v>11</v>
      </c>
      <c r="M4" s="359"/>
      <c r="N4" s="358" t="s">
        <v>82</v>
      </c>
      <c r="O4" s="358"/>
      <c r="P4" s="358"/>
      <c r="Q4" s="358"/>
      <c r="R4" s="359" t="s">
        <v>7</v>
      </c>
      <c r="S4" s="359"/>
      <c r="T4" s="358" t="s">
        <v>62</v>
      </c>
      <c r="U4" s="358"/>
      <c r="V4" s="360"/>
      <c r="W4" s="156"/>
    </row>
    <row r="5" spans="1:23" s="106" customFormat="1" ht="29.25" customHeight="1" thickBot="1">
      <c r="A5" s="162"/>
      <c r="B5" s="323"/>
      <c r="C5" s="334"/>
      <c r="D5" s="335"/>
      <c r="E5" s="318"/>
      <c r="F5" s="318"/>
      <c r="G5" s="318"/>
      <c r="H5" s="157" t="s">
        <v>14</v>
      </c>
      <c r="I5" s="158" t="s">
        <v>13</v>
      </c>
      <c r="J5" s="157" t="s">
        <v>14</v>
      </c>
      <c r="K5" s="158" t="s">
        <v>13</v>
      </c>
      <c r="L5" s="157" t="s">
        <v>14</v>
      </c>
      <c r="M5" s="158" t="s">
        <v>13</v>
      </c>
      <c r="N5" s="157" t="s">
        <v>14</v>
      </c>
      <c r="O5" s="158" t="s">
        <v>13</v>
      </c>
      <c r="P5" s="158" t="s">
        <v>63</v>
      </c>
      <c r="Q5" s="159" t="s">
        <v>64</v>
      </c>
      <c r="R5" s="157" t="s">
        <v>14</v>
      </c>
      <c r="S5" s="110" t="s">
        <v>12</v>
      </c>
      <c r="T5" s="157" t="s">
        <v>14</v>
      </c>
      <c r="U5" s="158" t="s">
        <v>13</v>
      </c>
      <c r="V5" s="160" t="s">
        <v>64</v>
      </c>
      <c r="W5" s="156"/>
    </row>
    <row r="6" spans="1:23" s="4" customFormat="1" ht="15" customHeight="1">
      <c r="A6" s="50">
        <v>1</v>
      </c>
      <c r="B6" s="247" t="s">
        <v>66</v>
      </c>
      <c r="C6" s="65">
        <v>40515</v>
      </c>
      <c r="D6" s="173" t="s">
        <v>75</v>
      </c>
      <c r="E6" s="174">
        <v>337</v>
      </c>
      <c r="F6" s="174">
        <v>467</v>
      </c>
      <c r="G6" s="174">
        <v>3</v>
      </c>
      <c r="H6" s="66">
        <v>498484</v>
      </c>
      <c r="I6" s="248">
        <v>52545</v>
      </c>
      <c r="J6" s="66">
        <v>912039</v>
      </c>
      <c r="K6" s="248">
        <v>90817</v>
      </c>
      <c r="L6" s="66">
        <v>963115</v>
      </c>
      <c r="M6" s="248">
        <v>95650</v>
      </c>
      <c r="N6" s="67">
        <f>+H6+J6+L6</f>
        <v>2373638</v>
      </c>
      <c r="O6" s="249">
        <f>+I6+K6+M6</f>
        <v>239012</v>
      </c>
      <c r="P6" s="250">
        <f>IF(N6&lt;&gt;0,O6/F6,"")</f>
        <v>511.80299785867237</v>
      </c>
      <c r="Q6" s="175">
        <f>IF(N6&lt;&gt;0,N6/O6,"")</f>
        <v>9.931041119274346</v>
      </c>
      <c r="R6" s="66">
        <v>3580079</v>
      </c>
      <c r="S6" s="251">
        <f aca="true" t="shared" si="0" ref="S6:S25">IF(R6&lt;&gt;0,-(R6-N6)/R6,"")</f>
        <v>-0.3369872564264643</v>
      </c>
      <c r="T6" s="66">
        <v>13898766</v>
      </c>
      <c r="U6" s="248">
        <v>1453558</v>
      </c>
      <c r="V6" s="176">
        <f>T6/U6</f>
        <v>9.56189295507988</v>
      </c>
      <c r="W6" s="68">
        <v>1</v>
      </c>
    </row>
    <row r="7" spans="1:23" s="4" customFormat="1" ht="15" customHeight="1">
      <c r="A7" s="50">
        <v>2</v>
      </c>
      <c r="B7" s="252" t="s">
        <v>26</v>
      </c>
      <c r="C7" s="56">
        <v>40522</v>
      </c>
      <c r="D7" s="165" t="s">
        <v>52</v>
      </c>
      <c r="E7" s="76">
        <v>110</v>
      </c>
      <c r="F7" s="76">
        <v>110</v>
      </c>
      <c r="G7" s="76">
        <v>2</v>
      </c>
      <c r="H7" s="57">
        <v>200359</v>
      </c>
      <c r="I7" s="188">
        <v>18695</v>
      </c>
      <c r="J7" s="57">
        <v>330128</v>
      </c>
      <c r="K7" s="188">
        <v>28805</v>
      </c>
      <c r="L7" s="57">
        <v>351423</v>
      </c>
      <c r="M7" s="188">
        <v>30379</v>
      </c>
      <c r="N7" s="58">
        <f>+H7+J7+L7</f>
        <v>881910</v>
      </c>
      <c r="O7" s="189">
        <f>+I7+K7+M7</f>
        <v>77879</v>
      </c>
      <c r="P7" s="192">
        <f>+O7/F7</f>
        <v>707.9909090909091</v>
      </c>
      <c r="Q7" s="71">
        <f>+N7/O7</f>
        <v>11.324105342903735</v>
      </c>
      <c r="R7" s="57">
        <v>1279512</v>
      </c>
      <c r="S7" s="191">
        <f t="shared" si="0"/>
        <v>-0.3107450340442294</v>
      </c>
      <c r="T7" s="57">
        <v>2701544</v>
      </c>
      <c r="U7" s="188">
        <v>246346</v>
      </c>
      <c r="V7" s="103">
        <f>+T7/U7</f>
        <v>10.966461805752884</v>
      </c>
      <c r="W7" s="69"/>
    </row>
    <row r="8" spans="1:23" s="5" customFormat="1" ht="15" customHeight="1">
      <c r="A8" s="55">
        <v>3</v>
      </c>
      <c r="B8" s="290" t="s">
        <v>27</v>
      </c>
      <c r="C8" s="180">
        <v>40522</v>
      </c>
      <c r="D8" s="181" t="s">
        <v>55</v>
      </c>
      <c r="E8" s="182">
        <v>127</v>
      </c>
      <c r="F8" s="182">
        <v>158</v>
      </c>
      <c r="G8" s="182">
        <v>2</v>
      </c>
      <c r="H8" s="183">
        <v>99242</v>
      </c>
      <c r="I8" s="291">
        <v>8854</v>
      </c>
      <c r="J8" s="183">
        <v>282903</v>
      </c>
      <c r="K8" s="291">
        <v>24913</v>
      </c>
      <c r="L8" s="183">
        <v>266387</v>
      </c>
      <c r="M8" s="291">
        <v>23486</v>
      </c>
      <c r="N8" s="184">
        <f>H8+J8+L8</f>
        <v>648532</v>
      </c>
      <c r="O8" s="292">
        <f>I8+K8+M8</f>
        <v>57253</v>
      </c>
      <c r="P8" s="291">
        <f>O8/F8</f>
        <v>362.3607594936709</v>
      </c>
      <c r="Q8" s="185">
        <f>+N8/O8</f>
        <v>11.32747628945208</v>
      </c>
      <c r="R8" s="183">
        <v>717724.5</v>
      </c>
      <c r="S8" s="293">
        <f t="shared" si="0"/>
        <v>-0.09640537560024773</v>
      </c>
      <c r="T8" s="186">
        <v>1697207</v>
      </c>
      <c r="U8" s="294">
        <v>149734</v>
      </c>
      <c r="V8" s="187">
        <f>T8/U8</f>
        <v>11.334813736359143</v>
      </c>
      <c r="W8" s="68">
        <v>1</v>
      </c>
    </row>
    <row r="9" spans="1:23" s="5" customFormat="1" ht="15" customHeight="1">
      <c r="A9" s="51">
        <v>4</v>
      </c>
      <c r="B9" s="279" t="s">
        <v>32</v>
      </c>
      <c r="C9" s="295">
        <v>40529</v>
      </c>
      <c r="D9" s="280" t="s">
        <v>55</v>
      </c>
      <c r="E9" s="301">
        <v>147</v>
      </c>
      <c r="F9" s="301">
        <v>147</v>
      </c>
      <c r="G9" s="301">
        <v>1</v>
      </c>
      <c r="H9" s="281">
        <v>83407.5</v>
      </c>
      <c r="I9" s="282">
        <v>9463</v>
      </c>
      <c r="J9" s="281">
        <v>158045</v>
      </c>
      <c r="K9" s="282">
        <v>16823</v>
      </c>
      <c r="L9" s="281">
        <v>209857.5</v>
      </c>
      <c r="M9" s="282">
        <v>21763</v>
      </c>
      <c r="N9" s="283">
        <f>H9+J9+L9</f>
        <v>451310</v>
      </c>
      <c r="O9" s="284">
        <f>I9+K9+M9</f>
        <v>48049</v>
      </c>
      <c r="P9" s="282">
        <f>O9/F9</f>
        <v>326.86394557823127</v>
      </c>
      <c r="Q9" s="285">
        <f>+N9/O9</f>
        <v>9.392703282066224</v>
      </c>
      <c r="R9" s="281"/>
      <c r="S9" s="286">
        <f t="shared" si="0"/>
      </c>
      <c r="T9" s="287">
        <v>451310</v>
      </c>
      <c r="U9" s="288">
        <v>48049</v>
      </c>
      <c r="V9" s="289">
        <f>T9/U9</f>
        <v>9.392703282066224</v>
      </c>
      <c r="W9" s="68">
        <v>1</v>
      </c>
    </row>
    <row r="10" spans="1:23" s="5" customFormat="1" ht="15" customHeight="1">
      <c r="A10" s="51">
        <v>5</v>
      </c>
      <c r="B10" s="252" t="s">
        <v>22</v>
      </c>
      <c r="C10" s="56">
        <v>40487</v>
      </c>
      <c r="D10" s="165" t="s">
        <v>52</v>
      </c>
      <c r="E10" s="76">
        <v>312</v>
      </c>
      <c r="F10" s="76">
        <v>186</v>
      </c>
      <c r="G10" s="76">
        <v>7</v>
      </c>
      <c r="H10" s="57">
        <v>64096</v>
      </c>
      <c r="I10" s="188">
        <v>7539</v>
      </c>
      <c r="J10" s="57">
        <v>130352</v>
      </c>
      <c r="K10" s="188">
        <v>14362</v>
      </c>
      <c r="L10" s="57">
        <v>156026</v>
      </c>
      <c r="M10" s="188">
        <v>16915</v>
      </c>
      <c r="N10" s="58">
        <f>+H10+J10+L10</f>
        <v>350474</v>
      </c>
      <c r="O10" s="189">
        <f>+I10+K10+M10</f>
        <v>38816</v>
      </c>
      <c r="P10" s="192">
        <f>+O10/F10</f>
        <v>208.68817204301075</v>
      </c>
      <c r="Q10" s="71">
        <f>+N10/O10</f>
        <v>9.029111706512778</v>
      </c>
      <c r="R10" s="57">
        <v>635092</v>
      </c>
      <c r="S10" s="191">
        <f t="shared" si="0"/>
        <v>-0.44815239366894877</v>
      </c>
      <c r="T10" s="57">
        <v>31092392</v>
      </c>
      <c r="U10" s="188">
        <v>3404526</v>
      </c>
      <c r="V10" s="103">
        <f>+T10/U10</f>
        <v>9.13266398905457</v>
      </c>
      <c r="W10" s="68"/>
    </row>
    <row r="11" spans="1:23" s="5" customFormat="1" ht="15" customHeight="1">
      <c r="A11" s="51">
        <v>6</v>
      </c>
      <c r="B11" s="255" t="s">
        <v>33</v>
      </c>
      <c r="C11" s="296">
        <v>40529</v>
      </c>
      <c r="D11" s="205" t="s">
        <v>75</v>
      </c>
      <c r="E11" s="302">
        <v>72</v>
      </c>
      <c r="F11" s="302">
        <v>72</v>
      </c>
      <c r="G11" s="302">
        <v>1</v>
      </c>
      <c r="H11" s="206">
        <v>74750</v>
      </c>
      <c r="I11" s="207">
        <v>6679</v>
      </c>
      <c r="J11" s="206">
        <v>121966</v>
      </c>
      <c r="K11" s="207">
        <v>10105</v>
      </c>
      <c r="L11" s="206">
        <v>121837</v>
      </c>
      <c r="M11" s="207">
        <v>9922</v>
      </c>
      <c r="N11" s="208">
        <f>+H11+J11+L11</f>
        <v>318553</v>
      </c>
      <c r="O11" s="209">
        <f>+I11+K11+M11</f>
        <v>26706</v>
      </c>
      <c r="P11" s="210">
        <f>IF(N11&lt;&gt;0,O11/F11,"")</f>
        <v>370.9166666666667</v>
      </c>
      <c r="Q11" s="211">
        <f>IF(N11&lt;&gt;0,N11/O11,"")</f>
        <v>11.928143488354676</v>
      </c>
      <c r="R11" s="206"/>
      <c r="S11" s="202">
        <f t="shared" si="0"/>
      </c>
      <c r="T11" s="206">
        <v>318553</v>
      </c>
      <c r="U11" s="207">
        <v>26706</v>
      </c>
      <c r="V11" s="256">
        <f>T11/U11</f>
        <v>11.928143488354676</v>
      </c>
      <c r="W11" s="68"/>
    </row>
    <row r="12" spans="1:23" s="5" customFormat="1" ht="15" customHeight="1">
      <c r="A12" s="51">
        <v>7</v>
      </c>
      <c r="B12" s="257" t="s">
        <v>34</v>
      </c>
      <c r="C12" s="297">
        <v>40529</v>
      </c>
      <c r="D12" s="212" t="s">
        <v>20</v>
      </c>
      <c r="E12" s="303">
        <v>134</v>
      </c>
      <c r="F12" s="303">
        <v>154</v>
      </c>
      <c r="G12" s="303">
        <v>1</v>
      </c>
      <c r="H12" s="213">
        <v>33848</v>
      </c>
      <c r="I12" s="204">
        <v>4111</v>
      </c>
      <c r="J12" s="213">
        <v>53880</v>
      </c>
      <c r="K12" s="204">
        <v>6040</v>
      </c>
      <c r="L12" s="213">
        <v>69255.5</v>
      </c>
      <c r="M12" s="204">
        <v>7650</v>
      </c>
      <c r="N12" s="199">
        <v>156983.5</v>
      </c>
      <c r="O12" s="200">
        <v>17801</v>
      </c>
      <c r="P12" s="214">
        <f>IF(N12&lt;&gt;0,O12/F12,"")</f>
        <v>115.5909090909091</v>
      </c>
      <c r="Q12" s="215">
        <f>IF(N12&lt;&gt;0,N12/O12,"")</f>
        <v>8.818802314476715</v>
      </c>
      <c r="R12" s="213"/>
      <c r="S12" s="202">
        <f t="shared" si="0"/>
      </c>
      <c r="T12" s="216">
        <v>156983.5</v>
      </c>
      <c r="U12" s="217">
        <v>17801</v>
      </c>
      <c r="V12" s="258">
        <f>IF(T12&lt;&gt;0,T12/U12,"")</f>
        <v>8.818802314476715</v>
      </c>
      <c r="W12" s="68"/>
    </row>
    <row r="13" spans="1:23" s="5" customFormat="1" ht="15" customHeight="1">
      <c r="A13" s="51">
        <v>8</v>
      </c>
      <c r="B13" s="255" t="s">
        <v>35</v>
      </c>
      <c r="C13" s="296">
        <v>40529</v>
      </c>
      <c r="D13" s="218" t="s">
        <v>6</v>
      </c>
      <c r="E13" s="302">
        <v>81</v>
      </c>
      <c r="F13" s="302">
        <v>81</v>
      </c>
      <c r="G13" s="302">
        <v>1</v>
      </c>
      <c r="H13" s="206">
        <v>27759</v>
      </c>
      <c r="I13" s="207">
        <v>3298</v>
      </c>
      <c r="J13" s="206">
        <v>48098</v>
      </c>
      <c r="K13" s="207">
        <v>5323</v>
      </c>
      <c r="L13" s="206">
        <v>65629</v>
      </c>
      <c r="M13" s="207">
        <v>7013</v>
      </c>
      <c r="N13" s="208">
        <f>SUM(H13+J13+L13)</f>
        <v>141486</v>
      </c>
      <c r="O13" s="209">
        <f>SUM(I13+K13+M13)</f>
        <v>15634</v>
      </c>
      <c r="P13" s="210">
        <f>IF(N13&lt;&gt;0,O13/F13,"")</f>
        <v>193.01234567901236</v>
      </c>
      <c r="Q13" s="211">
        <f>IF(N13&lt;&gt;0,N13/O13,"")</f>
        <v>9.049891262632723</v>
      </c>
      <c r="R13" s="219"/>
      <c r="S13" s="202">
        <f t="shared" si="0"/>
      </c>
      <c r="T13" s="206">
        <v>141486</v>
      </c>
      <c r="U13" s="207">
        <v>15634</v>
      </c>
      <c r="V13" s="256">
        <f>T13/U13</f>
        <v>9.049891262632723</v>
      </c>
      <c r="W13" s="69"/>
    </row>
    <row r="14" spans="1:23" s="5" customFormat="1" ht="15" customHeight="1">
      <c r="A14" s="51">
        <v>9</v>
      </c>
      <c r="B14" s="259" t="s">
        <v>67</v>
      </c>
      <c r="C14" s="59">
        <v>40515</v>
      </c>
      <c r="D14" s="166" t="s">
        <v>55</v>
      </c>
      <c r="E14" s="60">
        <v>62</v>
      </c>
      <c r="F14" s="60">
        <v>62</v>
      </c>
      <c r="G14" s="60">
        <v>3</v>
      </c>
      <c r="H14" s="99">
        <v>10275.5</v>
      </c>
      <c r="I14" s="193">
        <v>1340</v>
      </c>
      <c r="J14" s="99">
        <v>41085</v>
      </c>
      <c r="K14" s="193">
        <v>3993</v>
      </c>
      <c r="L14" s="99">
        <v>49918.5</v>
      </c>
      <c r="M14" s="193">
        <v>4770</v>
      </c>
      <c r="N14" s="100">
        <f>H14+J14+L14</f>
        <v>101279</v>
      </c>
      <c r="O14" s="194">
        <f>I14+K14+M14</f>
        <v>10103</v>
      </c>
      <c r="P14" s="193">
        <f>O14/F14</f>
        <v>162.9516129032258</v>
      </c>
      <c r="Q14" s="101">
        <f>+N14/O14</f>
        <v>10.024646144709493</v>
      </c>
      <c r="R14" s="99">
        <v>150115</v>
      </c>
      <c r="S14" s="191">
        <f t="shared" si="0"/>
        <v>-0.32532391832928087</v>
      </c>
      <c r="T14" s="102">
        <v>644678</v>
      </c>
      <c r="U14" s="195">
        <v>64105</v>
      </c>
      <c r="V14" s="72">
        <f>T14/U14</f>
        <v>10.056594649403323</v>
      </c>
      <c r="W14" s="68"/>
    </row>
    <row r="15" spans="1:23" s="5" customFormat="1" ht="15" customHeight="1">
      <c r="A15" s="51">
        <v>10</v>
      </c>
      <c r="B15" s="260" t="s">
        <v>56</v>
      </c>
      <c r="C15" s="56">
        <v>40499</v>
      </c>
      <c r="D15" s="163" t="s">
        <v>75</v>
      </c>
      <c r="E15" s="63">
        <v>216</v>
      </c>
      <c r="F15" s="63">
        <v>84</v>
      </c>
      <c r="G15" s="63">
        <v>5</v>
      </c>
      <c r="H15" s="57">
        <v>13120</v>
      </c>
      <c r="I15" s="188">
        <v>1785</v>
      </c>
      <c r="J15" s="57">
        <v>35427</v>
      </c>
      <c r="K15" s="188">
        <v>4773</v>
      </c>
      <c r="L15" s="57">
        <v>29959</v>
      </c>
      <c r="M15" s="188">
        <v>4022</v>
      </c>
      <c r="N15" s="58">
        <f>+H15+J15+L15</f>
        <v>78506</v>
      </c>
      <c r="O15" s="189">
        <f>+I15+K15+M15</f>
        <v>10580</v>
      </c>
      <c r="P15" s="190">
        <f>IF(N15&lt;&gt;0,O15/F15,"")</f>
        <v>125.95238095238095</v>
      </c>
      <c r="Q15" s="70">
        <f>IF(N15&lt;&gt;0,N15/O15,"")</f>
        <v>7.420226843100189</v>
      </c>
      <c r="R15" s="57">
        <v>266615</v>
      </c>
      <c r="S15" s="191">
        <f t="shared" si="0"/>
        <v>-0.7055454494308272</v>
      </c>
      <c r="T15" s="57">
        <v>7414558</v>
      </c>
      <c r="U15" s="188">
        <v>774424</v>
      </c>
      <c r="V15" s="74">
        <f>T15/U15</f>
        <v>9.574287470429635</v>
      </c>
      <c r="W15" s="68"/>
    </row>
    <row r="16" spans="1:23" s="5" customFormat="1" ht="15" customHeight="1">
      <c r="A16" s="51">
        <v>11</v>
      </c>
      <c r="B16" s="253" t="s">
        <v>36</v>
      </c>
      <c r="C16" s="298">
        <v>40529</v>
      </c>
      <c r="D16" s="196" t="s">
        <v>55</v>
      </c>
      <c r="E16" s="304">
        <v>27</v>
      </c>
      <c r="F16" s="304">
        <v>27</v>
      </c>
      <c r="G16" s="304">
        <v>1</v>
      </c>
      <c r="H16" s="197">
        <v>12587.5</v>
      </c>
      <c r="I16" s="198">
        <v>956</v>
      </c>
      <c r="J16" s="197">
        <v>17489.5</v>
      </c>
      <c r="K16" s="198">
        <v>1257</v>
      </c>
      <c r="L16" s="197">
        <v>21638</v>
      </c>
      <c r="M16" s="198">
        <v>1563</v>
      </c>
      <c r="N16" s="199">
        <f>H16+J16+L16</f>
        <v>51715</v>
      </c>
      <c r="O16" s="200">
        <f>I16+K16+M16</f>
        <v>3776</v>
      </c>
      <c r="P16" s="198">
        <f>O16/F16</f>
        <v>139.85185185185185</v>
      </c>
      <c r="Q16" s="201">
        <f>+N16/O16</f>
        <v>13.695709745762711</v>
      </c>
      <c r="R16" s="197"/>
      <c r="S16" s="202">
        <f t="shared" si="0"/>
      </c>
      <c r="T16" s="203">
        <v>51715</v>
      </c>
      <c r="U16" s="204">
        <v>3776</v>
      </c>
      <c r="V16" s="254">
        <f>T16/U16</f>
        <v>13.695709745762711</v>
      </c>
      <c r="W16" s="68">
        <v>1</v>
      </c>
    </row>
    <row r="17" spans="1:23" s="5" customFormat="1" ht="15" customHeight="1">
      <c r="A17" s="51">
        <v>12</v>
      </c>
      <c r="B17" s="261" t="s">
        <v>69</v>
      </c>
      <c r="C17" s="59">
        <v>40515</v>
      </c>
      <c r="D17" s="166" t="s">
        <v>77</v>
      </c>
      <c r="E17" s="60">
        <v>122</v>
      </c>
      <c r="F17" s="60">
        <v>87</v>
      </c>
      <c r="G17" s="60">
        <v>3</v>
      </c>
      <c r="H17" s="61">
        <v>8144</v>
      </c>
      <c r="I17" s="192">
        <v>1095</v>
      </c>
      <c r="J17" s="61">
        <v>19498</v>
      </c>
      <c r="K17" s="192">
        <v>2439</v>
      </c>
      <c r="L17" s="61">
        <v>23679</v>
      </c>
      <c r="M17" s="192">
        <v>2975</v>
      </c>
      <c r="N17" s="62">
        <f>+L17+J17+H17</f>
        <v>51321</v>
      </c>
      <c r="O17" s="220">
        <f>+M17+K17+I17</f>
        <v>6509</v>
      </c>
      <c r="P17" s="192">
        <f>+O17/F17</f>
        <v>74.816091954023</v>
      </c>
      <c r="Q17" s="71">
        <f>+N17/O17</f>
        <v>7.884621293593486</v>
      </c>
      <c r="R17" s="61">
        <v>156847</v>
      </c>
      <c r="S17" s="191">
        <f t="shared" si="0"/>
        <v>-0.6727957818766058</v>
      </c>
      <c r="T17" s="61">
        <v>568617</v>
      </c>
      <c r="U17" s="192">
        <v>65995</v>
      </c>
      <c r="V17" s="73">
        <f>+T17/U17</f>
        <v>8.616061822865369</v>
      </c>
      <c r="W17" s="69">
        <v>1</v>
      </c>
    </row>
    <row r="18" spans="1:23" s="5" customFormat="1" ht="15" customHeight="1">
      <c r="A18" s="51">
        <v>13</v>
      </c>
      <c r="B18" s="260" t="s">
        <v>68</v>
      </c>
      <c r="C18" s="56">
        <v>40494</v>
      </c>
      <c r="D18" s="163" t="s">
        <v>75</v>
      </c>
      <c r="E18" s="63">
        <v>144</v>
      </c>
      <c r="F18" s="63">
        <v>39</v>
      </c>
      <c r="G18" s="63">
        <v>6</v>
      </c>
      <c r="H18" s="57">
        <v>5583</v>
      </c>
      <c r="I18" s="188">
        <v>782</v>
      </c>
      <c r="J18" s="57">
        <v>12188</v>
      </c>
      <c r="K18" s="188">
        <v>1633</v>
      </c>
      <c r="L18" s="57">
        <v>10740</v>
      </c>
      <c r="M18" s="188">
        <v>1448</v>
      </c>
      <c r="N18" s="58">
        <f>+H18+J18+L18</f>
        <v>28511</v>
      </c>
      <c r="O18" s="189">
        <f>+I18+K18+M18</f>
        <v>3863</v>
      </c>
      <c r="P18" s="190">
        <f>IF(N18&lt;&gt;0,O18/F18,"")</f>
        <v>99.05128205128206</v>
      </c>
      <c r="Q18" s="70">
        <f>IF(N18&lt;&gt;0,N18/O18,"")</f>
        <v>7.380533264302356</v>
      </c>
      <c r="R18" s="57">
        <v>73830</v>
      </c>
      <c r="S18" s="191">
        <f t="shared" si="0"/>
        <v>-0.6138290667750237</v>
      </c>
      <c r="T18" s="57">
        <v>6008650</v>
      </c>
      <c r="U18" s="188">
        <v>514584</v>
      </c>
      <c r="V18" s="74">
        <f>T18/U18</f>
        <v>11.676713617213128</v>
      </c>
      <c r="W18" s="68">
        <v>1</v>
      </c>
    </row>
    <row r="19" spans="1:23" s="5" customFormat="1" ht="15" customHeight="1">
      <c r="A19" s="51">
        <v>14</v>
      </c>
      <c r="B19" s="259" t="s">
        <v>58</v>
      </c>
      <c r="C19" s="59">
        <v>40508</v>
      </c>
      <c r="D19" s="166" t="s">
        <v>55</v>
      </c>
      <c r="E19" s="60">
        <v>34</v>
      </c>
      <c r="F19" s="60">
        <v>32</v>
      </c>
      <c r="G19" s="60">
        <v>4</v>
      </c>
      <c r="H19" s="99">
        <v>2666</v>
      </c>
      <c r="I19" s="193">
        <v>395</v>
      </c>
      <c r="J19" s="99">
        <v>8018</v>
      </c>
      <c r="K19" s="193">
        <v>1187</v>
      </c>
      <c r="L19" s="99">
        <v>6927.5</v>
      </c>
      <c r="M19" s="193">
        <v>1022</v>
      </c>
      <c r="N19" s="100">
        <f>H19+J19+L19</f>
        <v>17611.5</v>
      </c>
      <c r="O19" s="194">
        <f>I19+K19+M19</f>
        <v>2604</v>
      </c>
      <c r="P19" s="193">
        <f>O19/F19</f>
        <v>81.375</v>
      </c>
      <c r="Q19" s="101">
        <f>+N19/O19</f>
        <v>6.763248847926267</v>
      </c>
      <c r="R19" s="99">
        <v>15940.5</v>
      </c>
      <c r="S19" s="191">
        <f t="shared" si="0"/>
        <v>0.10482732662087137</v>
      </c>
      <c r="T19" s="102">
        <v>250234.5</v>
      </c>
      <c r="U19" s="195">
        <v>24047</v>
      </c>
      <c r="V19" s="72">
        <f>T19/U19</f>
        <v>10.406058967854618</v>
      </c>
      <c r="W19" s="68">
        <v>1</v>
      </c>
    </row>
    <row r="20" spans="1:23" s="5" customFormat="1" ht="15" customHeight="1">
      <c r="A20" s="51">
        <v>15</v>
      </c>
      <c r="B20" s="260" t="s">
        <v>57</v>
      </c>
      <c r="C20" s="56">
        <v>40508</v>
      </c>
      <c r="D20" s="163" t="s">
        <v>75</v>
      </c>
      <c r="E20" s="63">
        <v>72</v>
      </c>
      <c r="F20" s="63">
        <v>13</v>
      </c>
      <c r="G20" s="63">
        <v>4</v>
      </c>
      <c r="H20" s="57">
        <v>4040</v>
      </c>
      <c r="I20" s="188">
        <v>333</v>
      </c>
      <c r="J20" s="57">
        <v>6598</v>
      </c>
      <c r="K20" s="188">
        <v>534</v>
      </c>
      <c r="L20" s="57">
        <v>6211</v>
      </c>
      <c r="M20" s="188">
        <v>515</v>
      </c>
      <c r="N20" s="58">
        <f>+H20+J20+L20</f>
        <v>16849</v>
      </c>
      <c r="O20" s="189">
        <f>+I20+K20+M20</f>
        <v>1382</v>
      </c>
      <c r="P20" s="190">
        <f>IF(N20&lt;&gt;0,O20/F20,"")</f>
        <v>106.3076923076923</v>
      </c>
      <c r="Q20" s="70">
        <f>IF(N20&lt;&gt;0,N20/O20,"")</f>
        <v>12.191751085383503</v>
      </c>
      <c r="R20" s="57">
        <v>113163</v>
      </c>
      <c r="S20" s="191">
        <f t="shared" si="0"/>
        <v>-0.8511085778920672</v>
      </c>
      <c r="T20" s="57">
        <v>1177120</v>
      </c>
      <c r="U20" s="188">
        <v>101159</v>
      </c>
      <c r="V20" s="74">
        <f>T20/U20</f>
        <v>11.636334878755227</v>
      </c>
      <c r="W20" s="69"/>
    </row>
    <row r="21" spans="1:23" s="5" customFormat="1" ht="15" customHeight="1">
      <c r="A21" s="51">
        <v>16</v>
      </c>
      <c r="B21" s="259" t="s">
        <v>16</v>
      </c>
      <c r="C21" s="59">
        <v>40480</v>
      </c>
      <c r="D21" s="166" t="s">
        <v>55</v>
      </c>
      <c r="E21" s="60">
        <v>100</v>
      </c>
      <c r="F21" s="60">
        <v>37</v>
      </c>
      <c r="G21" s="60">
        <v>8</v>
      </c>
      <c r="H21" s="99">
        <v>989</v>
      </c>
      <c r="I21" s="193">
        <v>168</v>
      </c>
      <c r="J21" s="99">
        <v>4612.5</v>
      </c>
      <c r="K21" s="193">
        <v>696</v>
      </c>
      <c r="L21" s="99">
        <v>6392.5</v>
      </c>
      <c r="M21" s="193">
        <v>974</v>
      </c>
      <c r="N21" s="100">
        <f>H21+J21+L21</f>
        <v>11994</v>
      </c>
      <c r="O21" s="194">
        <f>I21+K21+M21</f>
        <v>1838</v>
      </c>
      <c r="P21" s="193">
        <f>O21/F21</f>
        <v>49.67567567567568</v>
      </c>
      <c r="Q21" s="101">
        <f>+N21/O21</f>
        <v>6.52557127312296</v>
      </c>
      <c r="R21" s="99">
        <v>9536.5</v>
      </c>
      <c r="S21" s="191">
        <f t="shared" si="0"/>
        <v>0.2576941225816599</v>
      </c>
      <c r="T21" s="102">
        <v>2430622</v>
      </c>
      <c r="U21" s="195">
        <v>235800</v>
      </c>
      <c r="V21" s="72">
        <f>T21/U21</f>
        <v>10.307981340118745</v>
      </c>
      <c r="W21" s="69">
        <v>1</v>
      </c>
    </row>
    <row r="22" spans="1:23" s="5" customFormat="1" ht="15" customHeight="1">
      <c r="A22" s="51">
        <v>17</v>
      </c>
      <c r="B22" s="260" t="s">
        <v>5</v>
      </c>
      <c r="C22" s="56">
        <v>40501</v>
      </c>
      <c r="D22" s="221" t="s">
        <v>6</v>
      </c>
      <c r="E22" s="63">
        <v>121</v>
      </c>
      <c r="F22" s="63">
        <v>17</v>
      </c>
      <c r="G22" s="63">
        <v>5</v>
      </c>
      <c r="H22" s="57">
        <v>2015</v>
      </c>
      <c r="I22" s="188">
        <v>265</v>
      </c>
      <c r="J22" s="57">
        <v>4105</v>
      </c>
      <c r="K22" s="188">
        <v>539</v>
      </c>
      <c r="L22" s="57">
        <v>4653</v>
      </c>
      <c r="M22" s="188">
        <v>588</v>
      </c>
      <c r="N22" s="58">
        <f>SUM(H22+J22+L22)</f>
        <v>10773</v>
      </c>
      <c r="O22" s="189">
        <f>SUM(I22+K22+M22)</f>
        <v>1392</v>
      </c>
      <c r="P22" s="190">
        <f>IF(N22&lt;&gt;0,O22/F22,"")</f>
        <v>81.88235294117646</v>
      </c>
      <c r="Q22" s="70">
        <f>IF(N22&lt;&gt;0,N22/O22,"")</f>
        <v>7.739224137931035</v>
      </c>
      <c r="R22" s="222">
        <v>43369</v>
      </c>
      <c r="S22" s="191">
        <f t="shared" si="0"/>
        <v>-0.7515967626645761</v>
      </c>
      <c r="T22" s="57">
        <v>1547369</v>
      </c>
      <c r="U22" s="188">
        <v>152046</v>
      </c>
      <c r="V22" s="74">
        <f>T22/U22</f>
        <v>10.176979335201189</v>
      </c>
      <c r="W22" s="69"/>
    </row>
    <row r="23" spans="1:23" s="5" customFormat="1" ht="15" customHeight="1">
      <c r="A23" s="51">
        <v>18</v>
      </c>
      <c r="B23" s="262" t="s">
        <v>37</v>
      </c>
      <c r="C23" s="296">
        <v>40529</v>
      </c>
      <c r="D23" s="223" t="s">
        <v>52</v>
      </c>
      <c r="E23" s="305">
        <v>32</v>
      </c>
      <c r="F23" s="305">
        <v>32</v>
      </c>
      <c r="G23" s="305">
        <v>1</v>
      </c>
      <c r="H23" s="206">
        <v>893</v>
      </c>
      <c r="I23" s="207">
        <v>77</v>
      </c>
      <c r="J23" s="206">
        <v>4355</v>
      </c>
      <c r="K23" s="207">
        <v>349</v>
      </c>
      <c r="L23" s="206">
        <v>4836</v>
      </c>
      <c r="M23" s="207">
        <v>385</v>
      </c>
      <c r="N23" s="208">
        <f>+H23+J23+L23</f>
        <v>10084</v>
      </c>
      <c r="O23" s="209">
        <f>+I23+K23+M23</f>
        <v>811</v>
      </c>
      <c r="P23" s="224">
        <f>+O23/F23</f>
        <v>25.34375</v>
      </c>
      <c r="Q23" s="225">
        <f>+N23/O23</f>
        <v>12.43403205918619</v>
      </c>
      <c r="R23" s="206">
        <v>0</v>
      </c>
      <c r="S23" s="202">
        <f t="shared" si="0"/>
      </c>
      <c r="T23" s="206">
        <v>10083</v>
      </c>
      <c r="U23" s="207">
        <v>811</v>
      </c>
      <c r="V23" s="263">
        <f>+T23/U23</f>
        <v>12.432799013563502</v>
      </c>
      <c r="W23" s="68"/>
    </row>
    <row r="24" spans="1:23" s="5" customFormat="1" ht="15" customHeight="1">
      <c r="A24" s="51">
        <v>19</v>
      </c>
      <c r="B24" s="264" t="s">
        <v>19</v>
      </c>
      <c r="C24" s="168">
        <v>40480</v>
      </c>
      <c r="D24" s="167" t="s">
        <v>20</v>
      </c>
      <c r="E24" s="169">
        <v>71</v>
      </c>
      <c r="F24" s="169">
        <v>11</v>
      </c>
      <c r="G24" s="169">
        <v>8</v>
      </c>
      <c r="H24" s="170">
        <v>1794</v>
      </c>
      <c r="I24" s="195">
        <v>376</v>
      </c>
      <c r="J24" s="170">
        <v>3247</v>
      </c>
      <c r="K24" s="195">
        <v>690</v>
      </c>
      <c r="L24" s="170">
        <v>3203</v>
      </c>
      <c r="M24" s="195">
        <v>679</v>
      </c>
      <c r="N24" s="100">
        <v>8244</v>
      </c>
      <c r="O24" s="194">
        <v>1745</v>
      </c>
      <c r="P24" s="226">
        <f>IF(N24&lt;&gt;0,O24/F24,"")</f>
        <v>158.63636363636363</v>
      </c>
      <c r="Q24" s="171">
        <f>IF(N24&lt;&gt;0,N24/O24,"")</f>
        <v>4.724355300859599</v>
      </c>
      <c r="R24" s="170">
        <v>392</v>
      </c>
      <c r="S24" s="191">
        <f t="shared" si="0"/>
        <v>20.03061224489796</v>
      </c>
      <c r="T24" s="172">
        <v>161234</v>
      </c>
      <c r="U24" s="227">
        <v>24780</v>
      </c>
      <c r="V24" s="177">
        <f>IF(T24&lt;&gt;0,T24/U24,"")</f>
        <v>6.506618240516546</v>
      </c>
      <c r="W24" s="68"/>
    </row>
    <row r="25" spans="1:23" s="5" customFormat="1" ht="15" customHeight="1" thickBot="1">
      <c r="A25" s="51">
        <v>20</v>
      </c>
      <c r="B25" s="268" t="s">
        <v>15</v>
      </c>
      <c r="C25" s="104">
        <v>40494</v>
      </c>
      <c r="D25" s="178" t="s">
        <v>55</v>
      </c>
      <c r="E25" s="179">
        <v>80</v>
      </c>
      <c r="F25" s="179">
        <v>13</v>
      </c>
      <c r="G25" s="179">
        <v>6</v>
      </c>
      <c r="H25" s="307">
        <v>1160</v>
      </c>
      <c r="I25" s="308">
        <v>205</v>
      </c>
      <c r="J25" s="307">
        <v>2382</v>
      </c>
      <c r="K25" s="308">
        <v>399</v>
      </c>
      <c r="L25" s="307">
        <v>2255</v>
      </c>
      <c r="M25" s="308">
        <v>374</v>
      </c>
      <c r="N25" s="309">
        <f>H25+J25+L25</f>
        <v>5797</v>
      </c>
      <c r="O25" s="310">
        <f>I25+K25+M25</f>
        <v>978</v>
      </c>
      <c r="P25" s="308">
        <f>O25/F25</f>
        <v>75.23076923076923</v>
      </c>
      <c r="Q25" s="311">
        <f>+N25/O25</f>
        <v>5.927402862985685</v>
      </c>
      <c r="R25" s="307">
        <v>4622</v>
      </c>
      <c r="S25" s="276">
        <f t="shared" si="0"/>
        <v>0.2542189528342709</v>
      </c>
      <c r="T25" s="269">
        <v>791528</v>
      </c>
      <c r="U25" s="312">
        <v>76028</v>
      </c>
      <c r="V25" s="278">
        <f>T25/U25</f>
        <v>10.411006471300047</v>
      </c>
      <c r="W25" s="68">
        <v>1</v>
      </c>
    </row>
    <row r="26" spans="1:27" s="7" customFormat="1" ht="15">
      <c r="A26" s="52"/>
      <c r="B26" s="352"/>
      <c r="C26" s="353"/>
      <c r="D26" s="354"/>
      <c r="E26" s="1"/>
      <c r="F26" s="1"/>
      <c r="G26" s="2"/>
      <c r="H26" s="19"/>
      <c r="I26" s="22"/>
      <c r="J26" s="19"/>
      <c r="K26" s="22"/>
      <c r="L26" s="19"/>
      <c r="M26" s="22"/>
      <c r="N26" s="20"/>
      <c r="O26" s="46"/>
      <c r="P26" s="36"/>
      <c r="Q26" s="37"/>
      <c r="R26" s="38"/>
      <c r="S26" s="39"/>
      <c r="T26" s="38"/>
      <c r="U26" s="36"/>
      <c r="V26" s="37"/>
      <c r="W26" s="40"/>
      <c r="AA26" s="7" t="s">
        <v>65</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61" t="s">
        <v>25</v>
      </c>
      <c r="B28" s="362"/>
      <c r="C28" s="362"/>
      <c r="D28" s="362"/>
      <c r="E28" s="362"/>
      <c r="F28" s="362"/>
      <c r="G28" s="362"/>
      <c r="H28" s="362"/>
      <c r="I28" s="362"/>
      <c r="J28" s="362"/>
      <c r="K28" s="362"/>
      <c r="L28" s="362"/>
      <c r="M28" s="362"/>
      <c r="N28" s="362"/>
      <c r="O28" s="362"/>
      <c r="P28" s="362"/>
      <c r="Q28" s="362"/>
      <c r="R28" s="362"/>
      <c r="S28" s="362"/>
      <c r="T28" s="362"/>
      <c r="U28" s="362"/>
      <c r="V28" s="362"/>
      <c r="W28" s="47"/>
    </row>
    <row r="29" spans="1:256" s="7" customFormat="1" ht="16.5" customHeight="1">
      <c r="A29" s="339" t="s">
        <v>51</v>
      </c>
      <c r="B29" s="340"/>
      <c r="C29" s="340"/>
      <c r="D29" s="340"/>
      <c r="E29" s="340"/>
      <c r="F29" s="340"/>
      <c r="G29" s="340"/>
      <c r="H29" s="340"/>
      <c r="I29" s="340"/>
      <c r="J29" s="340"/>
      <c r="K29" s="340"/>
      <c r="L29" s="340"/>
      <c r="M29" s="340"/>
      <c r="N29" s="340"/>
      <c r="O29" s="340"/>
      <c r="P29" s="340"/>
      <c r="Q29" s="340"/>
      <c r="R29" s="340"/>
      <c r="S29" s="340"/>
      <c r="T29" s="340"/>
      <c r="U29" s="340"/>
      <c r="V29" s="340"/>
      <c r="W29" s="136"/>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6"/>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6"/>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6"/>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6"/>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6"/>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6"/>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6"/>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6"/>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6"/>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6"/>
      <c r="IJ29" s="137"/>
      <c r="IK29" s="137"/>
      <c r="IL29" s="137"/>
      <c r="IM29" s="137"/>
      <c r="IN29" s="137"/>
      <c r="IO29" s="137"/>
      <c r="IP29" s="137"/>
      <c r="IQ29" s="137"/>
      <c r="IR29" s="137"/>
      <c r="IS29" s="137"/>
      <c r="IT29" s="137"/>
      <c r="IU29" s="137"/>
      <c r="IV29" s="137"/>
    </row>
    <row r="30" spans="1:256" s="7" customFormat="1" ht="16.5" customHeight="1">
      <c r="A30" s="341"/>
      <c r="B30" s="342"/>
      <c r="C30" s="342"/>
      <c r="D30" s="342"/>
      <c r="E30" s="342"/>
      <c r="F30" s="342"/>
      <c r="G30" s="342"/>
      <c r="H30" s="342"/>
      <c r="I30" s="342"/>
      <c r="J30" s="342"/>
      <c r="K30" s="342"/>
      <c r="L30" s="342"/>
      <c r="M30" s="342"/>
      <c r="N30" s="342"/>
      <c r="O30" s="342"/>
      <c r="P30" s="342"/>
      <c r="Q30" s="342"/>
      <c r="R30" s="342"/>
      <c r="S30" s="342"/>
      <c r="T30" s="342"/>
      <c r="U30" s="342"/>
      <c r="V30" s="343"/>
      <c r="W30" s="136"/>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6"/>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6"/>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6"/>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6"/>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6"/>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6"/>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6"/>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6"/>
      <c r="GR30" s="137"/>
      <c r="GS30" s="137"/>
      <c r="GT30" s="137"/>
      <c r="GU30" s="137"/>
      <c r="GV30" s="137"/>
      <c r="GW30" s="137"/>
      <c r="GX30" s="137"/>
      <c r="GY30" s="137"/>
      <c r="GZ30" s="137"/>
      <c r="HA30" s="137"/>
      <c r="HB30" s="137"/>
      <c r="HC30" s="137"/>
      <c r="HD30" s="137"/>
      <c r="HE30" s="137"/>
      <c r="HF30" s="137"/>
      <c r="HG30" s="137"/>
      <c r="HH30" s="137"/>
      <c r="HI30" s="137"/>
      <c r="HJ30" s="137"/>
      <c r="HK30" s="137"/>
      <c r="HL30" s="137"/>
      <c r="HM30" s="136"/>
      <c r="HN30" s="137"/>
      <c r="HO30" s="137"/>
      <c r="HP30" s="137"/>
      <c r="HQ30" s="137"/>
      <c r="HR30" s="137"/>
      <c r="HS30" s="137"/>
      <c r="HT30" s="137"/>
      <c r="HU30" s="137"/>
      <c r="HV30" s="137"/>
      <c r="HW30" s="137"/>
      <c r="HX30" s="137"/>
      <c r="HY30" s="137"/>
      <c r="HZ30" s="137"/>
      <c r="IA30" s="137"/>
      <c r="IB30" s="137"/>
      <c r="IC30" s="137"/>
      <c r="ID30" s="137"/>
      <c r="IE30" s="137"/>
      <c r="IF30" s="137"/>
      <c r="IG30" s="137"/>
      <c r="IH30" s="137"/>
      <c r="II30" s="136"/>
      <c r="IJ30" s="137"/>
      <c r="IK30" s="137"/>
      <c r="IL30" s="137"/>
      <c r="IM30" s="137"/>
      <c r="IN30" s="137"/>
      <c r="IO30" s="137"/>
      <c r="IP30" s="137"/>
      <c r="IQ30" s="137"/>
      <c r="IR30" s="137"/>
      <c r="IS30" s="137"/>
      <c r="IT30" s="137"/>
      <c r="IU30" s="137"/>
      <c r="IV30" s="137"/>
    </row>
    <row r="31" spans="1:256" s="7" customFormat="1" ht="16.5" customHeight="1">
      <c r="A31" s="344"/>
      <c r="B31" s="345"/>
      <c r="C31" s="345"/>
      <c r="D31" s="345"/>
      <c r="E31" s="345"/>
      <c r="F31" s="345"/>
      <c r="G31" s="345"/>
      <c r="H31" s="345"/>
      <c r="I31" s="345"/>
      <c r="J31" s="345"/>
      <c r="K31" s="345"/>
      <c r="L31" s="345"/>
      <c r="M31" s="345"/>
      <c r="N31" s="345"/>
      <c r="O31" s="345"/>
      <c r="P31" s="345"/>
      <c r="Q31" s="345"/>
      <c r="R31" s="345"/>
      <c r="S31" s="345"/>
      <c r="T31" s="345"/>
      <c r="U31" s="345"/>
      <c r="V31" s="345"/>
      <c r="W31" s="136"/>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6"/>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6"/>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6"/>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6"/>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6"/>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6"/>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6"/>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6"/>
      <c r="GR31" s="137"/>
      <c r="GS31" s="137"/>
      <c r="GT31" s="137"/>
      <c r="GU31" s="137"/>
      <c r="GV31" s="137"/>
      <c r="GW31" s="137"/>
      <c r="GX31" s="137"/>
      <c r="GY31" s="137"/>
      <c r="GZ31" s="137"/>
      <c r="HA31" s="137"/>
      <c r="HB31" s="137"/>
      <c r="HC31" s="137"/>
      <c r="HD31" s="137"/>
      <c r="HE31" s="137"/>
      <c r="HF31" s="137"/>
      <c r="HG31" s="137"/>
      <c r="HH31" s="137"/>
      <c r="HI31" s="137"/>
      <c r="HJ31" s="137"/>
      <c r="HK31" s="137"/>
      <c r="HL31" s="137"/>
      <c r="HM31" s="136"/>
      <c r="HN31" s="137"/>
      <c r="HO31" s="137"/>
      <c r="HP31" s="137"/>
      <c r="HQ31" s="137"/>
      <c r="HR31" s="137"/>
      <c r="HS31" s="137"/>
      <c r="HT31" s="137"/>
      <c r="HU31" s="137"/>
      <c r="HV31" s="137"/>
      <c r="HW31" s="137"/>
      <c r="HX31" s="137"/>
      <c r="HY31" s="137"/>
      <c r="HZ31" s="137"/>
      <c r="IA31" s="137"/>
      <c r="IB31" s="137"/>
      <c r="IC31" s="137"/>
      <c r="ID31" s="137"/>
      <c r="IE31" s="137"/>
      <c r="IF31" s="137"/>
      <c r="IG31" s="137"/>
      <c r="IH31" s="137"/>
      <c r="II31" s="136"/>
      <c r="IJ31" s="137"/>
      <c r="IK31" s="137"/>
      <c r="IL31" s="137"/>
      <c r="IM31" s="137"/>
      <c r="IN31" s="137"/>
      <c r="IO31" s="137"/>
      <c r="IP31" s="137"/>
      <c r="IQ31" s="137"/>
      <c r="IR31" s="137"/>
      <c r="IS31" s="137"/>
      <c r="IT31" s="137"/>
      <c r="IU31" s="137"/>
      <c r="IV31" s="137"/>
    </row>
    <row r="32" spans="1:256" s="7" customFormat="1" ht="16.5" customHeight="1">
      <c r="A32" s="339" t="s">
        <v>50</v>
      </c>
      <c r="B32" s="346"/>
      <c r="C32" s="346"/>
      <c r="D32" s="346"/>
      <c r="E32" s="346"/>
      <c r="F32" s="346"/>
      <c r="G32" s="346"/>
      <c r="H32" s="346"/>
      <c r="I32" s="346"/>
      <c r="J32" s="346"/>
      <c r="K32" s="346"/>
      <c r="L32" s="346"/>
      <c r="M32" s="346"/>
      <c r="N32" s="346"/>
      <c r="O32" s="346"/>
      <c r="P32" s="346"/>
      <c r="Q32" s="346"/>
      <c r="R32" s="346"/>
      <c r="S32" s="346"/>
      <c r="T32" s="346"/>
      <c r="U32" s="346"/>
      <c r="V32" s="346"/>
      <c r="W32" s="136"/>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6"/>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6"/>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6"/>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6"/>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6"/>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6"/>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6"/>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6"/>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6"/>
      <c r="HN32" s="137"/>
      <c r="HO32" s="137"/>
      <c r="HP32" s="137"/>
      <c r="HQ32" s="137"/>
      <c r="HR32" s="137"/>
      <c r="HS32" s="137"/>
      <c r="HT32" s="137"/>
      <c r="HU32" s="137"/>
      <c r="HV32" s="137"/>
      <c r="HW32" s="137"/>
      <c r="HX32" s="137"/>
      <c r="HY32" s="137"/>
      <c r="HZ32" s="137"/>
      <c r="IA32" s="137"/>
      <c r="IB32" s="137"/>
      <c r="IC32" s="137"/>
      <c r="ID32" s="137"/>
      <c r="IE32" s="137"/>
      <c r="IF32" s="137"/>
      <c r="IG32" s="137"/>
      <c r="IH32" s="137"/>
      <c r="II32" s="136"/>
      <c r="IJ32" s="137"/>
      <c r="IK32" s="137"/>
      <c r="IL32" s="137"/>
      <c r="IM32" s="137"/>
      <c r="IN32" s="137"/>
      <c r="IO32" s="137"/>
      <c r="IP32" s="137"/>
      <c r="IQ32" s="137"/>
      <c r="IR32" s="137"/>
      <c r="IS32" s="137"/>
      <c r="IT32" s="137"/>
      <c r="IU32" s="137"/>
      <c r="IV32" s="137"/>
    </row>
    <row r="33" spans="1:256" s="7" customFormat="1" ht="12" customHeight="1">
      <c r="A33" s="347"/>
      <c r="B33" s="348"/>
      <c r="C33" s="348"/>
      <c r="D33" s="348"/>
      <c r="E33" s="348"/>
      <c r="F33" s="348"/>
      <c r="G33" s="348"/>
      <c r="H33" s="348"/>
      <c r="I33" s="348"/>
      <c r="J33" s="348"/>
      <c r="K33" s="348"/>
      <c r="L33" s="348"/>
      <c r="M33" s="348"/>
      <c r="N33" s="348"/>
      <c r="O33" s="348"/>
      <c r="P33" s="348"/>
      <c r="Q33" s="348"/>
      <c r="R33" s="348"/>
      <c r="S33" s="348"/>
      <c r="T33" s="348"/>
      <c r="U33" s="348"/>
      <c r="V33" s="349"/>
      <c r="W33" s="136"/>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6"/>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6"/>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6"/>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6"/>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6"/>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6"/>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6"/>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6"/>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6"/>
      <c r="HN33" s="137"/>
      <c r="HO33" s="137"/>
      <c r="HP33" s="137"/>
      <c r="HQ33" s="137"/>
      <c r="HR33" s="137"/>
      <c r="HS33" s="137"/>
      <c r="HT33" s="137"/>
      <c r="HU33" s="137"/>
      <c r="HV33" s="137"/>
      <c r="HW33" s="137"/>
      <c r="HX33" s="137"/>
      <c r="HY33" s="137"/>
      <c r="HZ33" s="137"/>
      <c r="IA33" s="137"/>
      <c r="IB33" s="137"/>
      <c r="IC33" s="137"/>
      <c r="ID33" s="137"/>
      <c r="IE33" s="137"/>
      <c r="IF33" s="137"/>
      <c r="IG33" s="137"/>
      <c r="IH33" s="137"/>
      <c r="II33" s="136"/>
      <c r="IJ33" s="137"/>
      <c r="IK33" s="137"/>
      <c r="IL33" s="137"/>
      <c r="IM33" s="137"/>
      <c r="IN33" s="137"/>
      <c r="IO33" s="137"/>
      <c r="IP33" s="137"/>
      <c r="IQ33" s="137"/>
      <c r="IR33" s="137"/>
      <c r="IS33" s="137"/>
      <c r="IT33" s="137"/>
      <c r="IU33" s="137"/>
      <c r="IV33" s="137"/>
    </row>
    <row r="34" spans="1:256" s="7" customFormat="1" ht="12" customHeight="1">
      <c r="A34" s="347"/>
      <c r="B34" s="348"/>
      <c r="C34" s="348"/>
      <c r="D34" s="348"/>
      <c r="E34" s="348"/>
      <c r="F34" s="348"/>
      <c r="G34" s="348"/>
      <c r="H34" s="348"/>
      <c r="I34" s="348"/>
      <c r="J34" s="348"/>
      <c r="K34" s="348"/>
      <c r="L34" s="348"/>
      <c r="M34" s="348"/>
      <c r="N34" s="348"/>
      <c r="O34" s="348"/>
      <c r="P34" s="348"/>
      <c r="Q34" s="348"/>
      <c r="R34" s="348"/>
      <c r="S34" s="348"/>
      <c r="T34" s="348"/>
      <c r="U34" s="348"/>
      <c r="V34" s="349"/>
      <c r="W34" s="136"/>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6"/>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6"/>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6"/>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6"/>
      <c r="DH34" s="137"/>
      <c r="DI34" s="137"/>
      <c r="DJ34" s="137"/>
      <c r="DK34" s="137"/>
      <c r="DL34" s="137"/>
      <c r="DM34" s="137"/>
      <c r="DN34" s="137"/>
      <c r="DO34" s="137"/>
      <c r="DP34" s="137"/>
      <c r="DQ34" s="137"/>
      <c r="DR34" s="137"/>
      <c r="DS34" s="137"/>
      <c r="DT34" s="137"/>
      <c r="DU34" s="137"/>
      <c r="DV34" s="137"/>
      <c r="DW34" s="137"/>
      <c r="DX34" s="137"/>
      <c r="DY34" s="137"/>
      <c r="DZ34" s="137"/>
      <c r="EA34" s="137"/>
      <c r="EB34" s="137"/>
      <c r="EC34" s="136"/>
      <c r="ED34" s="137"/>
      <c r="EE34" s="137"/>
      <c r="EF34" s="137"/>
      <c r="EG34" s="137"/>
      <c r="EH34" s="137"/>
      <c r="EI34" s="137"/>
      <c r="EJ34" s="137"/>
      <c r="EK34" s="137"/>
      <c r="EL34" s="137"/>
      <c r="EM34" s="137"/>
      <c r="EN34" s="137"/>
      <c r="EO34" s="137"/>
      <c r="EP34" s="137"/>
      <c r="EQ34" s="137"/>
      <c r="ER34" s="137"/>
      <c r="ES34" s="137"/>
      <c r="ET34" s="137"/>
      <c r="EU34" s="137"/>
      <c r="EV34" s="137"/>
      <c r="EW34" s="137"/>
      <c r="EX34" s="137"/>
      <c r="EY34" s="136"/>
      <c r="EZ34" s="137"/>
      <c r="FA34" s="137"/>
      <c r="FB34" s="137"/>
      <c r="FC34" s="137"/>
      <c r="FD34" s="137"/>
      <c r="FE34" s="137"/>
      <c r="FF34" s="137"/>
      <c r="FG34" s="137"/>
      <c r="FH34" s="137"/>
      <c r="FI34" s="137"/>
      <c r="FJ34" s="137"/>
      <c r="FK34" s="137"/>
      <c r="FL34" s="137"/>
      <c r="FM34" s="137"/>
      <c r="FN34" s="137"/>
      <c r="FO34" s="137"/>
      <c r="FP34" s="137"/>
      <c r="FQ34" s="137"/>
      <c r="FR34" s="137"/>
      <c r="FS34" s="137"/>
      <c r="FT34" s="137"/>
      <c r="FU34" s="136"/>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6"/>
      <c r="GR34" s="137"/>
      <c r="GS34" s="137"/>
      <c r="GT34" s="137"/>
      <c r="GU34" s="137"/>
      <c r="GV34" s="137"/>
      <c r="GW34" s="137"/>
      <c r="GX34" s="137"/>
      <c r="GY34" s="137"/>
      <c r="GZ34" s="137"/>
      <c r="HA34" s="137"/>
      <c r="HB34" s="137"/>
      <c r="HC34" s="137"/>
      <c r="HD34" s="137"/>
      <c r="HE34" s="137"/>
      <c r="HF34" s="137"/>
      <c r="HG34" s="137"/>
      <c r="HH34" s="137"/>
      <c r="HI34" s="137"/>
      <c r="HJ34" s="137"/>
      <c r="HK34" s="137"/>
      <c r="HL34" s="137"/>
      <c r="HM34" s="136"/>
      <c r="HN34" s="137"/>
      <c r="HO34" s="137"/>
      <c r="HP34" s="137"/>
      <c r="HQ34" s="137"/>
      <c r="HR34" s="137"/>
      <c r="HS34" s="137"/>
      <c r="HT34" s="137"/>
      <c r="HU34" s="137"/>
      <c r="HV34" s="137"/>
      <c r="HW34" s="137"/>
      <c r="HX34" s="137"/>
      <c r="HY34" s="137"/>
      <c r="HZ34" s="137"/>
      <c r="IA34" s="137"/>
      <c r="IB34" s="137"/>
      <c r="IC34" s="137"/>
      <c r="ID34" s="137"/>
      <c r="IE34" s="137"/>
      <c r="IF34" s="137"/>
      <c r="IG34" s="137"/>
      <c r="IH34" s="137"/>
      <c r="II34" s="136"/>
      <c r="IJ34" s="137"/>
      <c r="IK34" s="137"/>
      <c r="IL34" s="137"/>
      <c r="IM34" s="137"/>
      <c r="IN34" s="137"/>
      <c r="IO34" s="137"/>
      <c r="IP34" s="137"/>
      <c r="IQ34" s="137"/>
      <c r="IR34" s="137"/>
      <c r="IS34" s="137"/>
      <c r="IT34" s="137"/>
      <c r="IU34" s="137"/>
      <c r="IV34" s="137"/>
    </row>
    <row r="35" spans="1:23" s="10" customFormat="1" ht="12" customHeight="1">
      <c r="A35" s="350"/>
      <c r="B35" s="351"/>
      <c r="C35" s="351"/>
      <c r="D35" s="351"/>
      <c r="E35" s="351"/>
      <c r="F35" s="351"/>
      <c r="G35" s="351"/>
      <c r="H35" s="351"/>
      <c r="I35" s="351"/>
      <c r="J35" s="351"/>
      <c r="K35" s="351"/>
      <c r="L35" s="351"/>
      <c r="M35" s="351"/>
      <c r="N35" s="351"/>
      <c r="O35" s="351"/>
      <c r="P35" s="351"/>
      <c r="Q35" s="351"/>
      <c r="R35" s="351"/>
      <c r="S35" s="351"/>
      <c r="T35" s="351"/>
      <c r="U35" s="351"/>
      <c r="V35" s="351"/>
      <c r="W35" s="48"/>
    </row>
  </sheetData>
  <sheetProtection/>
  <mergeCells count="17">
    <mergeCell ref="H4:I4"/>
    <mergeCell ref="J4:K4"/>
    <mergeCell ref="L4:M4"/>
    <mergeCell ref="D4:D5"/>
    <mergeCell ref="E4:E5"/>
    <mergeCell ref="F4:F5"/>
    <mergeCell ref="G4:G5"/>
    <mergeCell ref="A29:V31"/>
    <mergeCell ref="A32:V35"/>
    <mergeCell ref="B26:D26"/>
    <mergeCell ref="A3:V3"/>
    <mergeCell ref="N4:Q4"/>
    <mergeCell ref="R4:S4"/>
    <mergeCell ref="T4:V4"/>
    <mergeCell ref="A28:V28"/>
    <mergeCell ref="B4:B5"/>
    <mergeCell ref="C4:C5"/>
  </mergeCells>
  <printOptions/>
  <pageMargins left="0.75" right="0.75" top="1" bottom="1" header="0.5" footer="0.5"/>
  <pageSetup horizontalDpi="600" verticalDpi="600" orientation="portrait" paperSize="9"/>
  <ignoredErrors>
    <ignoredError sqref="W15:W16 W20:W21 W17:W19 W14 N15:O23 P15:Q23 W9:W13 R14:T24 P14:Q14 P24:Q24" formula="1"/>
    <ignoredError sqref="V6 V21:V23" unlockedFormula="1"/>
    <ignoredError sqref="V7:V20"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2010-12-21T01:10:53Z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