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4801" windowWidth="20610" windowHeight="11640" tabRatio="804" activeTab="0"/>
  </bookViews>
  <sheets>
    <sheet name="01-03 Oct 10 (we 40)" sheetId="1" r:id="rId1"/>
    <sheet name="01-03 Oct 10 (TOP 20)" sheetId="2" r:id="rId2"/>
  </sheets>
  <definedNames>
    <definedName name="_xlnm.Print_Area" localSheetId="0">'01-03 Oct 10 (we 40)'!$A$1:$V$82</definedName>
  </definedNames>
  <calcPr fullCalcOnLoad="1"/>
</workbook>
</file>

<file path=xl/sharedStrings.xml><?xml version="1.0" encoding="utf-8"?>
<sst xmlns="http://schemas.openxmlformats.org/spreadsheetml/2006/main" count="224" uniqueCount="91">
  <si>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</si>
  <si>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</si>
  <si>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</si>
  <si>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</si>
  <si>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</si>
  <si>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SHREK FOREVER AFTER</t>
  </si>
  <si>
    <t>MEDYAVİZYON</t>
  </si>
  <si>
    <t>PİNEMA</t>
  </si>
  <si>
    <t>*Sorted according to Weekend Total G.B.O. - Hafta sonu toplam hasılat sütununa göre sıralanmıştır.</t>
  </si>
  <si>
    <t>Last Weekend</t>
  </si>
  <si>
    <t>Distributor</t>
  </si>
  <si>
    <t>Friday</t>
  </si>
  <si>
    <t>Saturday</t>
  </si>
  <si>
    <t>Sunday</t>
  </si>
  <si>
    <t>Change</t>
  </si>
  <si>
    <t>Adm.</t>
  </si>
  <si>
    <t>G.B.O.</t>
  </si>
  <si>
    <t>TWILIGHT SAGA: ECLIPSE</t>
  </si>
  <si>
    <t>TOY STORY 3</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</si>
  <si>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</si>
  <si>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</si>
  <si>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</si>
  <si>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</si>
  <si>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</si>
  <si>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</si>
  <si>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</si>
  <si>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Release
Date</t>
  </si>
  <si>
    <t>SORCERER’S APPRENTICE</t>
  </si>
  <si>
    <t>BACK-UP PLAN, THE</t>
  </si>
  <si>
    <t>LAST AIRBENDER, THE</t>
  </si>
  <si>
    <t>INCEPTION</t>
  </si>
  <si>
    <t>SALT</t>
  </si>
  <si>
    <t>GET HIM TO THE GREEK</t>
  </si>
  <si>
    <t>DETOUR</t>
  </si>
  <si>
    <t>EXPENDABLES, THE</t>
  </si>
  <si>
    <t>GROWN UPS</t>
  </si>
  <si>
    <t>ÖZEN FİLM</t>
  </si>
  <si>
    <t>CINEFILM</t>
  </si>
  <si>
    <t>A TEAM, THE</t>
  </si>
  <si>
    <t>DOOR, THE</t>
  </si>
  <si>
    <t>UIP TÜRKİYE</t>
  </si>
  <si>
    <t>TİGLON FİLM</t>
  </si>
  <si>
    <t>KARATE KID</t>
  </si>
  <si>
    <t>AFTER.LIFE</t>
  </si>
  <si>
    <t>ANTICHRIST</t>
  </si>
  <si>
    <t>DESPICABLE ME</t>
  </si>
  <si>
    <t>GOING THE DISTANCE</t>
  </si>
  <si>
    <t>PREDATORS</t>
  </si>
  <si>
    <t>MACHETE</t>
  </si>
  <si>
    <t>JOHN RABE</t>
  </si>
  <si>
    <t xml:space="preserve">RESIDENT EVIL: AFTERLIFE </t>
  </si>
  <si>
    <t>AMERICAN, THE</t>
  </si>
  <si>
    <t>DIARY OF A WIMPY KID</t>
  </si>
  <si>
    <t>L'IMMORTAL</t>
  </si>
  <si>
    <t>GARFIELD'S PET FORCE</t>
  </si>
  <si>
    <t>WARNER BROS. TÜRKİYE</t>
  </si>
  <si>
    <t>DEVIL, THE</t>
  </si>
  <si>
    <t>GIRL WITH THE DRAGON TATTOO, THE</t>
  </si>
  <si>
    <t>CONCERT, THE</t>
  </si>
  <si>
    <t>ZACK AND MIRI MAKE A PORNO</t>
  </si>
  <si>
    <t>TINKER BELL AND THE GREAT FAIRY RESCUE</t>
  </si>
  <si>
    <t>EXTRAORDINARY ADVENTURES OF ADELE BLANC-SEC, THE</t>
  </si>
  <si>
    <t>MARS</t>
  </si>
  <si>
    <t>CAMINO</t>
  </si>
  <si>
    <t>AYRILIK (DIE FREMDE)</t>
  </si>
  <si>
    <t>HOODWINKED</t>
  </si>
  <si>
    <r>
      <t xml:space="preserve">LEGEND OF THE GUARDIANS </t>
    </r>
    <r>
      <rPr>
        <b/>
        <sz val="10"/>
        <color indexed="12"/>
        <rFont val="Arial"/>
        <family val="2"/>
      </rPr>
      <t>(NEW)</t>
    </r>
  </si>
  <si>
    <r>
      <t xml:space="preserve">CEHENNEM </t>
    </r>
    <r>
      <rPr>
        <b/>
        <sz val="10"/>
        <color indexed="12"/>
        <rFont val="Arial"/>
        <family val="2"/>
      </rPr>
      <t xml:space="preserve">(NEW) </t>
    </r>
    <r>
      <rPr>
        <b/>
        <sz val="10"/>
        <color indexed="10"/>
        <rFont val="Arial"/>
        <family val="2"/>
      </rPr>
      <t>(LOCAL)</t>
    </r>
  </si>
  <si>
    <t>WALL STREET: MONEY NEVER SLEEPS</t>
  </si>
  <si>
    <r>
      <t xml:space="preserve">ÜÇ HARFLİLER: MARİD </t>
    </r>
    <r>
      <rPr>
        <b/>
        <sz val="10"/>
        <color indexed="10"/>
        <rFont val="Arial"/>
        <family val="2"/>
      </rPr>
      <t>(LOCAL)</t>
    </r>
  </si>
  <si>
    <r>
      <t xml:space="preserve">OTHER GUYS </t>
    </r>
    <r>
      <rPr>
        <b/>
        <sz val="10"/>
        <color indexed="12"/>
        <rFont val="Arial"/>
        <family val="2"/>
      </rPr>
      <t>(NEW)</t>
    </r>
  </si>
  <si>
    <r>
      <t xml:space="preserve">HARBİ DEFİNE </t>
    </r>
    <r>
      <rPr>
        <b/>
        <sz val="10"/>
        <color indexed="12"/>
        <rFont val="Arial"/>
        <family val="2"/>
      </rPr>
      <t xml:space="preserve">(NEW) </t>
    </r>
    <r>
      <rPr>
        <b/>
        <sz val="10"/>
        <color indexed="10"/>
        <rFont val="Arial"/>
        <family val="2"/>
      </rPr>
      <t>(LOCAL)</t>
    </r>
  </si>
  <si>
    <t>CHARLIE ST. CLOUD</t>
  </si>
  <si>
    <r>
      <t>KAVŞAK</t>
    </r>
    <r>
      <rPr>
        <b/>
        <sz val="10"/>
        <color indexed="12"/>
        <rFont val="Arial"/>
        <family val="2"/>
      </rPr>
      <t xml:space="preserve"> (NEW)</t>
    </r>
    <r>
      <rPr>
        <b/>
        <sz val="10"/>
        <color indexed="10"/>
        <rFont val="Arial"/>
        <family val="2"/>
      </rPr>
      <t xml:space="preserve"> (LOCAL)</t>
    </r>
  </si>
  <si>
    <r>
      <t xml:space="preserve">BÜYÜK OYUN </t>
    </r>
    <r>
      <rPr>
        <b/>
        <sz val="10"/>
        <color indexed="10"/>
        <rFont val="Arial"/>
        <family val="2"/>
      </rPr>
      <t>(LOCAL)</t>
    </r>
  </si>
  <si>
    <t>PIRANHA</t>
  </si>
  <si>
    <t>EŞREFPAŞALILAR</t>
  </si>
  <si>
    <r>
      <t>GOOD HEART, THE</t>
    </r>
    <r>
      <rPr>
        <b/>
        <sz val="10"/>
        <color indexed="12"/>
        <rFont val="Arial"/>
        <family val="2"/>
      </rPr>
      <t xml:space="preserve"> (NEW)</t>
    </r>
  </si>
  <si>
    <r>
      <t xml:space="preserve">KAKO Sİ? </t>
    </r>
    <r>
      <rPr>
        <b/>
        <sz val="10"/>
        <color indexed="12"/>
        <rFont val="Arial"/>
        <family val="2"/>
      </rPr>
      <t xml:space="preserve">(NEW) </t>
    </r>
    <r>
      <rPr>
        <b/>
        <sz val="10"/>
        <color indexed="10"/>
        <rFont val="Arial"/>
        <family val="2"/>
      </rPr>
      <t>(LOCAL)</t>
    </r>
  </si>
  <si>
    <t>PARAMPARÇA</t>
  </si>
  <si>
    <t>TORMENTED</t>
  </si>
  <si>
    <t>J'AI TUE MA MERE</t>
  </si>
  <si>
    <t>CLIENTE</t>
  </si>
  <si>
    <t>CHANTIER FILMS</t>
  </si>
  <si>
    <t>MOTHER AND CHILD</t>
  </si>
  <si>
    <t>ADI AŞK BU EZİYETİN</t>
  </si>
  <si>
    <t>YOGA HAKWON</t>
  </si>
  <si>
    <t>OFF KARADENİZ</t>
  </si>
  <si>
    <t>CHLOE</t>
  </si>
  <si>
    <t>KISKANMAK</t>
  </si>
  <si>
    <r>
      <t xml:space="preserve">EYYVAH EYVAH </t>
    </r>
    <r>
      <rPr>
        <b/>
        <sz val="10"/>
        <color indexed="10"/>
        <rFont val="Arial"/>
        <family val="2"/>
      </rPr>
      <t>(LOCAL)</t>
    </r>
  </si>
</sst>
</file>

<file path=xl/styles.xml><?xml version="1.0" encoding="utf-8"?>
<styleSheet xmlns="http://schemas.openxmlformats.org/spreadsheetml/2006/main">
  <numFmts count="4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101">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20"/>
      <name val="Impact"/>
      <family val="2"/>
    </font>
    <font>
      <sz val="14"/>
      <name val="Arial"/>
      <family val="2"/>
    </font>
    <font>
      <b/>
      <sz val="14"/>
      <name val="Arial"/>
      <family val="2"/>
    </font>
    <font>
      <b/>
      <sz val="9"/>
      <name val="Arial"/>
      <family val="0"/>
    </font>
    <font>
      <b/>
      <sz val="12"/>
      <color indexed="9"/>
      <name val="Trebuchet MS"/>
      <family val="2"/>
    </font>
    <font>
      <sz val="12"/>
      <color indexed="9"/>
      <name val="Impact"/>
      <family val="2"/>
    </font>
    <font>
      <sz val="8"/>
      <name val="Trebuchet MS"/>
      <family val="2"/>
    </font>
    <font>
      <b/>
      <sz val="11"/>
      <name val="Century Gothic"/>
      <family val="2"/>
    </font>
    <font>
      <b/>
      <sz val="10"/>
      <color indexed="9"/>
      <name val="Trebuchet MS"/>
      <family val="2"/>
    </font>
    <font>
      <sz val="10"/>
      <color indexed="9"/>
      <name val="Trebuchet MS"/>
      <family val="2"/>
    </font>
    <font>
      <sz val="10"/>
      <color indexed="40"/>
      <name val="Arial"/>
      <family val="0"/>
    </font>
    <font>
      <sz val="14"/>
      <name val="Garamond"/>
      <family val="1"/>
    </font>
    <font>
      <b/>
      <sz val="14"/>
      <color indexed="18"/>
      <name val="Garamond"/>
      <family val="1"/>
    </font>
    <font>
      <b/>
      <sz val="14"/>
      <name val="Garamond"/>
      <family val="1"/>
    </font>
    <font>
      <sz val="12"/>
      <name val="Garamond"/>
      <family val="1"/>
    </font>
    <font>
      <sz val="8"/>
      <name val="Verdana"/>
      <family val="2"/>
    </font>
    <font>
      <sz val="8"/>
      <color indexed="9"/>
      <name val="Verdana"/>
      <family val="2"/>
    </font>
    <font>
      <b/>
      <sz val="8"/>
      <color indexed="9"/>
      <name val="Verdana"/>
      <family val="2"/>
    </font>
    <font>
      <i/>
      <sz val="8"/>
      <name val="Verdana"/>
      <family val="2"/>
    </font>
    <font>
      <sz val="10"/>
      <color indexed="9"/>
      <name val="Arial"/>
      <family val="0"/>
    </font>
    <font>
      <sz val="9"/>
      <name val="Garamond"/>
      <family val="1"/>
    </font>
    <font>
      <sz val="10"/>
      <color indexed="47"/>
      <name val="GoudyLight"/>
      <family val="0"/>
    </font>
    <font>
      <sz val="18"/>
      <color indexed="40"/>
      <name val="Arial"/>
      <family val="0"/>
    </font>
    <font>
      <b/>
      <sz val="9"/>
      <name val="Garamond"/>
      <family val="1"/>
    </font>
    <font>
      <b/>
      <sz val="9"/>
      <color indexed="9"/>
      <name val="Garamond"/>
      <family val="1"/>
    </font>
    <font>
      <b/>
      <sz val="9"/>
      <name val="Verdana"/>
      <family val="2"/>
    </font>
    <font>
      <b/>
      <sz val="9"/>
      <color indexed="9"/>
      <name val="Verdana"/>
      <family val="2"/>
    </font>
    <font>
      <sz val="14"/>
      <color indexed="47"/>
      <name val="GoudyLight"/>
      <family val="0"/>
    </font>
    <font>
      <b/>
      <sz val="10"/>
      <color indexed="9"/>
      <name val="Arial"/>
      <family val="0"/>
    </font>
    <font>
      <sz val="9"/>
      <name val="Verdana"/>
      <family val="2"/>
    </font>
    <font>
      <sz val="9"/>
      <color indexed="9"/>
      <name val="Garamond"/>
      <family val="1"/>
    </font>
    <font>
      <sz val="9"/>
      <color indexed="9"/>
      <name val="Verdana"/>
      <family val="2"/>
    </font>
    <font>
      <b/>
      <sz val="10"/>
      <color indexed="12"/>
      <name val="Arial"/>
      <family val="2"/>
    </font>
    <font>
      <b/>
      <sz val="10"/>
      <color indexed="10"/>
      <name val="Arial"/>
      <family val="2"/>
    </font>
    <font>
      <b/>
      <sz val="10"/>
      <name val="Arial"/>
      <family val="2"/>
    </font>
    <font>
      <sz val="10"/>
      <color indexed="9"/>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28"/>
      <color indexed="8"/>
      <name val="Garamond"/>
      <family val="0"/>
    </font>
    <font>
      <sz val="28"/>
      <color indexed="8"/>
      <name val="Garamond"/>
      <family val="0"/>
    </font>
    <font>
      <sz val="20"/>
      <color indexed="8"/>
      <name val="Garamond"/>
      <family val="0"/>
    </font>
    <font>
      <sz val="16"/>
      <color indexed="8"/>
      <name val="Garamond"/>
      <family val="0"/>
    </font>
    <font>
      <u val="single"/>
      <sz val="16"/>
      <color indexed="9"/>
      <name val="Garamond"/>
      <family val="0"/>
    </font>
    <font>
      <sz val="16"/>
      <color indexed="9"/>
      <name val="Garamond"/>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34"/>
      <color indexed="8"/>
      <name val="Garamond"/>
      <family val="0"/>
    </font>
    <font>
      <sz val="36"/>
      <color indexed="8"/>
      <name val="Garamond"/>
      <family val="0"/>
    </font>
    <font>
      <b/>
      <sz val="14"/>
      <color indexed="8"/>
      <name val="Garamond"/>
      <family val="0"/>
    </font>
    <font>
      <sz val="18"/>
      <color indexed="8"/>
      <name val="Garamond"/>
      <family val="0"/>
    </font>
    <font>
      <sz val="12"/>
      <color indexed="8"/>
      <name val="Garamond"/>
      <family val="0"/>
    </font>
    <font>
      <sz val="10"/>
      <color indexed="8"/>
      <name val="Garamond"/>
      <family val="0"/>
    </font>
    <font>
      <u val="single"/>
      <sz val="10"/>
      <color indexed="8"/>
      <name val="Garamond"/>
      <family val="0"/>
    </font>
    <font>
      <sz val="10"/>
      <color indexed="9"/>
      <name val="Garamond"/>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4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medium"/>
      <right>
        <color indexed="63"/>
      </right>
      <top style="medium"/>
      <bottom style="hair"/>
    </border>
    <border>
      <left>
        <color indexed="63"/>
      </left>
      <right style="hair"/>
      <top style="hair"/>
      <bottom style="hair"/>
    </border>
    <border>
      <left style="medium"/>
      <right>
        <color indexed="63"/>
      </right>
      <top style="hair"/>
      <bottom style="hair"/>
    </border>
    <border>
      <left style="hair"/>
      <right style="hair"/>
      <top style="hair"/>
      <bottom style="medium"/>
    </border>
    <border>
      <left style="hair"/>
      <right style="medium"/>
      <top style="hair"/>
      <bottom style="medium"/>
    </border>
    <border>
      <left style="medium"/>
      <right>
        <color indexed="63"/>
      </right>
      <top>
        <color indexed="63"/>
      </top>
      <bottom>
        <color indexed="63"/>
      </bottom>
    </border>
    <border>
      <left style="medium"/>
      <right>
        <color indexed="63"/>
      </right>
      <top style="hair"/>
      <bottom style="thin"/>
    </border>
    <border>
      <left style="medium"/>
      <right style="hair"/>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hair"/>
      <right style="medium"/>
      <top style="hair"/>
      <bottom style="hair"/>
    </border>
    <border>
      <left style="hair"/>
      <right style="medium"/>
      <top>
        <color indexed="63"/>
      </top>
      <bottom style="hair"/>
    </border>
    <border>
      <left style="hair"/>
      <right style="hair"/>
      <top style="hair"/>
      <bottom style="thin"/>
    </border>
    <border>
      <left style="hair"/>
      <right style="medium"/>
      <top style="hair"/>
      <bottom style="thin"/>
    </border>
    <border>
      <left style="medium"/>
      <right style="hair"/>
      <top style="hair"/>
      <bottom style="medium"/>
    </border>
    <border>
      <left style="medium"/>
      <right style="hair"/>
      <top>
        <color indexed="63"/>
      </top>
      <bottom style="hair"/>
    </border>
    <border>
      <left style="medium"/>
      <right style="hair"/>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style="hair"/>
      <right style="hair"/>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1" applyNumberFormat="0" applyFill="0" applyAlignment="0" applyProtection="0"/>
    <xf numFmtId="0" fontId="89" fillId="0" borderId="2" applyNumberFormat="0" applyFill="0" applyAlignment="0" applyProtection="0"/>
    <xf numFmtId="0" fontId="90" fillId="0" borderId="3" applyNumberFormat="0" applyFill="0" applyAlignment="0" applyProtection="0"/>
    <xf numFmtId="0" fontId="91" fillId="0" borderId="4" applyNumberFormat="0" applyFill="0" applyAlignment="0" applyProtection="0"/>
    <xf numFmtId="0" fontId="9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92" fillId="20" borderId="5" applyNumberFormat="0" applyAlignment="0" applyProtection="0"/>
    <xf numFmtId="0" fontId="93" fillId="21" borderId="6" applyNumberFormat="0" applyAlignment="0" applyProtection="0"/>
    <xf numFmtId="0" fontId="94" fillId="20" borderId="6" applyNumberFormat="0" applyAlignment="0" applyProtection="0"/>
    <xf numFmtId="0" fontId="95" fillId="22" borderId="7" applyNumberFormat="0" applyAlignment="0" applyProtection="0"/>
    <xf numFmtId="0" fontId="96"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97" fillId="24" borderId="0" applyNumberFormat="0" applyBorder="0" applyAlignment="0" applyProtection="0"/>
    <xf numFmtId="0" fontId="0" fillId="25" borderId="8" applyNumberFormat="0" applyFont="0" applyAlignment="0" applyProtection="0"/>
    <xf numFmtId="0" fontId="9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xf numFmtId="0" fontId="85" fillId="27"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85" fillId="30" borderId="0" applyNumberFormat="0" applyBorder="0" applyAlignment="0" applyProtection="0"/>
    <xf numFmtId="0" fontId="85" fillId="31" borderId="0" applyNumberFormat="0" applyBorder="0" applyAlignment="0" applyProtection="0"/>
    <xf numFmtId="0" fontId="85" fillId="32" borderId="0" applyNumberFormat="0" applyBorder="0" applyAlignment="0" applyProtection="0"/>
    <xf numFmtId="9" fontId="0" fillId="0" borderId="0" applyFont="0" applyFill="0" applyBorder="0" applyAlignment="0" applyProtection="0"/>
  </cellStyleXfs>
  <cellXfs count="177">
    <xf numFmtId="0" fontId="0" fillId="0" borderId="0" xfId="0" applyAlignment="1">
      <alignment/>
    </xf>
    <xf numFmtId="3" fontId="14" fillId="33" borderId="10" xfId="0" applyNumberFormat="1" applyFont="1" applyFill="1" applyBorder="1" applyAlignment="1" applyProtection="1">
      <alignment horizontal="center" vertical="center"/>
      <protection/>
    </xf>
    <xf numFmtId="0" fontId="14" fillId="33" borderId="10" xfId="0" applyFont="1" applyFill="1" applyBorder="1" applyAlignment="1" applyProtection="1">
      <alignment horizontal="center" vertical="center"/>
      <protection/>
    </xf>
    <xf numFmtId="0" fontId="5" fillId="0" borderId="11" xfId="0" applyFont="1" applyFill="1" applyBorder="1" applyAlignment="1" applyProtection="1">
      <alignment vertical="center"/>
      <protection locked="0"/>
    </xf>
    <xf numFmtId="0" fontId="12"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11" xfId="0" applyFont="1" applyFill="1" applyBorder="1" applyAlignment="1" applyProtection="1">
      <alignment vertical="center"/>
      <protection locked="0"/>
    </xf>
    <xf numFmtId="0" fontId="13" fillId="0" borderId="11" xfId="0" applyFont="1" applyFill="1" applyBorder="1" applyAlignment="1" applyProtection="1">
      <alignment horizontal="center" vertical="center"/>
      <protection/>
    </xf>
    <xf numFmtId="0" fontId="10" fillId="0" borderId="11" xfId="0" applyFont="1" applyFill="1" applyBorder="1" applyAlignment="1" applyProtection="1">
      <alignment horizontal="left" vertical="center"/>
      <protection/>
    </xf>
    <xf numFmtId="190" fontId="10" fillId="0" borderId="11" xfId="0" applyNumberFormat="1" applyFont="1" applyFill="1" applyBorder="1" applyAlignment="1" applyProtection="1">
      <alignment horizontal="center" vertical="center"/>
      <protection/>
    </xf>
    <xf numFmtId="0" fontId="10" fillId="0" borderId="11" xfId="0" applyFont="1" applyFill="1" applyBorder="1" applyAlignment="1" applyProtection="1">
      <alignment vertical="center"/>
      <protection/>
    </xf>
    <xf numFmtId="0" fontId="10" fillId="0" borderId="11" xfId="0" applyFont="1" applyFill="1" applyBorder="1" applyAlignment="1" applyProtection="1">
      <alignment horizontal="center" vertical="center"/>
      <protection/>
    </xf>
    <xf numFmtId="3" fontId="9" fillId="0" borderId="11" xfId="0" applyNumberFormat="1"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191" fontId="9" fillId="0" borderId="11" xfId="0" applyNumberFormat="1" applyFont="1" applyFill="1" applyBorder="1" applyAlignment="1" applyProtection="1">
      <alignment horizontal="right" vertical="center"/>
      <protection/>
    </xf>
    <xf numFmtId="0" fontId="6" fillId="0" borderId="11" xfId="0" applyFont="1" applyFill="1" applyBorder="1" applyAlignment="1" applyProtection="1">
      <alignment horizontal="left" vertical="center"/>
      <protection locked="0"/>
    </xf>
    <xf numFmtId="190"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8" fillId="0" borderId="11" xfId="0" applyFont="1" applyFill="1" applyBorder="1" applyAlignment="1" applyProtection="1">
      <alignment vertical="center"/>
      <protection locked="0"/>
    </xf>
    <xf numFmtId="0" fontId="8" fillId="0" borderId="11" xfId="0" applyFont="1" applyFill="1" applyBorder="1" applyAlignment="1">
      <alignment horizontal="center" vertical="center"/>
    </xf>
    <xf numFmtId="191" fontId="6" fillId="0" borderId="11" xfId="0" applyNumberFormat="1" applyFont="1" applyFill="1" applyBorder="1" applyAlignment="1" applyProtection="1">
      <alignment horizontal="right" vertical="center"/>
      <protection locked="0"/>
    </xf>
    <xf numFmtId="191" fontId="14" fillId="33" borderId="10" xfId="0" applyNumberFormat="1" applyFont="1" applyFill="1" applyBorder="1" applyAlignment="1" applyProtection="1">
      <alignment horizontal="right" vertical="center"/>
      <protection/>
    </xf>
    <xf numFmtId="191" fontId="13" fillId="33" borderId="10" xfId="0" applyNumberFormat="1" applyFont="1" applyFill="1" applyBorder="1" applyAlignment="1" applyProtection="1">
      <alignment horizontal="right" vertical="center"/>
      <protection/>
    </xf>
    <xf numFmtId="191" fontId="7" fillId="0" borderId="11" xfId="0" applyNumberFormat="1" applyFont="1" applyFill="1" applyBorder="1" applyAlignment="1" applyProtection="1">
      <alignment horizontal="right" vertical="center"/>
      <protection locked="0"/>
    </xf>
    <xf numFmtId="196" fontId="14" fillId="33" borderId="10" xfId="0" applyNumberFormat="1" applyFont="1" applyFill="1" applyBorder="1" applyAlignment="1" applyProtection="1">
      <alignment horizontal="right" vertical="center"/>
      <protection/>
    </xf>
    <xf numFmtId="196" fontId="9" fillId="0" borderId="11" xfId="0" applyNumberFormat="1" applyFont="1" applyFill="1" applyBorder="1" applyAlignment="1" applyProtection="1">
      <alignment horizontal="right" vertical="center"/>
      <protection/>
    </xf>
    <xf numFmtId="196" fontId="6" fillId="0" borderId="11" xfId="0" applyNumberFormat="1" applyFont="1" applyFill="1" applyBorder="1" applyAlignment="1" applyProtection="1">
      <alignment horizontal="right" vertical="center"/>
      <protection locked="0"/>
    </xf>
    <xf numFmtId="196" fontId="7" fillId="0" borderId="11" xfId="0" applyNumberFormat="1" applyFont="1" applyFill="1" applyBorder="1" applyAlignment="1" applyProtection="1">
      <alignment horizontal="right" vertical="center"/>
      <protection locked="0"/>
    </xf>
    <xf numFmtId="43" fontId="16" fillId="0" borderId="11" xfId="40" applyFont="1" applyFill="1" applyBorder="1" applyAlignment="1" applyProtection="1">
      <alignment horizontal="left" vertical="center"/>
      <protection/>
    </xf>
    <xf numFmtId="190" fontId="16" fillId="0" borderId="11" xfId="0" applyNumberFormat="1" applyFont="1" applyFill="1" applyBorder="1" applyAlignment="1" applyProtection="1">
      <alignment horizontal="center" vertical="center"/>
      <protection/>
    </xf>
    <xf numFmtId="0" fontId="16" fillId="0" borderId="11" xfId="0" applyFont="1" applyFill="1" applyBorder="1" applyAlignment="1" applyProtection="1">
      <alignment vertical="center"/>
      <protection/>
    </xf>
    <xf numFmtId="0" fontId="16" fillId="0" borderId="11" xfId="0" applyNumberFormat="1" applyFont="1" applyFill="1" applyBorder="1" applyAlignment="1" applyProtection="1">
      <alignment horizontal="center" vertical="center"/>
      <protection/>
    </xf>
    <xf numFmtId="191" fontId="17" fillId="0" borderId="11" xfId="0" applyNumberFormat="1" applyFont="1" applyFill="1" applyBorder="1" applyAlignment="1" applyProtection="1">
      <alignment horizontal="right" vertical="center"/>
      <protection/>
    </xf>
    <xf numFmtId="196" fontId="18" fillId="0" borderId="11" xfId="0" applyNumberFormat="1" applyFont="1" applyFill="1" applyBorder="1" applyAlignment="1" applyProtection="1">
      <alignment horizontal="right" vertical="center"/>
      <protection/>
    </xf>
    <xf numFmtId="191" fontId="16" fillId="0" borderId="11" xfId="0" applyNumberFormat="1" applyFont="1" applyFill="1" applyBorder="1" applyAlignment="1" applyProtection="1">
      <alignment horizontal="right" vertical="center"/>
      <protection/>
    </xf>
    <xf numFmtId="196" fontId="16" fillId="0" borderId="11" xfId="0" applyNumberFormat="1" applyFont="1" applyFill="1" applyBorder="1" applyAlignment="1" applyProtection="1">
      <alignment horizontal="right" vertical="center"/>
      <protection/>
    </xf>
    <xf numFmtId="191" fontId="19" fillId="0" borderId="11" xfId="0" applyNumberFormat="1" applyFont="1" applyFill="1" applyBorder="1" applyAlignment="1" applyProtection="1">
      <alignment horizontal="right" vertical="center"/>
      <protection/>
    </xf>
    <xf numFmtId="196" fontId="19" fillId="0" borderId="11" xfId="0" applyNumberFormat="1" applyFont="1" applyFill="1" applyBorder="1" applyAlignment="1" applyProtection="1">
      <alignment horizontal="right" vertical="center"/>
      <protection/>
    </xf>
    <xf numFmtId="191" fontId="18" fillId="0" borderId="11" xfId="0" applyNumberFormat="1" applyFont="1" applyFill="1" applyBorder="1" applyAlignment="1" applyProtection="1">
      <alignment horizontal="right" vertical="center"/>
      <protection/>
    </xf>
    <xf numFmtId="196" fontId="18" fillId="0" borderId="11" xfId="0" applyNumberFormat="1" applyFont="1" applyFill="1" applyBorder="1" applyAlignment="1" applyProtection="1">
      <alignment horizontal="right" vertical="center"/>
      <protection locked="0"/>
    </xf>
    <xf numFmtId="0" fontId="16" fillId="0" borderId="11" xfId="0" applyFont="1" applyFill="1" applyBorder="1" applyAlignment="1" applyProtection="1">
      <alignment vertical="center"/>
      <protection locked="0"/>
    </xf>
    <xf numFmtId="196" fontId="20" fillId="0" borderId="11" xfId="0" applyNumberFormat="1" applyFont="1" applyFill="1" applyBorder="1" applyAlignment="1" applyProtection="1">
      <alignment horizontal="right" vertical="center"/>
      <protection locked="0"/>
    </xf>
    <xf numFmtId="193" fontId="20" fillId="0" borderId="11" xfId="0" applyNumberFormat="1" applyFont="1" applyFill="1" applyBorder="1" applyAlignment="1" applyProtection="1">
      <alignment vertical="center"/>
      <protection locked="0"/>
    </xf>
    <xf numFmtId="191" fontId="20" fillId="0" borderId="11" xfId="0" applyNumberFormat="1" applyFont="1" applyFill="1" applyBorder="1" applyAlignment="1" applyProtection="1">
      <alignment horizontal="right" vertical="center"/>
      <protection locked="0"/>
    </xf>
    <xf numFmtId="192" fontId="20" fillId="0" borderId="11" xfId="0" applyNumberFormat="1"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196" fontId="21" fillId="33" borderId="10" xfId="0" applyNumberFormat="1" applyFont="1" applyFill="1" applyBorder="1" applyAlignment="1" applyProtection="1">
      <alignment horizontal="right" vertical="center"/>
      <protection/>
    </xf>
    <xf numFmtId="193" fontId="21" fillId="33" borderId="10" xfId="0" applyNumberFormat="1" applyFont="1" applyFill="1" applyBorder="1" applyAlignment="1" applyProtection="1">
      <alignment horizontal="center" vertical="center"/>
      <protection/>
    </xf>
    <xf numFmtId="191" fontId="21" fillId="33" borderId="10" xfId="0" applyNumberFormat="1" applyFont="1" applyFill="1" applyBorder="1" applyAlignment="1" applyProtection="1">
      <alignment horizontal="right" vertical="center"/>
      <protection/>
    </xf>
    <xf numFmtId="192" fontId="21" fillId="33" borderId="10" xfId="63" applyNumberFormat="1" applyFont="1" applyFill="1" applyBorder="1" applyAlignment="1" applyProtection="1">
      <alignment horizontal="center" vertical="center"/>
      <protection/>
    </xf>
    <xf numFmtId="0" fontId="22" fillId="0" borderId="11" xfId="0" applyFont="1" applyFill="1" applyBorder="1" applyAlignment="1" applyProtection="1">
      <alignment horizontal="center" vertical="center"/>
      <protection/>
    </xf>
    <xf numFmtId="196" fontId="22" fillId="0" borderId="11" xfId="0" applyNumberFormat="1" applyFont="1" applyFill="1" applyBorder="1" applyAlignment="1" applyProtection="1">
      <alignment horizontal="right" vertical="center"/>
      <protection/>
    </xf>
    <xf numFmtId="193" fontId="22" fillId="0" borderId="11" xfId="0" applyNumberFormat="1" applyFont="1" applyFill="1" applyBorder="1" applyAlignment="1" applyProtection="1">
      <alignment vertical="center"/>
      <protection/>
    </xf>
    <xf numFmtId="191" fontId="22" fillId="0" borderId="11" xfId="0" applyNumberFormat="1" applyFont="1" applyFill="1" applyBorder="1" applyAlignment="1" applyProtection="1">
      <alignment horizontal="right" vertical="center"/>
      <protection/>
    </xf>
    <xf numFmtId="192" fontId="22" fillId="0" borderId="11" xfId="63" applyNumberFormat="1" applyFont="1" applyFill="1" applyBorder="1" applyAlignment="1" applyProtection="1">
      <alignment vertical="center"/>
      <protection/>
    </xf>
    <xf numFmtId="0" fontId="21" fillId="0" borderId="11" xfId="0" applyFont="1" applyFill="1" applyBorder="1" applyAlignment="1" applyProtection="1">
      <alignment vertical="center"/>
      <protection/>
    </xf>
    <xf numFmtId="196" fontId="22" fillId="33" borderId="10" xfId="0" applyNumberFormat="1" applyFont="1" applyFill="1" applyBorder="1" applyAlignment="1" applyProtection="1">
      <alignment horizontal="right" vertical="center"/>
      <protection/>
    </xf>
    <xf numFmtId="0" fontId="28" fillId="0" borderId="12" xfId="0" applyFont="1" applyFill="1" applyBorder="1" applyAlignment="1" applyProtection="1">
      <alignment horizontal="center"/>
      <protection/>
    </xf>
    <xf numFmtId="0" fontId="29" fillId="0" borderId="13" xfId="0" applyFont="1" applyFill="1" applyBorder="1" applyAlignment="1" applyProtection="1">
      <alignment horizontal="center"/>
      <protection/>
    </xf>
    <xf numFmtId="0" fontId="28" fillId="0" borderId="11" xfId="0" applyFont="1" applyFill="1" applyBorder="1" applyAlignment="1" applyProtection="1">
      <alignment horizontal="center"/>
      <protection/>
    </xf>
    <xf numFmtId="0" fontId="29" fillId="0" borderId="14" xfId="0" applyFont="1" applyFill="1" applyBorder="1" applyAlignment="1" applyProtection="1">
      <alignment horizontal="center"/>
      <protection/>
    </xf>
    <xf numFmtId="191" fontId="28" fillId="0" borderId="15" xfId="0" applyNumberFormat="1" applyFont="1" applyFill="1" applyBorder="1" applyAlignment="1" applyProtection="1">
      <alignment horizontal="center" wrapText="1"/>
      <protection/>
    </xf>
    <xf numFmtId="196" fontId="28" fillId="0" borderId="15" xfId="0" applyNumberFormat="1" applyFont="1" applyFill="1" applyBorder="1" applyAlignment="1" applyProtection="1">
      <alignment horizontal="center" wrapText="1"/>
      <protection/>
    </xf>
    <xf numFmtId="193" fontId="28" fillId="0" borderId="15" xfId="0" applyNumberFormat="1" applyFont="1" applyFill="1" applyBorder="1" applyAlignment="1" applyProtection="1">
      <alignment horizontal="center" wrapText="1"/>
      <protection/>
    </xf>
    <xf numFmtId="192" fontId="28" fillId="0" borderId="15" xfId="0" applyNumberFormat="1" applyFont="1" applyFill="1" applyBorder="1" applyAlignment="1" applyProtection="1">
      <alignment horizontal="center" wrapText="1"/>
      <protection/>
    </xf>
    <xf numFmtId="193" fontId="28" fillId="0" borderId="16" xfId="0" applyNumberFormat="1" applyFont="1" applyFill="1" applyBorder="1" applyAlignment="1" applyProtection="1">
      <alignment horizontal="center" wrapText="1"/>
      <protection/>
    </xf>
    <xf numFmtId="1" fontId="30" fillId="0" borderId="11" xfId="0" applyNumberFormat="1" applyFont="1" applyFill="1" applyBorder="1" applyAlignment="1" applyProtection="1">
      <alignment horizontal="right" vertical="center"/>
      <protection/>
    </xf>
    <xf numFmtId="0" fontId="30" fillId="0" borderId="14" xfId="0" applyFont="1" applyFill="1" applyBorder="1" applyAlignment="1" applyProtection="1">
      <alignment horizontal="right" vertical="center"/>
      <protection/>
    </xf>
    <xf numFmtId="0" fontId="30" fillId="0" borderId="17" xfId="0" applyFont="1" applyFill="1" applyBorder="1" applyAlignment="1" applyProtection="1">
      <alignment horizontal="right" vertical="center"/>
      <protection/>
    </xf>
    <xf numFmtId="0" fontId="31" fillId="33" borderId="10" xfId="0" applyFont="1" applyFill="1" applyBorder="1" applyAlignment="1" applyProtection="1">
      <alignment horizontal="center" vertical="center"/>
      <protection/>
    </xf>
    <xf numFmtId="0" fontId="31" fillId="0" borderId="11" xfId="0" applyFont="1" applyFill="1" applyBorder="1" applyAlignment="1" applyProtection="1">
      <alignment horizontal="right" vertical="center"/>
      <protection/>
    </xf>
    <xf numFmtId="0" fontId="30" fillId="0" borderId="11" xfId="0" applyFont="1" applyFill="1" applyBorder="1" applyAlignment="1" applyProtection="1">
      <alignment horizontal="right" vertical="center"/>
      <protection locked="0"/>
    </xf>
    <xf numFmtId="0" fontId="30" fillId="0" borderId="18" xfId="0" applyFont="1" applyFill="1" applyBorder="1" applyAlignment="1" applyProtection="1">
      <alignment horizontal="right" vertical="center"/>
      <protection/>
    </xf>
    <xf numFmtId="0" fontId="33" fillId="0" borderId="11" xfId="0" applyFont="1" applyFill="1" applyBorder="1" applyAlignment="1" applyProtection="1">
      <alignment horizontal="center" vertical="center"/>
      <protection/>
    </xf>
    <xf numFmtId="0" fontId="24" fillId="0" borderId="11" xfId="0" applyFont="1" applyFill="1" applyBorder="1" applyAlignment="1" applyProtection="1">
      <alignment vertical="center"/>
      <protection/>
    </xf>
    <xf numFmtId="0" fontId="24" fillId="0" borderId="11" xfId="0" applyFont="1" applyFill="1" applyBorder="1" applyAlignment="1" applyProtection="1">
      <alignment vertical="center"/>
      <protection locked="0"/>
    </xf>
    <xf numFmtId="0" fontId="33" fillId="0" borderId="11" xfId="0" applyFont="1" applyFill="1" applyBorder="1" applyAlignment="1" applyProtection="1">
      <alignment horizontal="center"/>
      <protection/>
    </xf>
    <xf numFmtId="1" fontId="34" fillId="0" borderId="11" xfId="0" applyNumberFormat="1" applyFont="1" applyFill="1" applyBorder="1" applyAlignment="1" applyProtection="1">
      <alignment horizontal="right" vertical="center"/>
      <protection/>
    </xf>
    <xf numFmtId="0" fontId="25" fillId="0" borderId="12" xfId="0" applyFont="1" applyFill="1" applyBorder="1" applyAlignment="1" applyProtection="1">
      <alignment horizontal="center"/>
      <protection/>
    </xf>
    <xf numFmtId="0" fontId="35" fillId="0" borderId="14" xfId="0" applyFont="1" applyFill="1" applyBorder="1" applyAlignment="1" applyProtection="1">
      <alignment horizontal="center"/>
      <protection/>
    </xf>
    <xf numFmtId="0" fontId="34" fillId="0" borderId="14" xfId="0" applyFont="1" applyFill="1" applyBorder="1" applyAlignment="1" applyProtection="1">
      <alignment horizontal="right" vertical="center"/>
      <protection/>
    </xf>
    <xf numFmtId="0" fontId="34" fillId="0" borderId="17" xfId="0" applyFont="1" applyFill="1" applyBorder="1" applyAlignment="1" applyProtection="1">
      <alignment horizontal="right" vertical="center"/>
      <protection/>
    </xf>
    <xf numFmtId="0" fontId="36" fillId="33" borderId="10" xfId="0" applyFont="1" applyFill="1" applyBorder="1" applyAlignment="1" applyProtection="1">
      <alignment horizontal="center" vertical="center"/>
      <protection/>
    </xf>
    <xf numFmtId="0" fontId="36" fillId="0" borderId="11" xfId="0" applyFont="1" applyFill="1" applyBorder="1" applyAlignment="1" applyProtection="1">
      <alignment horizontal="right" vertical="center"/>
      <protection/>
    </xf>
    <xf numFmtId="0" fontId="34" fillId="0" borderId="11" xfId="0" applyFont="1" applyFill="1" applyBorder="1" applyAlignment="1" applyProtection="1">
      <alignment horizontal="right" vertical="center"/>
      <protection locked="0"/>
    </xf>
    <xf numFmtId="0" fontId="34" fillId="0" borderId="18" xfId="0" applyFont="1" applyFill="1" applyBorder="1" applyAlignment="1" applyProtection="1">
      <alignment horizontal="right" vertical="center"/>
      <protection/>
    </xf>
    <xf numFmtId="0" fontId="24" fillId="0" borderId="13" xfId="0" applyFont="1" applyFill="1" applyBorder="1" applyAlignment="1" applyProtection="1">
      <alignment horizontal="right" vertical="center"/>
      <protection locked="0"/>
    </xf>
    <xf numFmtId="0" fontId="0" fillId="0" borderId="19" xfId="0" applyFont="1" applyFill="1" applyBorder="1" applyAlignment="1">
      <alignment horizontal="left" vertical="center"/>
    </xf>
    <xf numFmtId="190" fontId="0" fillId="0" borderId="11" xfId="0" applyNumberFormat="1" applyFont="1" applyFill="1" applyBorder="1" applyAlignment="1">
      <alignment horizontal="center" vertical="center"/>
    </xf>
    <xf numFmtId="0" fontId="0" fillId="0" borderId="11" xfId="0" applyFont="1" applyFill="1" applyBorder="1" applyAlignment="1">
      <alignment horizontal="left" vertical="center"/>
    </xf>
    <xf numFmtId="0" fontId="0" fillId="0" borderId="11" xfId="0" applyFont="1" applyFill="1" applyBorder="1" applyAlignment="1">
      <alignment horizontal="right" vertical="center"/>
    </xf>
    <xf numFmtId="4" fontId="0" fillId="0" borderId="11" xfId="40" applyNumberFormat="1" applyFont="1" applyFill="1" applyBorder="1" applyAlignment="1">
      <alignment horizontal="right" vertical="center"/>
    </xf>
    <xf numFmtId="3" fontId="0" fillId="0" borderId="11" xfId="40" applyNumberFormat="1" applyFont="1" applyFill="1" applyBorder="1" applyAlignment="1">
      <alignment horizontal="right" vertical="center"/>
    </xf>
    <xf numFmtId="4" fontId="39" fillId="0" borderId="11" xfId="40" applyNumberFormat="1" applyFont="1" applyFill="1" applyBorder="1" applyAlignment="1">
      <alignment horizontal="right" vertical="center"/>
    </xf>
    <xf numFmtId="3" fontId="39" fillId="0" borderId="11" xfId="40" applyNumberFormat="1" applyFont="1" applyFill="1" applyBorder="1" applyAlignment="1">
      <alignment horizontal="right" vertical="center"/>
    </xf>
    <xf numFmtId="2" fontId="0" fillId="0" borderId="11" xfId="40" applyNumberFormat="1" applyFont="1" applyFill="1" applyBorder="1" applyAlignment="1">
      <alignment vertical="center"/>
    </xf>
    <xf numFmtId="192" fontId="0" fillId="0" borderId="11" xfId="42" applyNumberFormat="1" applyFont="1" applyFill="1" applyBorder="1" applyAlignment="1">
      <alignment vertical="center"/>
    </xf>
    <xf numFmtId="0" fontId="0" fillId="0" borderId="20" xfId="0" applyFont="1" applyFill="1" applyBorder="1" applyAlignment="1">
      <alignment horizontal="left" vertical="center"/>
    </xf>
    <xf numFmtId="190" fontId="0" fillId="0" borderId="21" xfId="0" applyNumberFormat="1" applyFont="1" applyFill="1" applyBorder="1" applyAlignment="1">
      <alignment horizontal="center" vertical="center"/>
    </xf>
    <xf numFmtId="0" fontId="0" fillId="0" borderId="21" xfId="0" applyFont="1" applyFill="1" applyBorder="1" applyAlignment="1">
      <alignment horizontal="left" vertical="center"/>
    </xf>
    <xf numFmtId="0" fontId="0" fillId="0" borderId="21" xfId="0" applyFont="1" applyFill="1" applyBorder="1" applyAlignment="1">
      <alignment horizontal="right" vertical="center"/>
    </xf>
    <xf numFmtId="4" fontId="0" fillId="0" borderId="21" xfId="40" applyNumberFormat="1" applyFont="1" applyFill="1" applyBorder="1" applyAlignment="1">
      <alignment horizontal="right" vertical="center"/>
    </xf>
    <xf numFmtId="3" fontId="0" fillId="0" borderId="21" xfId="40" applyNumberFormat="1" applyFont="1" applyFill="1" applyBorder="1" applyAlignment="1">
      <alignment horizontal="right" vertical="center"/>
    </xf>
    <xf numFmtId="4" fontId="39" fillId="0" borderId="21" xfId="40" applyNumberFormat="1" applyFont="1" applyFill="1" applyBorder="1" applyAlignment="1">
      <alignment horizontal="right" vertical="center"/>
    </xf>
    <xf numFmtId="3" fontId="39" fillId="0" borderId="21" xfId="40" applyNumberFormat="1" applyFont="1" applyFill="1" applyBorder="1" applyAlignment="1">
      <alignment horizontal="right" vertical="center"/>
    </xf>
    <xf numFmtId="2" fontId="0" fillId="0" borderId="21" xfId="40" applyNumberFormat="1" applyFont="1" applyFill="1" applyBorder="1" applyAlignment="1">
      <alignment vertical="center"/>
    </xf>
    <xf numFmtId="192" fontId="0" fillId="0" borderId="21" xfId="42" applyNumberFormat="1" applyFont="1" applyFill="1" applyBorder="1" applyAlignment="1">
      <alignment vertical="center"/>
    </xf>
    <xf numFmtId="2" fontId="0" fillId="0" borderId="22" xfId="40" applyNumberFormat="1" applyFont="1" applyFill="1" applyBorder="1" applyAlignment="1">
      <alignment vertical="center"/>
    </xf>
    <xf numFmtId="2" fontId="0" fillId="0" borderId="23" xfId="40" applyNumberFormat="1" applyFont="1" applyFill="1" applyBorder="1" applyAlignment="1">
      <alignment vertical="center"/>
    </xf>
    <xf numFmtId="190" fontId="0" fillId="0" borderId="10" xfId="0" applyNumberFormat="1" applyFont="1" applyFill="1" applyBorder="1" applyAlignment="1">
      <alignment horizontal="center" vertical="center"/>
    </xf>
    <xf numFmtId="0" fontId="0" fillId="0" borderId="10" xfId="0" applyFont="1" applyFill="1" applyBorder="1" applyAlignment="1">
      <alignment horizontal="left" vertical="center"/>
    </xf>
    <xf numFmtId="0" fontId="0" fillId="0" borderId="10" xfId="0" applyFont="1" applyFill="1" applyBorder="1" applyAlignment="1">
      <alignment horizontal="right" vertical="center"/>
    </xf>
    <xf numFmtId="4" fontId="0" fillId="0" borderId="10" xfId="40" applyNumberFormat="1" applyFont="1" applyFill="1" applyBorder="1" applyAlignment="1">
      <alignment horizontal="right" vertical="center"/>
    </xf>
    <xf numFmtId="3" fontId="0" fillId="0" borderId="10" xfId="40" applyNumberFormat="1" applyFont="1" applyFill="1" applyBorder="1" applyAlignment="1">
      <alignment horizontal="right" vertical="center"/>
    </xf>
    <xf numFmtId="4" fontId="39" fillId="0" borderId="10" xfId="40" applyNumberFormat="1" applyFont="1" applyFill="1" applyBorder="1" applyAlignment="1">
      <alignment horizontal="right" vertical="center"/>
    </xf>
    <xf numFmtId="3" fontId="39" fillId="0" borderId="10" xfId="40" applyNumberFormat="1" applyFont="1" applyFill="1" applyBorder="1" applyAlignment="1">
      <alignment horizontal="right" vertical="center"/>
    </xf>
    <xf numFmtId="2" fontId="0" fillId="0" borderId="10" xfId="40" applyNumberFormat="1" applyFont="1" applyFill="1" applyBorder="1" applyAlignment="1">
      <alignment vertical="center"/>
    </xf>
    <xf numFmtId="192" fontId="0" fillId="0" borderId="10" xfId="42" applyNumberFormat="1" applyFont="1" applyFill="1" applyBorder="1" applyAlignment="1">
      <alignment vertical="center"/>
    </xf>
    <xf numFmtId="2" fontId="0" fillId="0" borderId="24" xfId="40" applyNumberFormat="1" applyFont="1" applyFill="1" applyBorder="1" applyAlignment="1">
      <alignment vertical="center"/>
    </xf>
    <xf numFmtId="190" fontId="0" fillId="0" borderId="25" xfId="0" applyNumberFormat="1" applyFont="1" applyFill="1" applyBorder="1" applyAlignment="1">
      <alignment horizontal="center" vertical="center"/>
    </xf>
    <xf numFmtId="0" fontId="0" fillId="0" borderId="25" xfId="0" applyFont="1" applyFill="1" applyBorder="1" applyAlignment="1">
      <alignment horizontal="left" vertical="center"/>
    </xf>
    <xf numFmtId="0" fontId="0" fillId="0" borderId="25" xfId="0" applyFont="1" applyFill="1" applyBorder="1" applyAlignment="1">
      <alignment horizontal="right" vertical="center"/>
    </xf>
    <xf numFmtId="4" fontId="0" fillId="0" borderId="25" xfId="40" applyNumberFormat="1" applyFont="1" applyFill="1" applyBorder="1" applyAlignment="1">
      <alignment horizontal="right" vertical="center"/>
    </xf>
    <xf numFmtId="3" fontId="0" fillId="0" borderId="25" xfId="40" applyNumberFormat="1" applyFont="1" applyFill="1" applyBorder="1" applyAlignment="1">
      <alignment horizontal="right" vertical="center"/>
    </xf>
    <xf numFmtId="4" fontId="39" fillId="0" borderId="25" xfId="40" applyNumberFormat="1" applyFont="1" applyFill="1" applyBorder="1" applyAlignment="1">
      <alignment horizontal="right" vertical="center"/>
    </xf>
    <xf numFmtId="3" fontId="39" fillId="0" borderId="25" xfId="40" applyNumberFormat="1" applyFont="1" applyFill="1" applyBorder="1" applyAlignment="1">
      <alignment horizontal="right" vertical="center"/>
    </xf>
    <xf numFmtId="2" fontId="0" fillId="0" borderId="25" xfId="40" applyNumberFormat="1" applyFont="1" applyFill="1" applyBorder="1" applyAlignment="1">
      <alignment vertical="center"/>
    </xf>
    <xf numFmtId="192" fontId="0" fillId="0" borderId="25" xfId="42" applyNumberFormat="1" applyFont="1" applyFill="1" applyBorder="1" applyAlignment="1">
      <alignment vertical="center"/>
    </xf>
    <xf numFmtId="2" fontId="0" fillId="0" borderId="26" xfId="40" applyNumberFormat="1" applyFont="1" applyFill="1" applyBorder="1" applyAlignment="1">
      <alignment vertical="center"/>
    </xf>
    <xf numFmtId="0" fontId="0" fillId="0" borderId="19" xfId="0" applyFont="1" applyFill="1" applyBorder="1" applyAlignment="1" applyProtection="1">
      <alignment horizontal="left" vertical="center"/>
      <protection locked="0"/>
    </xf>
    <xf numFmtId="0" fontId="0" fillId="0" borderId="27" xfId="0" applyFont="1" applyFill="1" applyBorder="1" applyAlignment="1">
      <alignment horizontal="left" vertical="center"/>
    </xf>
    <xf numFmtId="190" fontId="0" fillId="0" borderId="15"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0" fillId="0" borderId="15" xfId="0" applyFont="1" applyFill="1" applyBorder="1" applyAlignment="1">
      <alignment horizontal="right" vertical="center"/>
    </xf>
    <xf numFmtId="4" fontId="0" fillId="0" borderId="15" xfId="40" applyNumberFormat="1" applyFont="1" applyFill="1" applyBorder="1" applyAlignment="1">
      <alignment horizontal="right" vertical="center"/>
    </xf>
    <xf numFmtId="3" fontId="0" fillId="0" borderId="15" xfId="40" applyNumberFormat="1" applyFont="1" applyFill="1" applyBorder="1" applyAlignment="1">
      <alignment horizontal="right" vertical="center"/>
    </xf>
    <xf numFmtId="4" fontId="39" fillId="0" borderId="15" xfId="40" applyNumberFormat="1" applyFont="1" applyFill="1" applyBorder="1" applyAlignment="1">
      <alignment horizontal="right" vertical="center"/>
    </xf>
    <xf numFmtId="3" fontId="39" fillId="0" borderId="15" xfId="40" applyNumberFormat="1" applyFont="1" applyFill="1" applyBorder="1" applyAlignment="1">
      <alignment horizontal="right" vertical="center"/>
    </xf>
    <xf numFmtId="2" fontId="0" fillId="0" borderId="15" xfId="40" applyNumberFormat="1" applyFont="1" applyFill="1" applyBorder="1" applyAlignment="1">
      <alignment vertical="center"/>
    </xf>
    <xf numFmtId="192" fontId="0" fillId="0" borderId="15" xfId="42" applyNumberFormat="1" applyFont="1" applyFill="1" applyBorder="1" applyAlignment="1">
      <alignment vertical="center"/>
    </xf>
    <xf numFmtId="2" fontId="0" fillId="0" borderId="16" xfId="40" applyNumberFormat="1" applyFont="1" applyFill="1" applyBorder="1" applyAlignment="1">
      <alignment vertical="center"/>
    </xf>
    <xf numFmtId="0" fontId="40" fillId="0" borderId="13" xfId="0" applyFont="1" applyBorder="1" applyAlignment="1" applyProtection="1">
      <alignment vertical="center"/>
      <protection locked="0"/>
    </xf>
    <xf numFmtId="0" fontId="40" fillId="0" borderId="13" xfId="0" applyFont="1" applyFill="1" applyBorder="1" applyAlignment="1" applyProtection="1">
      <alignment vertical="center"/>
      <protection locked="0"/>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11" fillId="0" borderId="11" xfId="0" applyNumberFormat="1" applyFont="1" applyFill="1" applyBorder="1" applyAlignment="1" applyProtection="1">
      <alignment horizontal="right" vertical="center" wrapText="1"/>
      <protection locked="0"/>
    </xf>
    <xf numFmtId="0" fontId="0" fillId="0" borderId="11" xfId="0" applyFill="1" applyBorder="1" applyAlignment="1">
      <alignment horizontal="right" vertical="center" wrapText="1"/>
    </xf>
    <xf numFmtId="0" fontId="11" fillId="0" borderId="11" xfId="0" applyFont="1" applyFill="1" applyBorder="1" applyAlignment="1">
      <alignment horizontal="right" vertical="center" wrapText="1"/>
    </xf>
    <xf numFmtId="193" fontId="23" fillId="0" borderId="30" xfId="0" applyNumberFormat="1" applyFont="1" applyFill="1" applyBorder="1" applyAlignment="1" applyProtection="1">
      <alignment horizontal="right" vertical="center" wrapText="1"/>
      <protection locked="0"/>
    </xf>
    <xf numFmtId="193" fontId="23" fillId="0" borderId="31" xfId="0" applyNumberFormat="1" applyFont="1" applyFill="1" applyBorder="1" applyAlignment="1" applyProtection="1">
      <alignment horizontal="right" vertical="center" wrapText="1"/>
      <protection locked="0"/>
    </xf>
    <xf numFmtId="193" fontId="23" fillId="0" borderId="32" xfId="0" applyNumberFormat="1" applyFont="1" applyFill="1" applyBorder="1" applyAlignment="1" applyProtection="1">
      <alignment horizontal="right" vertical="center" wrapText="1"/>
      <protection locked="0"/>
    </xf>
    <xf numFmtId="193" fontId="23" fillId="0" borderId="33" xfId="0" applyNumberFormat="1" applyFont="1" applyFill="1" applyBorder="1" applyAlignment="1" applyProtection="1">
      <alignment horizontal="right" vertical="center" wrapText="1"/>
      <protection locked="0"/>
    </xf>
    <xf numFmtId="193" fontId="23" fillId="0" borderId="0" xfId="0" applyNumberFormat="1" applyFont="1" applyFill="1" applyBorder="1" applyAlignment="1" applyProtection="1">
      <alignment horizontal="right" vertical="center" wrapText="1"/>
      <protection locked="0"/>
    </xf>
    <xf numFmtId="193" fontId="23" fillId="0" borderId="34" xfId="0" applyNumberFormat="1" applyFont="1" applyFill="1" applyBorder="1" applyAlignment="1" applyProtection="1">
      <alignment horizontal="right" vertical="center" wrapText="1"/>
      <protection locked="0"/>
    </xf>
    <xf numFmtId="193" fontId="23" fillId="0" borderId="35" xfId="0" applyNumberFormat="1" applyFont="1" applyFill="1" applyBorder="1" applyAlignment="1" applyProtection="1">
      <alignment horizontal="right" vertical="center" wrapText="1"/>
      <protection locked="0"/>
    </xf>
    <xf numFmtId="193" fontId="23" fillId="0" borderId="36" xfId="0" applyNumberFormat="1" applyFont="1" applyFill="1" applyBorder="1" applyAlignment="1" applyProtection="1">
      <alignment horizontal="right" vertical="center" wrapText="1"/>
      <protection locked="0"/>
    </xf>
    <xf numFmtId="193" fontId="23" fillId="0" borderId="37" xfId="0" applyNumberFormat="1" applyFont="1" applyFill="1" applyBorder="1" applyAlignment="1" applyProtection="1">
      <alignment horizontal="right" vertical="center" wrapText="1"/>
      <protection locked="0"/>
    </xf>
    <xf numFmtId="190" fontId="28" fillId="0" borderId="21" xfId="0" applyNumberFormat="1" applyFont="1" applyFill="1" applyBorder="1" applyAlignment="1" applyProtection="1">
      <alignment horizontal="center" wrapText="1"/>
      <protection/>
    </xf>
    <xf numFmtId="190" fontId="28" fillId="0" borderId="15" xfId="0" applyNumberFormat="1" applyFont="1" applyFill="1" applyBorder="1" applyAlignment="1" applyProtection="1">
      <alignment horizontal="center" wrapText="1"/>
      <protection/>
    </xf>
    <xf numFmtId="0" fontId="28" fillId="0" borderId="21" xfId="0" applyFont="1" applyFill="1" applyBorder="1" applyAlignment="1" applyProtection="1">
      <alignment horizontal="center" wrapText="1"/>
      <protection/>
    </xf>
    <xf numFmtId="0" fontId="28" fillId="0" borderId="15" xfId="0" applyFont="1" applyFill="1" applyBorder="1" applyAlignment="1" applyProtection="1">
      <alignment horizontal="center" wrapText="1"/>
      <protection/>
    </xf>
    <xf numFmtId="0" fontId="28" fillId="0" borderId="15" xfId="0" applyFont="1" applyFill="1" applyBorder="1" applyAlignment="1" applyProtection="1">
      <alignment horizontal="center"/>
      <protection/>
    </xf>
    <xf numFmtId="0" fontId="8" fillId="0" borderId="38" xfId="0" applyFont="1" applyFill="1" applyBorder="1" applyAlignment="1" applyProtection="1">
      <alignment horizontal="left" vertical="center"/>
      <protection locked="0"/>
    </xf>
    <xf numFmtId="0" fontId="8" fillId="0" borderId="39"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14" fillId="33" borderId="35" xfId="0" applyFont="1" applyFill="1" applyBorder="1" applyAlignment="1">
      <alignment horizontal="center" vertical="center"/>
    </xf>
    <xf numFmtId="0" fontId="14" fillId="33" borderId="36" xfId="0" applyFont="1" applyFill="1" applyBorder="1" applyAlignment="1">
      <alignment horizontal="center" vertical="center"/>
    </xf>
    <xf numFmtId="0" fontId="14" fillId="33" borderId="37" xfId="0" applyFont="1" applyFill="1" applyBorder="1" applyAlignment="1">
      <alignment horizontal="center" vertical="center"/>
    </xf>
    <xf numFmtId="185" fontId="28" fillId="0" borderId="21" xfId="0" applyNumberFormat="1" applyFont="1" applyFill="1" applyBorder="1" applyAlignment="1" applyProtection="1">
      <alignment horizontal="center" wrapText="1"/>
      <protection/>
    </xf>
    <xf numFmtId="193" fontId="28" fillId="0" borderId="21" xfId="0" applyNumberFormat="1" applyFont="1" applyFill="1" applyBorder="1" applyAlignment="1" applyProtection="1">
      <alignment horizontal="center" wrapText="1"/>
      <protection/>
    </xf>
    <xf numFmtId="0" fontId="32" fillId="33" borderId="40" xfId="0" applyFont="1" applyFill="1" applyBorder="1" applyAlignment="1" applyProtection="1">
      <alignment horizontal="center" vertical="center"/>
      <protection/>
    </xf>
    <xf numFmtId="0" fontId="27" fillId="33" borderId="40" xfId="0" applyFont="1" applyFill="1" applyBorder="1" applyAlignment="1">
      <alignment/>
    </xf>
    <xf numFmtId="193" fontId="28" fillId="0" borderId="22" xfId="0" applyNumberFormat="1" applyFont="1" applyFill="1" applyBorder="1" applyAlignment="1" applyProtection="1">
      <alignment horizontal="center" wrapText="1"/>
      <protection/>
    </xf>
    <xf numFmtId="43" fontId="28" fillId="0" borderId="20" xfId="40" applyFont="1" applyFill="1" applyBorder="1" applyAlignment="1" applyProtection="1">
      <alignment horizontal="center"/>
      <protection/>
    </xf>
    <xf numFmtId="43" fontId="28" fillId="0" borderId="27" xfId="40" applyFont="1" applyFill="1" applyBorder="1" applyAlignment="1" applyProtection="1">
      <alignment horizontal="center"/>
      <protection/>
    </xf>
    <xf numFmtId="0" fontId="26" fillId="33" borderId="40" xfId="0" applyFont="1" applyFill="1" applyBorder="1" applyAlignment="1" applyProtection="1">
      <alignment horizontal="center" vertical="center"/>
      <protection/>
    </xf>
    <xf numFmtId="0" fontId="15" fillId="33" borderId="40" xfId="0" applyFont="1" applyFill="1" applyBorder="1" applyAlignment="1">
      <alignment/>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Çıkış" xfId="43"/>
    <cellStyle name="Giriş" xfId="44"/>
    <cellStyle name="Hesaplama" xfId="45"/>
    <cellStyle name="İşaretli Hücre" xfId="46"/>
    <cellStyle name="İyi" xfId="47"/>
    <cellStyle name="Followed Hyperlink" xfId="48"/>
    <cellStyle name="Hyperlink" xfId="49"/>
    <cellStyle name="Kötü" xfId="50"/>
    <cellStyle name="Not" xfId="51"/>
    <cellStyle name="Nötr" xfId="52"/>
    <cellStyle name="Currency" xfId="53"/>
    <cellStyle name="Currency [0]" xfId="54"/>
    <cellStyle name="Toplam" xfId="55"/>
    <cellStyle name="Uyarı Metni"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fLocksText="0">
      <xdr:nvSpPr>
        <xdr:cNvPr id="1" name="Text Box 1"/>
        <xdr:cNvSpPr txBox="1">
          <a:spLocks noChangeArrowheads="1"/>
        </xdr:cNvSpPr>
      </xdr:nvSpPr>
      <xdr:spPr>
        <a:xfrm>
          <a:off x="0" y="0"/>
          <a:ext cx="156781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400050</xdr:colOff>
      <xdr:row>0</xdr:row>
      <xdr:rowOff>0</xdr:rowOff>
    </xdr:to>
    <xdr:sp fLocksText="0">
      <xdr:nvSpPr>
        <xdr:cNvPr id="2" name="Text Box 2"/>
        <xdr:cNvSpPr txBox="1">
          <a:spLocks noChangeArrowheads="1"/>
        </xdr:cNvSpPr>
      </xdr:nvSpPr>
      <xdr:spPr>
        <a:xfrm>
          <a:off x="13220700" y="0"/>
          <a:ext cx="24574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0</xdr:colOff>
      <xdr:row>1</xdr:row>
      <xdr:rowOff>0</xdr:rowOff>
    </xdr:to>
    <xdr:sp>
      <xdr:nvSpPr>
        <xdr:cNvPr id="3" name="Text Box 5"/>
        <xdr:cNvSpPr txBox="1">
          <a:spLocks noChangeArrowheads="1"/>
        </xdr:cNvSpPr>
      </xdr:nvSpPr>
      <xdr:spPr>
        <a:xfrm>
          <a:off x="19050" y="0"/>
          <a:ext cx="15659100" cy="619125"/>
        </a:xfrm>
        <a:prstGeom prst="rect">
          <a:avLst/>
        </a:prstGeom>
        <a:solidFill>
          <a:srgbClr val="FFCC99"/>
        </a:solidFill>
        <a:ln w="38100" cmpd="dbl">
          <a:noFill/>
        </a:ln>
      </xdr:spPr>
      <xdr:txBody>
        <a:bodyPr vertOverflow="clip" wrap="square" lIns="54864" tIns="54864" rIns="54864" bIns="54864" anchor="ctr"/>
        <a:p>
          <a:pPr algn="ctr">
            <a:defRPr/>
          </a:pPr>
          <a:r>
            <a:rPr lang="en-US" cap="none" sz="2800" b="1" i="0" u="none" baseline="0">
              <a:solidFill>
                <a:srgbClr val="000000"/>
              </a:solidFill>
              <a:latin typeface="Garamond"/>
              <a:ea typeface="Garamond"/>
              <a:cs typeface="Garamond"/>
            </a:rPr>
            <a:t>TÜRKİYE'S WEEKEND MARKET DATA </a:t>
          </a:r>
          <a:r>
            <a:rPr lang="en-US" cap="none" sz="28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19</xdr:col>
      <xdr:colOff>381000</xdr:colOff>
      <xdr:row>0</xdr:row>
      <xdr:rowOff>114300</xdr:rowOff>
    </xdr:from>
    <xdr:to>
      <xdr:col>21</xdr:col>
      <xdr:colOff>323850</xdr:colOff>
      <xdr:row>0</xdr:row>
      <xdr:rowOff>619125</xdr:rowOff>
    </xdr:to>
    <xdr:sp fLocksText="0">
      <xdr:nvSpPr>
        <xdr:cNvPr id="4" name="Text Box 6"/>
        <xdr:cNvSpPr txBox="1">
          <a:spLocks noChangeArrowheads="1"/>
        </xdr:cNvSpPr>
      </xdr:nvSpPr>
      <xdr:spPr>
        <a:xfrm>
          <a:off x="14097000" y="114300"/>
          <a:ext cx="1504950" cy="504825"/>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40
</a:t>
          </a:r>
          <a:r>
            <a:rPr lang="en-US" cap="none" sz="1600" b="0" i="0" u="none" baseline="0">
              <a:solidFill>
                <a:srgbClr val="000000"/>
              </a:solidFill>
              <a:latin typeface="Garamond"/>
              <a:ea typeface="Garamond"/>
              <a:cs typeface="Garamond"/>
            </a:rPr>
            <a:t>01-03 OCT 2010</a:t>
          </a:r>
          <a:r>
            <a:rPr lang="en-US" cap="none" sz="1600" b="0" i="0" u="sng"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103536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2" name="Text Box 2"/>
        <xdr:cNvSpPr txBox="1">
          <a:spLocks noChangeArrowheads="1"/>
        </xdr:cNvSpPr>
      </xdr:nvSpPr>
      <xdr:spPr>
        <a:xfrm>
          <a:off x="84105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 name="Text Box 3"/>
        <xdr:cNvSpPr txBox="1">
          <a:spLocks noChangeArrowheads="1"/>
        </xdr:cNvSpPr>
      </xdr:nvSpPr>
      <xdr:spPr>
        <a:xfrm>
          <a:off x="0" y="0"/>
          <a:ext cx="1019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 name="Text Box 4"/>
        <xdr:cNvSpPr txBox="1">
          <a:spLocks noChangeArrowheads="1"/>
        </xdr:cNvSpPr>
      </xdr:nvSpPr>
      <xdr:spPr>
        <a:xfrm>
          <a:off x="8277225"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 Box 5"/>
        <xdr:cNvSpPr txBox="1">
          <a:spLocks noChangeArrowheads="1"/>
        </xdr:cNvSpPr>
      </xdr:nvSpPr>
      <xdr:spPr>
        <a:xfrm>
          <a:off x="19050" y="0"/>
          <a:ext cx="10182225"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371475</xdr:colOff>
      <xdr:row>0</xdr:row>
      <xdr:rowOff>0</xdr:rowOff>
    </xdr:to>
    <xdr:sp fLocksText="0">
      <xdr:nvSpPr>
        <xdr:cNvPr id="6" name="Text Box 6"/>
        <xdr:cNvSpPr txBox="1">
          <a:spLocks noChangeArrowheads="1"/>
        </xdr:cNvSpPr>
      </xdr:nvSpPr>
      <xdr:spPr>
        <a:xfrm>
          <a:off x="8620125" y="0"/>
          <a:ext cx="1552575"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7" name="Text Box 7"/>
        <xdr:cNvSpPr txBox="1">
          <a:spLocks noChangeArrowheads="1"/>
        </xdr:cNvSpPr>
      </xdr:nvSpPr>
      <xdr:spPr>
        <a:xfrm>
          <a:off x="0" y="0"/>
          <a:ext cx="1019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8" name="Text Box 8"/>
        <xdr:cNvSpPr txBox="1">
          <a:spLocks noChangeArrowheads="1"/>
        </xdr:cNvSpPr>
      </xdr:nvSpPr>
      <xdr:spPr>
        <a:xfrm>
          <a:off x="8277225"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 Box 9"/>
        <xdr:cNvSpPr txBox="1">
          <a:spLocks noChangeArrowheads="1"/>
        </xdr:cNvSpPr>
      </xdr:nvSpPr>
      <xdr:spPr>
        <a:xfrm>
          <a:off x="19050" y="0"/>
          <a:ext cx="1018222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 Box 10"/>
        <xdr:cNvSpPr txBox="1">
          <a:spLocks noChangeArrowheads="1"/>
        </xdr:cNvSpPr>
      </xdr:nvSpPr>
      <xdr:spPr>
        <a:xfrm>
          <a:off x="7277100" y="0"/>
          <a:ext cx="286702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fLocksText="0">
      <xdr:nvSpPr>
        <xdr:cNvPr id="11" name="Text Box 11"/>
        <xdr:cNvSpPr txBox="1">
          <a:spLocks noChangeArrowheads="1"/>
        </xdr:cNvSpPr>
      </xdr:nvSpPr>
      <xdr:spPr>
        <a:xfrm>
          <a:off x="0" y="0"/>
          <a:ext cx="103536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12" name="Text Box 12"/>
        <xdr:cNvSpPr txBox="1">
          <a:spLocks noChangeArrowheads="1"/>
        </xdr:cNvSpPr>
      </xdr:nvSpPr>
      <xdr:spPr>
        <a:xfrm>
          <a:off x="84105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13" name="Text Box 13"/>
        <xdr:cNvSpPr txBox="1">
          <a:spLocks noChangeArrowheads="1"/>
        </xdr:cNvSpPr>
      </xdr:nvSpPr>
      <xdr:spPr>
        <a:xfrm>
          <a:off x="0" y="0"/>
          <a:ext cx="1019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14" name="Text Box 14"/>
        <xdr:cNvSpPr txBox="1">
          <a:spLocks noChangeArrowheads="1"/>
        </xdr:cNvSpPr>
      </xdr:nvSpPr>
      <xdr:spPr>
        <a:xfrm>
          <a:off x="8277225"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371475</xdr:colOff>
      <xdr:row>0</xdr:row>
      <xdr:rowOff>0</xdr:rowOff>
    </xdr:to>
    <xdr:sp fLocksText="0">
      <xdr:nvSpPr>
        <xdr:cNvPr id="15" name="Text Box 16"/>
        <xdr:cNvSpPr txBox="1">
          <a:spLocks noChangeArrowheads="1"/>
        </xdr:cNvSpPr>
      </xdr:nvSpPr>
      <xdr:spPr>
        <a:xfrm>
          <a:off x="8620125" y="0"/>
          <a:ext cx="1552575"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16" name="Text Box 17"/>
        <xdr:cNvSpPr txBox="1">
          <a:spLocks noChangeArrowheads="1"/>
        </xdr:cNvSpPr>
      </xdr:nvSpPr>
      <xdr:spPr>
        <a:xfrm>
          <a:off x="0" y="0"/>
          <a:ext cx="1019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17" name="Text Box 18"/>
        <xdr:cNvSpPr txBox="1">
          <a:spLocks noChangeArrowheads="1"/>
        </xdr:cNvSpPr>
      </xdr:nvSpPr>
      <xdr:spPr>
        <a:xfrm>
          <a:off x="8277225"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390525</xdr:colOff>
      <xdr:row>0</xdr:row>
      <xdr:rowOff>0</xdr:rowOff>
    </xdr:to>
    <xdr:sp>
      <xdr:nvSpPr>
        <xdr:cNvPr id="18" name="Text Box 19"/>
        <xdr:cNvSpPr txBox="1">
          <a:spLocks noChangeArrowheads="1"/>
        </xdr:cNvSpPr>
      </xdr:nvSpPr>
      <xdr:spPr>
        <a:xfrm>
          <a:off x="19050" y="0"/>
          <a:ext cx="101727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390525</xdr:colOff>
      <xdr:row>0</xdr:row>
      <xdr:rowOff>0</xdr:rowOff>
    </xdr:to>
    <xdr:sp>
      <xdr:nvSpPr>
        <xdr:cNvPr id="19" name="Text Box 21"/>
        <xdr:cNvSpPr txBox="1">
          <a:spLocks noChangeArrowheads="1"/>
        </xdr:cNvSpPr>
      </xdr:nvSpPr>
      <xdr:spPr>
        <a:xfrm>
          <a:off x="19050" y="0"/>
          <a:ext cx="10172700"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390525</xdr:colOff>
      <xdr:row>0</xdr:row>
      <xdr:rowOff>0</xdr:rowOff>
    </xdr:to>
    <xdr:sp fLocksText="0">
      <xdr:nvSpPr>
        <xdr:cNvPr id="20" name="Text Box 22"/>
        <xdr:cNvSpPr txBox="1">
          <a:spLocks noChangeArrowheads="1"/>
        </xdr:cNvSpPr>
      </xdr:nvSpPr>
      <xdr:spPr>
        <a:xfrm>
          <a:off x="9563100" y="0"/>
          <a:ext cx="628650"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21" name="Text Box 23"/>
        <xdr:cNvSpPr txBox="1">
          <a:spLocks noChangeArrowheads="1"/>
        </xdr:cNvSpPr>
      </xdr:nvSpPr>
      <xdr:spPr>
        <a:xfrm>
          <a:off x="0" y="0"/>
          <a:ext cx="1019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2" name="Text Box 24"/>
        <xdr:cNvSpPr txBox="1">
          <a:spLocks noChangeArrowheads="1"/>
        </xdr:cNvSpPr>
      </xdr:nvSpPr>
      <xdr:spPr>
        <a:xfrm>
          <a:off x="8277225"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3" name="Text Box 27"/>
        <xdr:cNvSpPr txBox="1">
          <a:spLocks noChangeArrowheads="1"/>
        </xdr:cNvSpPr>
      </xdr:nvSpPr>
      <xdr:spPr>
        <a:xfrm>
          <a:off x="0" y="0"/>
          <a:ext cx="1019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4" name="Text Box 28"/>
        <xdr:cNvSpPr txBox="1">
          <a:spLocks noChangeArrowheads="1"/>
        </xdr:cNvSpPr>
      </xdr:nvSpPr>
      <xdr:spPr>
        <a:xfrm>
          <a:off x="8277225"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5" name="Text Box 31"/>
        <xdr:cNvSpPr txBox="1">
          <a:spLocks noChangeArrowheads="1"/>
        </xdr:cNvSpPr>
      </xdr:nvSpPr>
      <xdr:spPr>
        <a:xfrm>
          <a:off x="0" y="0"/>
          <a:ext cx="1019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6" name="Text Box 32"/>
        <xdr:cNvSpPr txBox="1">
          <a:spLocks noChangeArrowheads="1"/>
        </xdr:cNvSpPr>
      </xdr:nvSpPr>
      <xdr:spPr>
        <a:xfrm>
          <a:off x="8277225"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7" name="Text Box 35"/>
        <xdr:cNvSpPr txBox="1">
          <a:spLocks noChangeArrowheads="1"/>
        </xdr:cNvSpPr>
      </xdr:nvSpPr>
      <xdr:spPr>
        <a:xfrm>
          <a:off x="0" y="0"/>
          <a:ext cx="1019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8" name="Text Box 36"/>
        <xdr:cNvSpPr txBox="1">
          <a:spLocks noChangeArrowheads="1"/>
        </xdr:cNvSpPr>
      </xdr:nvSpPr>
      <xdr:spPr>
        <a:xfrm>
          <a:off x="8277225"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9" name="Text Box 39"/>
        <xdr:cNvSpPr txBox="1">
          <a:spLocks noChangeArrowheads="1"/>
        </xdr:cNvSpPr>
      </xdr:nvSpPr>
      <xdr:spPr>
        <a:xfrm>
          <a:off x="0" y="0"/>
          <a:ext cx="1019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0" name="Text Box 40"/>
        <xdr:cNvSpPr txBox="1">
          <a:spLocks noChangeArrowheads="1"/>
        </xdr:cNvSpPr>
      </xdr:nvSpPr>
      <xdr:spPr>
        <a:xfrm>
          <a:off x="8277225"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1" name="Text Box 43"/>
        <xdr:cNvSpPr txBox="1">
          <a:spLocks noChangeArrowheads="1"/>
        </xdr:cNvSpPr>
      </xdr:nvSpPr>
      <xdr:spPr>
        <a:xfrm>
          <a:off x="0" y="0"/>
          <a:ext cx="1019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2" name="Text Box 44"/>
        <xdr:cNvSpPr txBox="1">
          <a:spLocks noChangeArrowheads="1"/>
        </xdr:cNvSpPr>
      </xdr:nvSpPr>
      <xdr:spPr>
        <a:xfrm>
          <a:off x="8277225"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3" name="Text Box 47"/>
        <xdr:cNvSpPr txBox="1">
          <a:spLocks noChangeArrowheads="1"/>
        </xdr:cNvSpPr>
      </xdr:nvSpPr>
      <xdr:spPr>
        <a:xfrm>
          <a:off x="0" y="0"/>
          <a:ext cx="1019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4" name="Text Box 48"/>
        <xdr:cNvSpPr txBox="1">
          <a:spLocks noChangeArrowheads="1"/>
        </xdr:cNvSpPr>
      </xdr:nvSpPr>
      <xdr:spPr>
        <a:xfrm>
          <a:off x="8277225"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5" name="Text Box 51"/>
        <xdr:cNvSpPr txBox="1">
          <a:spLocks noChangeArrowheads="1"/>
        </xdr:cNvSpPr>
      </xdr:nvSpPr>
      <xdr:spPr>
        <a:xfrm>
          <a:off x="0" y="0"/>
          <a:ext cx="1019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6" name="Text Box 52"/>
        <xdr:cNvSpPr txBox="1">
          <a:spLocks noChangeArrowheads="1"/>
        </xdr:cNvSpPr>
      </xdr:nvSpPr>
      <xdr:spPr>
        <a:xfrm>
          <a:off x="8277225"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7" name="Text Box 55"/>
        <xdr:cNvSpPr txBox="1">
          <a:spLocks noChangeArrowheads="1"/>
        </xdr:cNvSpPr>
      </xdr:nvSpPr>
      <xdr:spPr>
        <a:xfrm>
          <a:off x="0" y="0"/>
          <a:ext cx="1019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8" name="Text Box 56"/>
        <xdr:cNvSpPr txBox="1">
          <a:spLocks noChangeArrowheads="1"/>
        </xdr:cNvSpPr>
      </xdr:nvSpPr>
      <xdr:spPr>
        <a:xfrm>
          <a:off x="8277225"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83</xdr:row>
      <xdr:rowOff>76200</xdr:rowOff>
    </xdr:from>
    <xdr:to>
      <xdr:col>42</xdr:col>
      <xdr:colOff>104775</xdr:colOff>
      <xdr:row>92</xdr:row>
      <xdr:rowOff>38100</xdr:rowOff>
    </xdr:to>
    <xdr:sp>
      <xdr:nvSpPr>
        <xdr:cNvPr id="39" name="Text Box 57"/>
        <xdr:cNvSpPr txBox="1">
          <a:spLocks noChangeArrowheads="1"/>
        </xdr:cNvSpPr>
      </xdr:nvSpPr>
      <xdr:spPr>
        <a:xfrm>
          <a:off x="19050" y="16040100"/>
          <a:ext cx="15897225" cy="1419225"/>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22</xdr:col>
      <xdr:colOff>0</xdr:colOff>
      <xdr:row>0</xdr:row>
      <xdr:rowOff>0</xdr:rowOff>
    </xdr:to>
    <xdr:sp fLocksText="0">
      <xdr:nvSpPr>
        <xdr:cNvPr id="40" name="Text Box 59"/>
        <xdr:cNvSpPr txBox="1">
          <a:spLocks noChangeArrowheads="1"/>
        </xdr:cNvSpPr>
      </xdr:nvSpPr>
      <xdr:spPr>
        <a:xfrm>
          <a:off x="0" y="0"/>
          <a:ext cx="1019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1" name="Text Box 60"/>
        <xdr:cNvSpPr txBox="1">
          <a:spLocks noChangeArrowheads="1"/>
        </xdr:cNvSpPr>
      </xdr:nvSpPr>
      <xdr:spPr>
        <a:xfrm>
          <a:off x="8277225"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2" name="Text Box 63"/>
        <xdr:cNvSpPr txBox="1">
          <a:spLocks noChangeArrowheads="1"/>
        </xdr:cNvSpPr>
      </xdr:nvSpPr>
      <xdr:spPr>
        <a:xfrm>
          <a:off x="0" y="0"/>
          <a:ext cx="1019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3" name="Text Box 64"/>
        <xdr:cNvSpPr txBox="1">
          <a:spLocks noChangeArrowheads="1"/>
        </xdr:cNvSpPr>
      </xdr:nvSpPr>
      <xdr:spPr>
        <a:xfrm>
          <a:off x="8277225"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4" name="Text Box 67"/>
        <xdr:cNvSpPr txBox="1">
          <a:spLocks noChangeArrowheads="1"/>
        </xdr:cNvSpPr>
      </xdr:nvSpPr>
      <xdr:spPr>
        <a:xfrm>
          <a:off x="0" y="0"/>
          <a:ext cx="10191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5" name="Text Box 68"/>
        <xdr:cNvSpPr txBox="1">
          <a:spLocks noChangeArrowheads="1"/>
        </xdr:cNvSpPr>
      </xdr:nvSpPr>
      <xdr:spPr>
        <a:xfrm>
          <a:off x="8277225"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47625</xdr:rowOff>
    </xdr:from>
    <xdr:to>
      <xdr:col>21</xdr:col>
      <xdr:colOff>390525</xdr:colOff>
      <xdr:row>0</xdr:row>
      <xdr:rowOff>581025</xdr:rowOff>
    </xdr:to>
    <xdr:sp>
      <xdr:nvSpPr>
        <xdr:cNvPr id="46" name="Text Box 69"/>
        <xdr:cNvSpPr txBox="1">
          <a:spLocks noChangeArrowheads="1"/>
        </xdr:cNvSpPr>
      </xdr:nvSpPr>
      <xdr:spPr>
        <a:xfrm>
          <a:off x="0" y="47625"/>
          <a:ext cx="10191750" cy="533400"/>
        </a:xfrm>
        <a:prstGeom prst="rect">
          <a:avLst/>
        </a:prstGeom>
        <a:solidFill>
          <a:srgbClr val="FFCC99"/>
        </a:solidFill>
        <a:ln w="38100" cmpd="dbl">
          <a:noFill/>
        </a:ln>
      </xdr:spPr>
      <xdr:txBody>
        <a:bodyPr vertOverflow="clip" wrap="square" lIns="36576" tIns="32004" rIns="36576" bIns="32004" anchor="ctr"/>
        <a:p>
          <a:pPr algn="ctr">
            <a:defRPr/>
          </a:pPr>
          <a:r>
            <a:rPr lang="en-US" cap="none" sz="1400" b="1" i="0" u="none" baseline="0">
              <a:solidFill>
                <a:srgbClr val="000000"/>
              </a:solidFill>
              <a:latin typeface="Garamond"/>
              <a:ea typeface="Garamond"/>
              <a:cs typeface="Garamond"/>
            </a:rPr>
            <a:t>TÜRKİYE'S WEEKEND MARKET DATA</a:t>
          </a:r>
          <a:r>
            <a:rPr lang="en-US" cap="none" sz="1800" b="0" i="0" u="none" baseline="0">
              <a:solidFill>
                <a:srgbClr val="000000"/>
              </a:solidFill>
              <a:latin typeface="Garamond"/>
              <a:ea typeface="Garamond"/>
              <a:cs typeface="Garamond"/>
            </a:rPr>
            <a:t> </a:t>
          </a:r>
          <a:r>
            <a:rPr lang="en-US" cap="none" sz="1200" b="0" i="0" u="none" baseline="0">
              <a:solidFill>
                <a:srgbClr val="000000"/>
              </a:solidFill>
              <a:latin typeface="Garamond"/>
              <a:ea typeface="Garamond"/>
              <a:cs typeface="Garamond"/>
            </a:rPr>
            <a:t>/ WEEKEND BOX OFFICE &amp; ADMISSION REPORT</a:t>
          </a:r>
        </a:p>
      </xdr:txBody>
    </xdr:sp>
    <xdr:clientData/>
  </xdr:twoCellAnchor>
  <xdr:twoCellAnchor>
    <xdr:from>
      <xdr:col>19</xdr:col>
      <xdr:colOff>628650</xdr:colOff>
      <xdr:row>0</xdr:row>
      <xdr:rowOff>142875</xdr:rowOff>
    </xdr:from>
    <xdr:to>
      <xdr:col>21</xdr:col>
      <xdr:colOff>323850</xdr:colOff>
      <xdr:row>0</xdr:row>
      <xdr:rowOff>571500</xdr:rowOff>
    </xdr:to>
    <xdr:sp fLocksText="0">
      <xdr:nvSpPr>
        <xdr:cNvPr id="47" name="Text Box 70"/>
        <xdr:cNvSpPr txBox="1">
          <a:spLocks noChangeArrowheads="1"/>
        </xdr:cNvSpPr>
      </xdr:nvSpPr>
      <xdr:spPr>
        <a:xfrm>
          <a:off x="8905875" y="142875"/>
          <a:ext cx="1219200" cy="428625"/>
        </a:xfrm>
        <a:prstGeom prst="rect">
          <a:avLst/>
        </a:prstGeom>
        <a:solidFill>
          <a:srgbClr val="FFCC99"/>
        </a:solidFill>
        <a:ln w="9525" cmpd="sng">
          <a:noFill/>
        </a:ln>
      </xdr:spPr>
      <xdr:txBody>
        <a:bodyPr vertOverflow="clip" wrap="square" lIns="0" tIns="22860" rIns="27432" bIns="0"/>
        <a:p>
          <a:pPr algn="r">
            <a:defRPr/>
          </a:pPr>
          <a:r>
            <a:rPr lang="en-US" cap="none" sz="1000" b="0" i="0" u="none" baseline="0">
              <a:solidFill>
                <a:srgbClr val="000000"/>
              </a:solidFill>
              <a:latin typeface="Garamond"/>
              <a:ea typeface="Garamond"/>
              <a:cs typeface="Garamond"/>
            </a:rPr>
            <a:t>WEE</a:t>
          </a:r>
          <a:r>
            <a:rPr lang="en-US" cap="none" sz="1000" b="0" i="0" u="sng" baseline="0">
              <a:solidFill>
                <a:srgbClr val="000000"/>
              </a:solidFill>
              <a:latin typeface="Garamond"/>
              <a:ea typeface="Garamond"/>
              <a:cs typeface="Garamond"/>
            </a:rPr>
            <a:t>K</a:t>
          </a:r>
          <a:r>
            <a:rPr lang="en-US" cap="none" sz="1000" b="0" i="0" u="none" baseline="0">
              <a:solidFill>
                <a:srgbClr val="000000"/>
              </a:solidFill>
              <a:latin typeface="Garamond"/>
              <a:ea typeface="Garamond"/>
              <a:cs typeface="Garamond"/>
            </a:rPr>
            <a:t>END: 40
</a:t>
          </a:r>
          <a:r>
            <a:rPr lang="en-US" cap="none" sz="1000" b="0" i="0" u="none" baseline="0">
              <a:solidFill>
                <a:srgbClr val="000000"/>
              </a:solidFill>
              <a:latin typeface="Garamond"/>
              <a:ea typeface="Garamond"/>
              <a:cs typeface="Garamond"/>
            </a:rPr>
            <a:t>01-03 OCT  2010</a:t>
          </a:r>
          <a:r>
            <a:rPr lang="en-US" cap="none" sz="1000" b="0" i="0" u="none" baseline="0">
              <a:solidFill>
                <a:srgbClr val="FFFFFF"/>
              </a:solidFill>
              <a:latin typeface="Garamond"/>
              <a:ea typeface="Garamond"/>
              <a:cs typeface="Garamond"/>
            </a:rPr>
            <a:t>
</a:t>
          </a:r>
          <a:r>
            <a:rPr lang="en-US" cap="none" sz="1000" b="0" i="0" u="none" baseline="0">
              <a:solidFill>
                <a:srgbClr val="FFFFFF"/>
              </a:solidFill>
              <a:latin typeface="Garamond"/>
              <a:ea typeface="Garamond"/>
              <a:cs typeface="Garamond"/>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Z82"/>
  <sheetViews>
    <sheetView tabSelected="1" zoomScale="80" zoomScaleNormal="80" zoomScalePageLayoutView="0" workbookViewId="0" topLeftCell="A1">
      <selection activeCell="B3" sqref="B3:B4"/>
    </sheetView>
  </sheetViews>
  <sheetFormatPr defaultColWidth="4.421875" defaultRowHeight="12.75"/>
  <cols>
    <col min="1" max="1" width="4.00390625" style="71" bestFit="1" customWidth="1"/>
    <col min="2" max="2" width="40.28125" style="15" customWidth="1"/>
    <col min="3" max="3" width="8.8515625" style="16" bestFit="1" customWidth="1"/>
    <col min="4" max="4" width="24.00390625" style="6" customWidth="1"/>
    <col min="5" max="5" width="5.421875" style="17" customWidth="1"/>
    <col min="6" max="6" width="6.8515625" style="17" customWidth="1"/>
    <col min="7" max="7" width="7.00390625" style="17" customWidth="1"/>
    <col min="8" max="8" width="10.8515625" style="20" bestFit="1" customWidth="1"/>
    <col min="9" max="9" width="7.140625" style="26" bestFit="1" customWidth="1"/>
    <col min="10" max="10" width="10.8515625" style="20" bestFit="1" customWidth="1"/>
    <col min="11" max="11" width="7.140625" style="26" bestFit="1" customWidth="1"/>
    <col min="12" max="12" width="10.8515625" style="20" bestFit="1" customWidth="1"/>
    <col min="13" max="13" width="7.140625" style="26" bestFit="1" customWidth="1"/>
    <col min="14" max="14" width="12.421875" style="23" bestFit="1" customWidth="1"/>
    <col min="15" max="15" width="8.140625" style="27" bestFit="1" customWidth="1"/>
    <col min="16" max="16" width="6.8515625" style="41" customWidth="1"/>
    <col min="17" max="17" width="6.00390625" style="42" bestFit="1" customWidth="1"/>
    <col min="18" max="18" width="12.421875" style="43" bestFit="1" customWidth="1"/>
    <col min="19" max="19" width="9.421875" style="44" bestFit="1" customWidth="1"/>
    <col min="20" max="20" width="13.57421875" style="43" bestFit="1" customWidth="1"/>
    <col min="21" max="21" width="9.8515625" style="41" bestFit="1" customWidth="1"/>
    <col min="22" max="22" width="6.00390625" style="42" customWidth="1"/>
    <col min="23" max="23" width="2.140625" style="75" bestFit="1" customWidth="1"/>
    <col min="24" max="25" width="4.421875" style="6" customWidth="1"/>
    <col min="26" max="26" width="1.8515625" style="6" bestFit="1" customWidth="1"/>
    <col min="27" max="16384" width="4.421875" style="6" customWidth="1"/>
  </cols>
  <sheetData>
    <row r="1" spans="1:23" s="40" customFormat="1" ht="48.75" customHeight="1">
      <c r="A1" s="66"/>
      <c r="B1" s="28"/>
      <c r="C1" s="29"/>
      <c r="D1" s="30"/>
      <c r="E1" s="31"/>
      <c r="F1" s="31"/>
      <c r="G1" s="31"/>
      <c r="H1" s="32"/>
      <c r="I1" s="33"/>
      <c r="J1" s="34"/>
      <c r="K1" s="35"/>
      <c r="L1" s="36"/>
      <c r="M1" s="37"/>
      <c r="N1" s="38"/>
      <c r="O1" s="39"/>
      <c r="P1" s="41"/>
      <c r="Q1" s="42"/>
      <c r="R1" s="43"/>
      <c r="S1" s="44"/>
      <c r="T1" s="43"/>
      <c r="U1" s="41"/>
      <c r="V1" s="42"/>
      <c r="W1" s="75"/>
    </row>
    <row r="2" spans="1:23" s="3" customFormat="1" ht="27.75" thickBot="1">
      <c r="A2" s="170" t="s">
        <v>20</v>
      </c>
      <c r="B2" s="171"/>
      <c r="C2" s="171"/>
      <c r="D2" s="171"/>
      <c r="E2" s="171"/>
      <c r="F2" s="171"/>
      <c r="G2" s="171"/>
      <c r="H2" s="171"/>
      <c r="I2" s="171"/>
      <c r="J2" s="171"/>
      <c r="K2" s="171"/>
      <c r="L2" s="171"/>
      <c r="M2" s="171"/>
      <c r="N2" s="171"/>
      <c r="O2" s="171"/>
      <c r="P2" s="171"/>
      <c r="Q2" s="171"/>
      <c r="R2" s="171"/>
      <c r="S2" s="171"/>
      <c r="T2" s="171"/>
      <c r="U2" s="171"/>
      <c r="V2" s="171"/>
      <c r="W2" s="75"/>
    </row>
    <row r="3" spans="1:23" s="59" customFormat="1" ht="12.75">
      <c r="A3" s="57"/>
      <c r="B3" s="173" t="s">
        <v>21</v>
      </c>
      <c r="C3" s="157" t="s">
        <v>26</v>
      </c>
      <c r="D3" s="159" t="s">
        <v>10</v>
      </c>
      <c r="E3" s="159" t="s">
        <v>0</v>
      </c>
      <c r="F3" s="159" t="s">
        <v>1</v>
      </c>
      <c r="G3" s="159" t="s">
        <v>2</v>
      </c>
      <c r="H3" s="168" t="s">
        <v>11</v>
      </c>
      <c r="I3" s="168"/>
      <c r="J3" s="168" t="s">
        <v>12</v>
      </c>
      <c r="K3" s="168"/>
      <c r="L3" s="168" t="s">
        <v>13</v>
      </c>
      <c r="M3" s="168"/>
      <c r="N3" s="169" t="s">
        <v>3</v>
      </c>
      <c r="O3" s="169"/>
      <c r="P3" s="169"/>
      <c r="Q3" s="169"/>
      <c r="R3" s="168" t="s">
        <v>9</v>
      </c>
      <c r="S3" s="168"/>
      <c r="T3" s="169" t="s">
        <v>22</v>
      </c>
      <c r="U3" s="169"/>
      <c r="V3" s="172"/>
      <c r="W3" s="76"/>
    </row>
    <row r="4" spans="1:23" s="59" customFormat="1" ht="36.75" thickBot="1">
      <c r="A4" s="60"/>
      <c r="B4" s="174"/>
      <c r="C4" s="158"/>
      <c r="D4" s="161"/>
      <c r="E4" s="160"/>
      <c r="F4" s="160"/>
      <c r="G4" s="160"/>
      <c r="H4" s="61" t="s">
        <v>16</v>
      </c>
      <c r="I4" s="62" t="s">
        <v>15</v>
      </c>
      <c r="J4" s="61" t="s">
        <v>16</v>
      </c>
      <c r="K4" s="62" t="s">
        <v>15</v>
      </c>
      <c r="L4" s="61" t="s">
        <v>16</v>
      </c>
      <c r="M4" s="62" t="s">
        <v>15</v>
      </c>
      <c r="N4" s="61" t="s">
        <v>16</v>
      </c>
      <c r="O4" s="62" t="s">
        <v>15</v>
      </c>
      <c r="P4" s="62" t="s">
        <v>23</v>
      </c>
      <c r="Q4" s="63" t="s">
        <v>24</v>
      </c>
      <c r="R4" s="61" t="s">
        <v>16</v>
      </c>
      <c r="S4" s="64" t="s">
        <v>14</v>
      </c>
      <c r="T4" s="61" t="s">
        <v>16</v>
      </c>
      <c r="U4" s="62" t="s">
        <v>15</v>
      </c>
      <c r="V4" s="65" t="s">
        <v>24</v>
      </c>
      <c r="W4" s="76"/>
    </row>
    <row r="5" spans="1:23" s="4" customFormat="1" ht="10.5" customHeight="1">
      <c r="A5" s="67">
        <v>1</v>
      </c>
      <c r="B5" s="97" t="s">
        <v>66</v>
      </c>
      <c r="C5" s="98">
        <v>40452</v>
      </c>
      <c r="D5" s="99" t="s">
        <v>55</v>
      </c>
      <c r="E5" s="100">
        <v>74</v>
      </c>
      <c r="F5" s="100">
        <v>74</v>
      </c>
      <c r="G5" s="100">
        <v>1</v>
      </c>
      <c r="H5" s="101">
        <v>44497</v>
      </c>
      <c r="I5" s="102">
        <v>3581</v>
      </c>
      <c r="J5" s="101">
        <v>159008</v>
      </c>
      <c r="K5" s="102">
        <v>12846</v>
      </c>
      <c r="L5" s="101">
        <v>182208</v>
      </c>
      <c r="M5" s="102">
        <v>14683</v>
      </c>
      <c r="N5" s="103">
        <f>+H5+J5+L5</f>
        <v>385713</v>
      </c>
      <c r="O5" s="104">
        <f>+I5+K5+M5</f>
        <v>31110</v>
      </c>
      <c r="P5" s="102">
        <f aca="true" t="shared" si="0" ref="P5:P36">IF(N5&lt;&gt;0,O5/F5,"")</f>
        <v>420.4054054054054</v>
      </c>
      <c r="Q5" s="105">
        <f aca="true" t="shared" si="1" ref="Q5:Q36">IF(N5&lt;&gt;0,N5/O5,"")</f>
        <v>12.398360655737704</v>
      </c>
      <c r="R5" s="101"/>
      <c r="S5" s="106">
        <f aca="true" t="shared" si="2" ref="S5:S14">IF(R5&lt;&gt;0,-(R5-N5)/R5,"")</f>
      </c>
      <c r="T5" s="101">
        <v>385713</v>
      </c>
      <c r="U5" s="102">
        <v>31110</v>
      </c>
      <c r="V5" s="107">
        <f>T5/U5</f>
        <v>12.398360655737704</v>
      </c>
      <c r="W5" s="142"/>
    </row>
    <row r="6" spans="1:23" s="4" customFormat="1" ht="12" customHeight="1">
      <c r="A6" s="67">
        <v>2</v>
      </c>
      <c r="B6" s="87" t="s">
        <v>67</v>
      </c>
      <c r="C6" s="88">
        <v>40452</v>
      </c>
      <c r="D6" s="89" t="s">
        <v>6</v>
      </c>
      <c r="E6" s="90">
        <v>148</v>
      </c>
      <c r="F6" s="90">
        <v>162</v>
      </c>
      <c r="G6" s="90">
        <v>1</v>
      </c>
      <c r="H6" s="91">
        <v>64161.5</v>
      </c>
      <c r="I6" s="92">
        <v>6322</v>
      </c>
      <c r="J6" s="91">
        <v>114377.5</v>
      </c>
      <c r="K6" s="92">
        <v>11132</v>
      </c>
      <c r="L6" s="91">
        <v>143838</v>
      </c>
      <c r="M6" s="92">
        <v>13787</v>
      </c>
      <c r="N6" s="93">
        <v>322377</v>
      </c>
      <c r="O6" s="94">
        <v>31241</v>
      </c>
      <c r="P6" s="92">
        <f t="shared" si="0"/>
        <v>192.84567901234567</v>
      </c>
      <c r="Q6" s="95">
        <f t="shared" si="1"/>
        <v>10.319035882334113</v>
      </c>
      <c r="R6" s="91"/>
      <c r="S6" s="96">
        <f t="shared" si="2"/>
      </c>
      <c r="T6" s="91">
        <v>322377</v>
      </c>
      <c r="U6" s="92">
        <v>31241</v>
      </c>
      <c r="V6" s="108">
        <f>IF(T6&lt;&gt;0,T6/U6,"")</f>
        <v>10.319035882334113</v>
      </c>
      <c r="W6" s="141"/>
    </row>
    <row r="7" spans="1:23" s="5" customFormat="1" ht="12.75" customHeight="1">
      <c r="A7" s="72">
        <v>3</v>
      </c>
      <c r="B7" s="144" t="s">
        <v>30</v>
      </c>
      <c r="C7" s="119">
        <v>40389</v>
      </c>
      <c r="D7" s="120" t="s">
        <v>55</v>
      </c>
      <c r="E7" s="121">
        <v>139</v>
      </c>
      <c r="F7" s="121">
        <v>138</v>
      </c>
      <c r="G7" s="121">
        <v>10</v>
      </c>
      <c r="H7" s="122">
        <v>38656</v>
      </c>
      <c r="I7" s="123">
        <v>4228</v>
      </c>
      <c r="J7" s="122">
        <v>76483</v>
      </c>
      <c r="K7" s="123">
        <v>7974</v>
      </c>
      <c r="L7" s="122">
        <v>75753</v>
      </c>
      <c r="M7" s="123">
        <v>7783</v>
      </c>
      <c r="N7" s="124">
        <f>+H7+J7+L7</f>
        <v>190892</v>
      </c>
      <c r="O7" s="125">
        <f>+I7+K7+M7</f>
        <v>19985</v>
      </c>
      <c r="P7" s="123">
        <f t="shared" si="0"/>
        <v>144.81884057971016</v>
      </c>
      <c r="Q7" s="126">
        <f t="shared" si="1"/>
        <v>9.55176382286715</v>
      </c>
      <c r="R7" s="122">
        <v>209880</v>
      </c>
      <c r="S7" s="127">
        <f t="shared" si="2"/>
        <v>-0.09047074518772633</v>
      </c>
      <c r="T7" s="122">
        <v>10492606</v>
      </c>
      <c r="U7" s="123">
        <v>1038622</v>
      </c>
      <c r="V7" s="128">
        <f aca="true" t="shared" si="3" ref="V7:V14">T7/U7</f>
        <v>10.102429950453581</v>
      </c>
      <c r="W7" s="142"/>
    </row>
    <row r="8" spans="1:23" s="5" customFormat="1" ht="12" customHeight="1">
      <c r="A8" s="68">
        <v>4</v>
      </c>
      <c r="B8" s="143" t="s">
        <v>68</v>
      </c>
      <c r="C8" s="109">
        <v>40445</v>
      </c>
      <c r="D8" s="110" t="s">
        <v>41</v>
      </c>
      <c r="E8" s="111">
        <v>66</v>
      </c>
      <c r="F8" s="111">
        <v>66</v>
      </c>
      <c r="G8" s="111">
        <v>2</v>
      </c>
      <c r="H8" s="112">
        <v>34474.5</v>
      </c>
      <c r="I8" s="113">
        <v>2729</v>
      </c>
      <c r="J8" s="112">
        <v>62759</v>
      </c>
      <c r="K8" s="113">
        <v>4868</v>
      </c>
      <c r="L8" s="112">
        <v>58180.5</v>
      </c>
      <c r="M8" s="113">
        <v>4817</v>
      </c>
      <c r="N8" s="114">
        <f>H8+J8+L8</f>
        <v>155414</v>
      </c>
      <c r="O8" s="115">
        <f>I8+K8+M8</f>
        <v>12414</v>
      </c>
      <c r="P8" s="113">
        <f t="shared" si="0"/>
        <v>188.0909090909091</v>
      </c>
      <c r="Q8" s="116">
        <f t="shared" si="1"/>
        <v>12.519252456903496</v>
      </c>
      <c r="R8" s="112">
        <v>205994.5</v>
      </c>
      <c r="S8" s="117">
        <f t="shared" si="2"/>
        <v>-0.2455429635257252</v>
      </c>
      <c r="T8" s="112">
        <v>457268.5</v>
      </c>
      <c r="U8" s="113">
        <v>37659</v>
      </c>
      <c r="V8" s="118">
        <f t="shared" si="3"/>
        <v>12.142343131787886</v>
      </c>
      <c r="W8" s="141"/>
    </row>
    <row r="9" spans="1:23" s="5" customFormat="1" ht="10.5" customHeight="1">
      <c r="A9" s="68">
        <v>5</v>
      </c>
      <c r="B9" s="87" t="s">
        <v>69</v>
      </c>
      <c r="C9" s="88">
        <v>40445</v>
      </c>
      <c r="D9" s="89" t="s">
        <v>41</v>
      </c>
      <c r="E9" s="90">
        <v>99</v>
      </c>
      <c r="F9" s="90">
        <v>99</v>
      </c>
      <c r="G9" s="90">
        <v>2</v>
      </c>
      <c r="H9" s="91">
        <v>26970</v>
      </c>
      <c r="I9" s="92">
        <v>3240</v>
      </c>
      <c r="J9" s="91">
        <v>56553</v>
      </c>
      <c r="K9" s="92">
        <v>6406</v>
      </c>
      <c r="L9" s="91">
        <v>67754.5</v>
      </c>
      <c r="M9" s="92">
        <v>7459</v>
      </c>
      <c r="N9" s="93">
        <f>H9+J9+L9</f>
        <v>151277.5</v>
      </c>
      <c r="O9" s="94">
        <f>I9+K9+M9</f>
        <v>17105</v>
      </c>
      <c r="P9" s="92">
        <f t="shared" si="0"/>
        <v>172.77777777777777</v>
      </c>
      <c r="Q9" s="95">
        <f t="shared" si="1"/>
        <v>8.844051446945338</v>
      </c>
      <c r="R9" s="91">
        <v>205292</v>
      </c>
      <c r="S9" s="96">
        <f t="shared" si="2"/>
        <v>-0.2631105936909378</v>
      </c>
      <c r="T9" s="91">
        <v>472779.5</v>
      </c>
      <c r="U9" s="92">
        <v>54615</v>
      </c>
      <c r="V9" s="108">
        <f t="shared" si="3"/>
        <v>8.656587018218438</v>
      </c>
      <c r="W9" s="141">
        <v>1</v>
      </c>
    </row>
    <row r="10" spans="1:23" s="5" customFormat="1" ht="11.25" customHeight="1">
      <c r="A10" s="68">
        <v>6</v>
      </c>
      <c r="B10" s="87" t="s">
        <v>70</v>
      </c>
      <c r="C10" s="88">
        <v>40452</v>
      </c>
      <c r="D10" s="89" t="s">
        <v>55</v>
      </c>
      <c r="E10" s="90">
        <v>63</v>
      </c>
      <c r="F10" s="90">
        <v>63</v>
      </c>
      <c r="G10" s="90">
        <v>1</v>
      </c>
      <c r="H10" s="91">
        <v>30179</v>
      </c>
      <c r="I10" s="92">
        <v>2543</v>
      </c>
      <c r="J10" s="91">
        <v>58690</v>
      </c>
      <c r="K10" s="92">
        <v>4803</v>
      </c>
      <c r="L10" s="91">
        <v>56181</v>
      </c>
      <c r="M10" s="92">
        <v>4577</v>
      </c>
      <c r="N10" s="93">
        <f>+H10+J10+L10</f>
        <v>145050</v>
      </c>
      <c r="O10" s="94">
        <f>+I10+K10+M10</f>
        <v>11923</v>
      </c>
      <c r="P10" s="92">
        <f t="shared" si="0"/>
        <v>189.25396825396825</v>
      </c>
      <c r="Q10" s="95">
        <f t="shared" si="1"/>
        <v>12.165562358466829</v>
      </c>
      <c r="R10" s="91"/>
      <c r="S10" s="96">
        <f t="shared" si="2"/>
      </c>
      <c r="T10" s="91">
        <v>145050</v>
      </c>
      <c r="U10" s="92">
        <v>11923</v>
      </c>
      <c r="V10" s="108">
        <f t="shared" si="3"/>
        <v>12.165562358466829</v>
      </c>
      <c r="W10" s="142"/>
    </row>
    <row r="11" spans="1:23" s="5" customFormat="1" ht="10.5" customHeight="1">
      <c r="A11" s="68">
        <v>7</v>
      </c>
      <c r="B11" s="87" t="s">
        <v>50</v>
      </c>
      <c r="C11" s="88">
        <v>40431</v>
      </c>
      <c r="D11" s="89" t="s">
        <v>7</v>
      </c>
      <c r="E11" s="90">
        <v>124</v>
      </c>
      <c r="F11" s="90">
        <v>92</v>
      </c>
      <c r="G11" s="90">
        <v>4</v>
      </c>
      <c r="H11" s="91">
        <v>28433</v>
      </c>
      <c r="I11" s="92">
        <v>2445</v>
      </c>
      <c r="J11" s="91">
        <v>52894</v>
      </c>
      <c r="K11" s="92">
        <v>4613</v>
      </c>
      <c r="L11" s="91">
        <v>39622</v>
      </c>
      <c r="M11" s="92">
        <v>3696</v>
      </c>
      <c r="N11" s="93">
        <f>+H11+J11+L11</f>
        <v>120949</v>
      </c>
      <c r="O11" s="94">
        <f>+I11+K11+M11</f>
        <v>10754</v>
      </c>
      <c r="P11" s="92">
        <f t="shared" si="0"/>
        <v>116.8913043478261</v>
      </c>
      <c r="Q11" s="95">
        <f t="shared" si="1"/>
        <v>11.246884880044634</v>
      </c>
      <c r="R11" s="91">
        <v>414652</v>
      </c>
      <c r="S11" s="96">
        <f t="shared" si="2"/>
        <v>-0.708312030329047</v>
      </c>
      <c r="T11" s="91">
        <v>3381541</v>
      </c>
      <c r="U11" s="92">
        <v>295981</v>
      </c>
      <c r="V11" s="108">
        <f t="shared" si="3"/>
        <v>11.424858352394242</v>
      </c>
      <c r="W11" s="141"/>
    </row>
    <row r="12" spans="1:23" s="5" customFormat="1" ht="10.5" customHeight="1">
      <c r="A12" s="68">
        <v>8</v>
      </c>
      <c r="B12" s="87" t="s">
        <v>56</v>
      </c>
      <c r="C12" s="88">
        <v>40438</v>
      </c>
      <c r="D12" s="89" t="s">
        <v>40</v>
      </c>
      <c r="E12" s="90">
        <v>55</v>
      </c>
      <c r="F12" s="90">
        <v>56</v>
      </c>
      <c r="G12" s="90">
        <v>3</v>
      </c>
      <c r="H12" s="91">
        <v>20467</v>
      </c>
      <c r="I12" s="92">
        <v>1934</v>
      </c>
      <c r="J12" s="91">
        <v>42632</v>
      </c>
      <c r="K12" s="92">
        <v>3771</v>
      </c>
      <c r="L12" s="91">
        <v>46253</v>
      </c>
      <c r="M12" s="92">
        <v>4021</v>
      </c>
      <c r="N12" s="93">
        <f>+L12+J12+H12</f>
        <v>109352</v>
      </c>
      <c r="O12" s="94">
        <f>+M12+K12+I12</f>
        <v>9726</v>
      </c>
      <c r="P12" s="92">
        <f t="shared" si="0"/>
        <v>173.67857142857142</v>
      </c>
      <c r="Q12" s="95">
        <f t="shared" si="1"/>
        <v>11.24326547398725</v>
      </c>
      <c r="R12" s="91">
        <v>122866</v>
      </c>
      <c r="S12" s="96">
        <f t="shared" si="2"/>
        <v>-0.10998974492536584</v>
      </c>
      <c r="T12" s="91">
        <v>583844</v>
      </c>
      <c r="U12" s="92">
        <v>55074</v>
      </c>
      <c r="V12" s="108">
        <f t="shared" si="3"/>
        <v>10.60108218033918</v>
      </c>
      <c r="W12" s="141"/>
    </row>
    <row r="13" spans="1:23" s="5" customFormat="1" ht="10.5" customHeight="1">
      <c r="A13" s="68">
        <v>9</v>
      </c>
      <c r="B13" s="87" t="s">
        <v>71</v>
      </c>
      <c r="C13" s="88">
        <v>39722</v>
      </c>
      <c r="D13" s="89" t="s">
        <v>37</v>
      </c>
      <c r="E13" s="90">
        <v>72</v>
      </c>
      <c r="F13" s="90">
        <v>72</v>
      </c>
      <c r="G13" s="90">
        <v>1</v>
      </c>
      <c r="H13" s="91">
        <v>11073</v>
      </c>
      <c r="I13" s="92">
        <v>1249</v>
      </c>
      <c r="J13" s="91">
        <v>28780</v>
      </c>
      <c r="K13" s="92">
        <v>3071</v>
      </c>
      <c r="L13" s="91">
        <v>46314</v>
      </c>
      <c r="M13" s="92">
        <v>4838</v>
      </c>
      <c r="N13" s="93">
        <f>SUM(H13+J13+L13)</f>
        <v>86167</v>
      </c>
      <c r="O13" s="94">
        <f>SUM(I13+K13+M13)</f>
        <v>9158</v>
      </c>
      <c r="P13" s="92">
        <f t="shared" si="0"/>
        <v>127.19444444444444</v>
      </c>
      <c r="Q13" s="95">
        <f t="shared" si="1"/>
        <v>9.408932081240446</v>
      </c>
      <c r="R13" s="91">
        <v>0</v>
      </c>
      <c r="S13" s="96">
        <f t="shared" si="2"/>
      </c>
      <c r="T13" s="91">
        <v>86167</v>
      </c>
      <c r="U13" s="92">
        <v>9158</v>
      </c>
      <c r="V13" s="108">
        <f t="shared" si="3"/>
        <v>9.408932081240446</v>
      </c>
      <c r="W13" s="141">
        <v>1</v>
      </c>
    </row>
    <row r="14" spans="1:23" s="5" customFormat="1" ht="10.5" customHeight="1">
      <c r="A14" s="68">
        <v>10</v>
      </c>
      <c r="B14" s="87" t="s">
        <v>72</v>
      </c>
      <c r="C14" s="88">
        <v>40445</v>
      </c>
      <c r="D14" s="89" t="s">
        <v>40</v>
      </c>
      <c r="E14" s="90">
        <v>45</v>
      </c>
      <c r="F14" s="90">
        <v>45</v>
      </c>
      <c r="G14" s="90">
        <v>2</v>
      </c>
      <c r="H14" s="91">
        <v>16723</v>
      </c>
      <c r="I14" s="92">
        <v>1493</v>
      </c>
      <c r="J14" s="91">
        <v>34199</v>
      </c>
      <c r="K14" s="92">
        <v>2870</v>
      </c>
      <c r="L14" s="91">
        <v>33018</v>
      </c>
      <c r="M14" s="92">
        <v>2787</v>
      </c>
      <c r="N14" s="93">
        <f>+L14+J14+H14</f>
        <v>83940</v>
      </c>
      <c r="O14" s="94">
        <f>+M14+K14+I14</f>
        <v>7150</v>
      </c>
      <c r="P14" s="92">
        <f t="shared" si="0"/>
        <v>158.88888888888889</v>
      </c>
      <c r="Q14" s="95">
        <f t="shared" si="1"/>
        <v>11.73986013986014</v>
      </c>
      <c r="R14" s="91">
        <v>86496</v>
      </c>
      <c r="S14" s="96">
        <f t="shared" si="2"/>
        <v>-0.029550499445061044</v>
      </c>
      <c r="T14" s="91">
        <v>209892</v>
      </c>
      <c r="U14" s="92">
        <v>18466</v>
      </c>
      <c r="V14" s="108">
        <f t="shared" si="3"/>
        <v>11.366403119246183</v>
      </c>
      <c r="W14" s="141"/>
    </row>
    <row r="15" spans="1:23" s="5" customFormat="1" ht="10.5" customHeight="1">
      <c r="A15" s="68">
        <v>11</v>
      </c>
      <c r="B15" s="87" t="s">
        <v>73</v>
      </c>
      <c r="C15" s="88">
        <v>40452</v>
      </c>
      <c r="D15" s="89" t="s">
        <v>6</v>
      </c>
      <c r="E15" s="90">
        <v>67</v>
      </c>
      <c r="F15" s="90">
        <v>67</v>
      </c>
      <c r="G15" s="90">
        <v>1</v>
      </c>
      <c r="H15" s="91">
        <v>11862.5</v>
      </c>
      <c r="I15" s="92">
        <v>1117</v>
      </c>
      <c r="J15" s="91">
        <v>25683</v>
      </c>
      <c r="K15" s="92">
        <v>2309</v>
      </c>
      <c r="L15" s="91">
        <v>34064</v>
      </c>
      <c r="M15" s="92">
        <v>3023</v>
      </c>
      <c r="N15" s="93">
        <v>71609.5</v>
      </c>
      <c r="O15" s="94">
        <v>6449</v>
      </c>
      <c r="P15" s="92">
        <f t="shared" si="0"/>
        <v>96.25373134328358</v>
      </c>
      <c r="Q15" s="95">
        <f t="shared" si="1"/>
        <v>11.103969607691115</v>
      </c>
      <c r="R15" s="91"/>
      <c r="S15" s="96"/>
      <c r="T15" s="91">
        <v>71609.5</v>
      </c>
      <c r="U15" s="92">
        <v>6449</v>
      </c>
      <c r="V15" s="108">
        <f>IF(T15&lt;&gt;0,T15/U15,"")</f>
        <v>11.103969607691115</v>
      </c>
      <c r="W15" s="141"/>
    </row>
    <row r="16" spans="1:23" s="5" customFormat="1" ht="10.5" customHeight="1">
      <c r="A16" s="68">
        <v>12</v>
      </c>
      <c r="B16" s="87" t="s">
        <v>57</v>
      </c>
      <c r="C16" s="88">
        <v>40438</v>
      </c>
      <c r="D16" s="89" t="s">
        <v>41</v>
      </c>
      <c r="E16" s="90">
        <v>36</v>
      </c>
      <c r="F16" s="90">
        <v>36</v>
      </c>
      <c r="G16" s="90">
        <v>3</v>
      </c>
      <c r="H16" s="91">
        <v>13302.5</v>
      </c>
      <c r="I16" s="92">
        <v>1076</v>
      </c>
      <c r="J16" s="91">
        <v>21807</v>
      </c>
      <c r="K16" s="92">
        <v>1806</v>
      </c>
      <c r="L16" s="91">
        <v>22025</v>
      </c>
      <c r="M16" s="92">
        <v>1836</v>
      </c>
      <c r="N16" s="93">
        <f>H16+J16+L16</f>
        <v>57134.5</v>
      </c>
      <c r="O16" s="94">
        <f>I16+K16+M16</f>
        <v>4718</v>
      </c>
      <c r="P16" s="92">
        <f t="shared" si="0"/>
        <v>131.05555555555554</v>
      </c>
      <c r="Q16" s="95">
        <f t="shared" si="1"/>
        <v>12.109898261975413</v>
      </c>
      <c r="R16" s="91">
        <v>86032.5</v>
      </c>
      <c r="S16" s="96">
        <f aca="true" t="shared" si="4" ref="S16:S41">IF(R16&lt;&gt;0,-(R16-N16)/R16,"")</f>
        <v>-0.3358963182518234</v>
      </c>
      <c r="T16" s="91">
        <v>342711</v>
      </c>
      <c r="U16" s="92">
        <v>29594</v>
      </c>
      <c r="V16" s="108">
        <f aca="true" t="shared" si="5" ref="V16:V28">T16/U16</f>
        <v>11.580421707102792</v>
      </c>
      <c r="W16" s="141"/>
    </row>
    <row r="17" spans="1:23" s="5" customFormat="1" ht="10.5" customHeight="1">
      <c r="A17" s="68">
        <v>13</v>
      </c>
      <c r="B17" s="87" t="s">
        <v>45</v>
      </c>
      <c r="C17" s="88">
        <v>40424</v>
      </c>
      <c r="D17" s="89" t="s">
        <v>40</v>
      </c>
      <c r="E17" s="90">
        <v>107</v>
      </c>
      <c r="F17" s="90">
        <v>52</v>
      </c>
      <c r="G17" s="90">
        <v>5</v>
      </c>
      <c r="H17" s="91">
        <v>3295</v>
      </c>
      <c r="I17" s="92">
        <v>419</v>
      </c>
      <c r="J17" s="91">
        <v>17981</v>
      </c>
      <c r="K17" s="92">
        <v>2134</v>
      </c>
      <c r="L17" s="91">
        <v>18290</v>
      </c>
      <c r="M17" s="92">
        <v>2169</v>
      </c>
      <c r="N17" s="93">
        <f>+L17+J17+H17</f>
        <v>39566</v>
      </c>
      <c r="O17" s="94">
        <f>+M17+K17+I17</f>
        <v>4722</v>
      </c>
      <c r="P17" s="92">
        <f t="shared" si="0"/>
        <v>90.8076923076923</v>
      </c>
      <c r="Q17" s="95">
        <f t="shared" si="1"/>
        <v>8.379076662431173</v>
      </c>
      <c r="R17" s="91">
        <v>165342</v>
      </c>
      <c r="S17" s="96">
        <f t="shared" si="4"/>
        <v>-0.7607020599726627</v>
      </c>
      <c r="T17" s="91">
        <v>2007209</v>
      </c>
      <c r="U17" s="92">
        <v>173367</v>
      </c>
      <c r="V17" s="108">
        <f t="shared" si="5"/>
        <v>11.577803157463647</v>
      </c>
      <c r="W17" s="141"/>
    </row>
    <row r="18" spans="1:23" s="5" customFormat="1" ht="10.5" customHeight="1">
      <c r="A18" s="68">
        <v>14</v>
      </c>
      <c r="B18" s="87" t="s">
        <v>51</v>
      </c>
      <c r="C18" s="88">
        <v>40431</v>
      </c>
      <c r="D18" s="89" t="s">
        <v>40</v>
      </c>
      <c r="E18" s="90">
        <v>91</v>
      </c>
      <c r="F18" s="90">
        <v>56</v>
      </c>
      <c r="G18" s="90">
        <v>3</v>
      </c>
      <c r="H18" s="91">
        <v>8205</v>
      </c>
      <c r="I18" s="92">
        <v>749</v>
      </c>
      <c r="J18" s="91">
        <v>15547</v>
      </c>
      <c r="K18" s="92">
        <v>1441</v>
      </c>
      <c r="L18" s="91">
        <v>14717</v>
      </c>
      <c r="M18" s="92">
        <v>1385</v>
      </c>
      <c r="N18" s="93">
        <f>+L18+J18+H18</f>
        <v>38469</v>
      </c>
      <c r="O18" s="94">
        <f>+M18+K18+I18</f>
        <v>3575</v>
      </c>
      <c r="P18" s="92">
        <f t="shared" si="0"/>
        <v>63.839285714285715</v>
      </c>
      <c r="Q18" s="95">
        <f t="shared" si="1"/>
        <v>10.76055944055944</v>
      </c>
      <c r="R18" s="91">
        <v>113839</v>
      </c>
      <c r="S18" s="96">
        <f t="shared" si="4"/>
        <v>-0.6620753871695991</v>
      </c>
      <c r="T18" s="91">
        <v>859714</v>
      </c>
      <c r="U18" s="92">
        <v>79769</v>
      </c>
      <c r="V18" s="108">
        <f t="shared" si="5"/>
        <v>10.777545161654277</v>
      </c>
      <c r="W18" s="141"/>
    </row>
    <row r="19" spans="1:23" s="5" customFormat="1" ht="10.5" customHeight="1">
      <c r="A19" s="68">
        <v>15</v>
      </c>
      <c r="B19" s="87" t="s">
        <v>46</v>
      </c>
      <c r="C19" s="88">
        <v>40424</v>
      </c>
      <c r="D19" s="89" t="s">
        <v>55</v>
      </c>
      <c r="E19" s="90">
        <v>64</v>
      </c>
      <c r="F19" s="90">
        <v>63</v>
      </c>
      <c r="G19" s="90">
        <v>5</v>
      </c>
      <c r="H19" s="91">
        <v>5785</v>
      </c>
      <c r="I19" s="92">
        <v>795</v>
      </c>
      <c r="J19" s="91">
        <v>15102</v>
      </c>
      <c r="K19" s="92">
        <v>2064</v>
      </c>
      <c r="L19" s="91">
        <v>16744</v>
      </c>
      <c r="M19" s="92">
        <v>2309</v>
      </c>
      <c r="N19" s="93">
        <f>+H19+J19+L19</f>
        <v>37631</v>
      </c>
      <c r="O19" s="94">
        <f>+I19+K19+M19</f>
        <v>5168</v>
      </c>
      <c r="P19" s="92">
        <f t="shared" si="0"/>
        <v>82.03174603174604</v>
      </c>
      <c r="Q19" s="95">
        <f t="shared" si="1"/>
        <v>7.281540247678018</v>
      </c>
      <c r="R19" s="91">
        <v>51159</v>
      </c>
      <c r="S19" s="96">
        <f t="shared" si="4"/>
        <v>-0.26443050098711857</v>
      </c>
      <c r="T19" s="91">
        <v>919529</v>
      </c>
      <c r="U19" s="92">
        <v>91433</v>
      </c>
      <c r="V19" s="108">
        <f t="shared" si="5"/>
        <v>10.05686130828038</v>
      </c>
      <c r="W19" s="142"/>
    </row>
    <row r="20" spans="1:23" s="5" customFormat="1" ht="10.5" customHeight="1">
      <c r="A20" s="68">
        <v>16</v>
      </c>
      <c r="B20" s="87" t="s">
        <v>47</v>
      </c>
      <c r="C20" s="88">
        <v>40424</v>
      </c>
      <c r="D20" s="89" t="s">
        <v>41</v>
      </c>
      <c r="E20" s="90">
        <v>66</v>
      </c>
      <c r="F20" s="90">
        <v>65</v>
      </c>
      <c r="G20" s="90">
        <v>5</v>
      </c>
      <c r="H20" s="91">
        <v>4805.5</v>
      </c>
      <c r="I20" s="92">
        <v>677</v>
      </c>
      <c r="J20" s="91">
        <v>10562</v>
      </c>
      <c r="K20" s="92">
        <v>1504</v>
      </c>
      <c r="L20" s="91">
        <v>11233</v>
      </c>
      <c r="M20" s="92">
        <v>1593</v>
      </c>
      <c r="N20" s="93">
        <f aca="true" t="shared" si="6" ref="N20:O22">H20+J20+L20</f>
        <v>26600.5</v>
      </c>
      <c r="O20" s="94">
        <f t="shared" si="6"/>
        <v>3774</v>
      </c>
      <c r="P20" s="92">
        <f t="shared" si="0"/>
        <v>58.06153846153846</v>
      </c>
      <c r="Q20" s="95">
        <f t="shared" si="1"/>
        <v>7.048357180710122</v>
      </c>
      <c r="R20" s="91">
        <v>29460.5</v>
      </c>
      <c r="S20" s="96">
        <f t="shared" si="4"/>
        <v>-0.09707913986524329</v>
      </c>
      <c r="T20" s="91">
        <v>606090</v>
      </c>
      <c r="U20" s="92">
        <v>63597</v>
      </c>
      <c r="V20" s="108">
        <f t="shared" si="5"/>
        <v>9.530166517288551</v>
      </c>
      <c r="W20" s="141"/>
    </row>
    <row r="21" spans="1:23" s="5" customFormat="1" ht="10.5" customHeight="1">
      <c r="A21" s="68">
        <v>17</v>
      </c>
      <c r="B21" s="87" t="s">
        <v>52</v>
      </c>
      <c r="C21" s="88">
        <v>40430</v>
      </c>
      <c r="D21" s="89" t="s">
        <v>41</v>
      </c>
      <c r="E21" s="90">
        <v>57</v>
      </c>
      <c r="F21" s="90">
        <v>56</v>
      </c>
      <c r="G21" s="90">
        <v>4</v>
      </c>
      <c r="H21" s="91">
        <v>2027</v>
      </c>
      <c r="I21" s="92">
        <v>266</v>
      </c>
      <c r="J21" s="91">
        <v>8831</v>
      </c>
      <c r="K21" s="92">
        <v>1174</v>
      </c>
      <c r="L21" s="91">
        <v>8141.5</v>
      </c>
      <c r="M21" s="92">
        <v>1074</v>
      </c>
      <c r="N21" s="93">
        <f t="shared" si="6"/>
        <v>18999.5</v>
      </c>
      <c r="O21" s="94">
        <f t="shared" si="6"/>
        <v>2514</v>
      </c>
      <c r="P21" s="92">
        <f t="shared" si="0"/>
        <v>44.892857142857146</v>
      </c>
      <c r="Q21" s="95">
        <f t="shared" si="1"/>
        <v>7.557478122513922</v>
      </c>
      <c r="R21" s="91">
        <v>27122</v>
      </c>
      <c r="S21" s="96">
        <f t="shared" si="4"/>
        <v>-0.29948012683430425</v>
      </c>
      <c r="T21" s="91">
        <v>294259.5</v>
      </c>
      <c r="U21" s="92">
        <v>31648</v>
      </c>
      <c r="V21" s="108">
        <f t="shared" si="5"/>
        <v>9.297886122345805</v>
      </c>
      <c r="W21" s="141"/>
    </row>
    <row r="22" spans="1:23" s="5" customFormat="1" ht="10.5" customHeight="1">
      <c r="A22" s="68">
        <v>18</v>
      </c>
      <c r="B22" s="87" t="s">
        <v>58</v>
      </c>
      <c r="C22" s="88">
        <v>40438</v>
      </c>
      <c r="D22" s="89" t="s">
        <v>41</v>
      </c>
      <c r="E22" s="90">
        <v>19</v>
      </c>
      <c r="F22" s="90">
        <v>17</v>
      </c>
      <c r="G22" s="90">
        <v>3</v>
      </c>
      <c r="H22" s="91">
        <v>2476</v>
      </c>
      <c r="I22" s="92">
        <v>213</v>
      </c>
      <c r="J22" s="91">
        <v>6647.5</v>
      </c>
      <c r="K22" s="92">
        <v>559</v>
      </c>
      <c r="L22" s="91">
        <v>6122</v>
      </c>
      <c r="M22" s="92">
        <v>526</v>
      </c>
      <c r="N22" s="93">
        <f t="shared" si="6"/>
        <v>15245.5</v>
      </c>
      <c r="O22" s="94">
        <f t="shared" si="6"/>
        <v>1298</v>
      </c>
      <c r="P22" s="92">
        <f t="shared" si="0"/>
        <v>76.3529411764706</v>
      </c>
      <c r="Q22" s="95">
        <f t="shared" si="1"/>
        <v>11.74537750385208</v>
      </c>
      <c r="R22" s="91">
        <v>25870.5</v>
      </c>
      <c r="S22" s="96">
        <f t="shared" si="4"/>
        <v>-0.4106994453141609</v>
      </c>
      <c r="T22" s="91">
        <v>110869</v>
      </c>
      <c r="U22" s="92">
        <v>9009</v>
      </c>
      <c r="V22" s="108">
        <f t="shared" si="5"/>
        <v>12.306471306471307</v>
      </c>
      <c r="W22" s="141"/>
    </row>
    <row r="23" spans="1:23" s="5" customFormat="1" ht="10.5" customHeight="1">
      <c r="A23" s="68">
        <v>19</v>
      </c>
      <c r="B23" s="87" t="s">
        <v>48</v>
      </c>
      <c r="C23" s="88">
        <v>40424</v>
      </c>
      <c r="D23" s="89" t="s">
        <v>7</v>
      </c>
      <c r="E23" s="90">
        <v>69</v>
      </c>
      <c r="F23" s="90">
        <v>64</v>
      </c>
      <c r="G23" s="90">
        <v>5</v>
      </c>
      <c r="H23" s="91">
        <v>2686</v>
      </c>
      <c r="I23" s="92">
        <v>472</v>
      </c>
      <c r="J23" s="91">
        <v>5742</v>
      </c>
      <c r="K23" s="92">
        <v>912</v>
      </c>
      <c r="L23" s="91">
        <v>6097</v>
      </c>
      <c r="M23" s="92">
        <v>977</v>
      </c>
      <c r="N23" s="93">
        <f>+H23+J23+L23</f>
        <v>14525</v>
      </c>
      <c r="O23" s="94">
        <f>+I23+K23+M23</f>
        <v>2361</v>
      </c>
      <c r="P23" s="92">
        <f t="shared" si="0"/>
        <v>36.890625</v>
      </c>
      <c r="Q23" s="95">
        <f t="shared" si="1"/>
        <v>6.152054214315968</v>
      </c>
      <c r="R23" s="91">
        <v>21777</v>
      </c>
      <c r="S23" s="96">
        <f t="shared" si="4"/>
        <v>-0.33301189328190295</v>
      </c>
      <c r="T23" s="91">
        <v>578713</v>
      </c>
      <c r="U23" s="92">
        <v>59722</v>
      </c>
      <c r="V23" s="108">
        <f t="shared" si="5"/>
        <v>9.690114195773752</v>
      </c>
      <c r="W23" s="141"/>
    </row>
    <row r="24" spans="1:23" s="5" customFormat="1" ht="10.5" customHeight="1">
      <c r="A24" s="68">
        <v>20</v>
      </c>
      <c r="B24" s="87" t="s">
        <v>43</v>
      </c>
      <c r="C24" s="88">
        <v>40417</v>
      </c>
      <c r="D24" s="89" t="s">
        <v>41</v>
      </c>
      <c r="E24" s="90">
        <v>25</v>
      </c>
      <c r="F24" s="90">
        <v>25</v>
      </c>
      <c r="G24" s="90">
        <v>6</v>
      </c>
      <c r="H24" s="91">
        <v>1884.5</v>
      </c>
      <c r="I24" s="92">
        <v>255</v>
      </c>
      <c r="J24" s="91">
        <v>5841</v>
      </c>
      <c r="K24" s="92">
        <v>724</v>
      </c>
      <c r="L24" s="91">
        <v>5859</v>
      </c>
      <c r="M24" s="92">
        <v>701</v>
      </c>
      <c r="N24" s="93">
        <f>H24+J24+L24</f>
        <v>13584.5</v>
      </c>
      <c r="O24" s="94">
        <f>I24+K24+M24</f>
        <v>1680</v>
      </c>
      <c r="P24" s="92">
        <f t="shared" si="0"/>
        <v>67.2</v>
      </c>
      <c r="Q24" s="95">
        <f t="shared" si="1"/>
        <v>8.086011904761905</v>
      </c>
      <c r="R24" s="91">
        <v>9090.5</v>
      </c>
      <c r="S24" s="96">
        <f t="shared" si="4"/>
        <v>0.49436224630108355</v>
      </c>
      <c r="T24" s="91">
        <v>239145.5</v>
      </c>
      <c r="U24" s="92">
        <v>25337</v>
      </c>
      <c r="V24" s="108">
        <f t="shared" si="5"/>
        <v>9.43858783597111</v>
      </c>
      <c r="W24" s="141"/>
    </row>
    <row r="25" spans="1:23" s="5" customFormat="1" ht="10.5" customHeight="1">
      <c r="A25" s="68">
        <v>21</v>
      </c>
      <c r="B25" s="87" t="s">
        <v>59</v>
      </c>
      <c r="C25" s="88">
        <v>40438</v>
      </c>
      <c r="D25" s="89" t="s">
        <v>36</v>
      </c>
      <c r="E25" s="90">
        <v>30</v>
      </c>
      <c r="F25" s="90">
        <v>30</v>
      </c>
      <c r="G25" s="90">
        <v>3</v>
      </c>
      <c r="H25" s="91">
        <v>1638.5</v>
      </c>
      <c r="I25" s="92">
        <v>209</v>
      </c>
      <c r="J25" s="91">
        <v>3942.5</v>
      </c>
      <c r="K25" s="92">
        <v>463</v>
      </c>
      <c r="L25" s="91">
        <v>4182.5</v>
      </c>
      <c r="M25" s="92">
        <v>492</v>
      </c>
      <c r="N25" s="93">
        <f>SUM(H25+J25+L25)</f>
        <v>9763.5</v>
      </c>
      <c r="O25" s="94">
        <f>SUM(I25+K25+M25)</f>
        <v>1164</v>
      </c>
      <c r="P25" s="92">
        <f t="shared" si="0"/>
        <v>38.8</v>
      </c>
      <c r="Q25" s="95">
        <f t="shared" si="1"/>
        <v>8.387886597938145</v>
      </c>
      <c r="R25" s="91">
        <v>19621</v>
      </c>
      <c r="S25" s="96">
        <f t="shared" si="4"/>
        <v>-0.502395392691504</v>
      </c>
      <c r="T25" s="91">
        <v>90151.5</v>
      </c>
      <c r="U25" s="92">
        <v>8928</v>
      </c>
      <c r="V25" s="108">
        <f t="shared" si="5"/>
        <v>10.097614247311828</v>
      </c>
      <c r="W25" s="141"/>
    </row>
    <row r="26" spans="1:23" s="5" customFormat="1" ht="10.5" customHeight="1">
      <c r="A26" s="68">
        <v>22</v>
      </c>
      <c r="B26" s="87" t="s">
        <v>60</v>
      </c>
      <c r="C26" s="88">
        <v>40438</v>
      </c>
      <c r="D26" s="89" t="s">
        <v>40</v>
      </c>
      <c r="E26" s="90">
        <v>9</v>
      </c>
      <c r="F26" s="90">
        <v>9</v>
      </c>
      <c r="G26" s="90">
        <v>3</v>
      </c>
      <c r="H26" s="91">
        <v>624</v>
      </c>
      <c r="I26" s="92">
        <v>63</v>
      </c>
      <c r="J26" s="91">
        <v>4438</v>
      </c>
      <c r="K26" s="92">
        <v>465</v>
      </c>
      <c r="L26" s="91">
        <v>4192</v>
      </c>
      <c r="M26" s="92">
        <v>443</v>
      </c>
      <c r="N26" s="93">
        <f>+L26+J26+H26</f>
        <v>9254</v>
      </c>
      <c r="O26" s="94">
        <f>+M26+K26+I26</f>
        <v>971</v>
      </c>
      <c r="P26" s="92">
        <f t="shared" si="0"/>
        <v>107.88888888888889</v>
      </c>
      <c r="Q26" s="95">
        <f t="shared" si="1"/>
        <v>9.53038105046344</v>
      </c>
      <c r="R26" s="91">
        <v>16989</v>
      </c>
      <c r="S26" s="96">
        <f t="shared" si="4"/>
        <v>-0.45529460238978164</v>
      </c>
      <c r="T26" s="91">
        <v>54368</v>
      </c>
      <c r="U26" s="92">
        <v>5474</v>
      </c>
      <c r="V26" s="108">
        <f t="shared" si="5"/>
        <v>9.932042382170259</v>
      </c>
      <c r="W26" s="141"/>
    </row>
    <row r="27" spans="1:23" s="5" customFormat="1" ht="10.5" customHeight="1">
      <c r="A27" s="68">
        <v>23</v>
      </c>
      <c r="B27" s="87" t="s">
        <v>74</v>
      </c>
      <c r="C27" s="88">
        <v>40438</v>
      </c>
      <c r="D27" s="89" t="s">
        <v>55</v>
      </c>
      <c r="E27" s="90">
        <v>27</v>
      </c>
      <c r="F27" s="90">
        <v>27</v>
      </c>
      <c r="G27" s="90">
        <v>3</v>
      </c>
      <c r="H27" s="91">
        <v>1127</v>
      </c>
      <c r="I27" s="92">
        <v>155</v>
      </c>
      <c r="J27" s="91">
        <v>3475</v>
      </c>
      <c r="K27" s="92">
        <v>448</v>
      </c>
      <c r="L27" s="91">
        <v>3464</v>
      </c>
      <c r="M27" s="92">
        <v>461</v>
      </c>
      <c r="N27" s="93">
        <f>+H27+J27+L27</f>
        <v>8066</v>
      </c>
      <c r="O27" s="94">
        <f>+I27+K27+M27</f>
        <v>1064</v>
      </c>
      <c r="P27" s="92">
        <f t="shared" si="0"/>
        <v>39.407407407407405</v>
      </c>
      <c r="Q27" s="95">
        <f t="shared" si="1"/>
        <v>7.580827067669173</v>
      </c>
      <c r="R27" s="91">
        <v>9608</v>
      </c>
      <c r="S27" s="96">
        <f t="shared" si="4"/>
        <v>-0.16049125728559532</v>
      </c>
      <c r="T27" s="91">
        <v>54106</v>
      </c>
      <c r="U27" s="92">
        <v>6394</v>
      </c>
      <c r="V27" s="108">
        <f t="shared" si="5"/>
        <v>8.461995620894589</v>
      </c>
      <c r="W27" s="142">
        <v>1</v>
      </c>
    </row>
    <row r="28" spans="1:23" s="5" customFormat="1" ht="10.5" customHeight="1">
      <c r="A28" s="68">
        <v>24</v>
      </c>
      <c r="B28" s="87" t="s">
        <v>75</v>
      </c>
      <c r="C28" s="88">
        <v>40417</v>
      </c>
      <c r="D28" s="89" t="s">
        <v>37</v>
      </c>
      <c r="E28" s="90">
        <v>81</v>
      </c>
      <c r="F28" s="90">
        <v>17</v>
      </c>
      <c r="G28" s="90">
        <v>6</v>
      </c>
      <c r="H28" s="91">
        <v>1512.5</v>
      </c>
      <c r="I28" s="92">
        <v>216</v>
      </c>
      <c r="J28" s="91">
        <v>2852</v>
      </c>
      <c r="K28" s="92">
        <v>395</v>
      </c>
      <c r="L28" s="91">
        <v>2923.5</v>
      </c>
      <c r="M28" s="92">
        <v>399</v>
      </c>
      <c r="N28" s="93">
        <f>SUM(H28+J28+L28)</f>
        <v>7288</v>
      </c>
      <c r="O28" s="94">
        <f>SUM(I28+K28+M28)</f>
        <v>1010</v>
      </c>
      <c r="P28" s="92">
        <f t="shared" si="0"/>
        <v>59.411764705882355</v>
      </c>
      <c r="Q28" s="95">
        <f t="shared" si="1"/>
        <v>7.215841584158416</v>
      </c>
      <c r="R28" s="91">
        <v>10512</v>
      </c>
      <c r="S28" s="96">
        <f t="shared" si="4"/>
        <v>-0.3066971080669711</v>
      </c>
      <c r="T28" s="91">
        <v>1134817</v>
      </c>
      <c r="U28" s="92">
        <v>95716</v>
      </c>
      <c r="V28" s="108">
        <f t="shared" si="5"/>
        <v>11.85608466714029</v>
      </c>
      <c r="W28" s="141"/>
    </row>
    <row r="29" spans="1:23" s="5" customFormat="1" ht="10.5" customHeight="1">
      <c r="A29" s="68">
        <v>25</v>
      </c>
      <c r="B29" s="87" t="s">
        <v>76</v>
      </c>
      <c r="C29" s="88">
        <v>40242</v>
      </c>
      <c r="D29" s="89" t="s">
        <v>6</v>
      </c>
      <c r="E29" s="90">
        <v>125</v>
      </c>
      <c r="F29" s="90">
        <v>17</v>
      </c>
      <c r="G29" s="90">
        <v>18</v>
      </c>
      <c r="H29" s="91">
        <v>3978</v>
      </c>
      <c r="I29" s="92">
        <v>766</v>
      </c>
      <c r="J29" s="91">
        <v>1044</v>
      </c>
      <c r="K29" s="92">
        <v>154</v>
      </c>
      <c r="L29" s="91">
        <v>2169</v>
      </c>
      <c r="M29" s="92">
        <v>358</v>
      </c>
      <c r="N29" s="93">
        <v>7191</v>
      </c>
      <c r="O29" s="94">
        <v>1278</v>
      </c>
      <c r="P29" s="92">
        <f t="shared" si="0"/>
        <v>75.17647058823529</v>
      </c>
      <c r="Q29" s="95">
        <f t="shared" si="1"/>
        <v>5.626760563380282</v>
      </c>
      <c r="R29" s="91">
        <v>101551.5</v>
      </c>
      <c r="S29" s="96">
        <f t="shared" si="4"/>
        <v>-0.9291886382771303</v>
      </c>
      <c r="T29" s="91">
        <v>3049298.5</v>
      </c>
      <c r="U29" s="92">
        <v>484435</v>
      </c>
      <c r="V29" s="108">
        <f>IF(T29&lt;&gt;0,T29/U29,"")</f>
        <v>6.294546223951614</v>
      </c>
      <c r="W29" s="141"/>
    </row>
    <row r="30" spans="1:23" s="5" customFormat="1" ht="10.5" customHeight="1">
      <c r="A30" s="68">
        <v>26</v>
      </c>
      <c r="B30" s="87" t="s">
        <v>34</v>
      </c>
      <c r="C30" s="88">
        <v>40403</v>
      </c>
      <c r="D30" s="89" t="s">
        <v>40</v>
      </c>
      <c r="E30" s="90">
        <v>114</v>
      </c>
      <c r="F30" s="90">
        <v>23</v>
      </c>
      <c r="G30" s="90">
        <v>8</v>
      </c>
      <c r="H30" s="91">
        <v>923</v>
      </c>
      <c r="I30" s="92">
        <v>138</v>
      </c>
      <c r="J30" s="91">
        <v>2398</v>
      </c>
      <c r="K30" s="92">
        <v>359</v>
      </c>
      <c r="L30" s="91">
        <v>2504</v>
      </c>
      <c r="M30" s="92">
        <v>379</v>
      </c>
      <c r="N30" s="93">
        <f>+L30+J30+H30</f>
        <v>5825</v>
      </c>
      <c r="O30" s="94">
        <f>+M30+K30+I30</f>
        <v>876</v>
      </c>
      <c r="P30" s="92">
        <f t="shared" si="0"/>
        <v>38.08695652173913</v>
      </c>
      <c r="Q30" s="95">
        <f t="shared" si="1"/>
        <v>6.649543378995434</v>
      </c>
      <c r="R30" s="91">
        <v>14067</v>
      </c>
      <c r="S30" s="96">
        <f t="shared" si="4"/>
        <v>-0.5859102864861022</v>
      </c>
      <c r="T30" s="91">
        <v>2142837</v>
      </c>
      <c r="U30" s="92">
        <v>230068</v>
      </c>
      <c r="V30" s="108">
        <f aca="true" t="shared" si="7" ref="V30:V35">T30/U30</f>
        <v>9.313928925361198</v>
      </c>
      <c r="W30" s="141"/>
    </row>
    <row r="31" spans="1:23" s="5" customFormat="1" ht="10.5" customHeight="1">
      <c r="A31" s="68">
        <v>27</v>
      </c>
      <c r="B31" s="87" t="s">
        <v>77</v>
      </c>
      <c r="C31" s="88">
        <v>40452</v>
      </c>
      <c r="D31" s="89" t="s">
        <v>41</v>
      </c>
      <c r="E31" s="90">
        <v>3</v>
      </c>
      <c r="F31" s="90">
        <v>3</v>
      </c>
      <c r="G31" s="90">
        <v>1</v>
      </c>
      <c r="H31" s="91">
        <v>917.5</v>
      </c>
      <c r="I31" s="92">
        <v>72</v>
      </c>
      <c r="J31" s="91">
        <v>2042.5</v>
      </c>
      <c r="K31" s="92">
        <v>151</v>
      </c>
      <c r="L31" s="91">
        <v>2486</v>
      </c>
      <c r="M31" s="92">
        <v>193</v>
      </c>
      <c r="N31" s="93">
        <f>H31+J31+L31</f>
        <v>5446</v>
      </c>
      <c r="O31" s="94">
        <f>I31+K31+M31</f>
        <v>416</v>
      </c>
      <c r="P31" s="92">
        <f t="shared" si="0"/>
        <v>138.66666666666666</v>
      </c>
      <c r="Q31" s="95">
        <f t="shared" si="1"/>
        <v>13.091346153846153</v>
      </c>
      <c r="R31" s="91"/>
      <c r="S31" s="96">
        <f t="shared" si="4"/>
      </c>
      <c r="T31" s="91">
        <v>5446</v>
      </c>
      <c r="U31" s="92">
        <v>416</v>
      </c>
      <c r="V31" s="108">
        <f t="shared" si="7"/>
        <v>13.091346153846153</v>
      </c>
      <c r="W31" s="141"/>
    </row>
    <row r="32" spans="1:23" s="5" customFormat="1" ht="10.5" customHeight="1">
      <c r="A32" s="68">
        <v>28</v>
      </c>
      <c r="B32" s="87" t="s">
        <v>38</v>
      </c>
      <c r="C32" s="88">
        <v>40410</v>
      </c>
      <c r="D32" s="89" t="s">
        <v>41</v>
      </c>
      <c r="E32" s="90">
        <v>100</v>
      </c>
      <c r="F32" s="90">
        <v>15</v>
      </c>
      <c r="G32" s="90">
        <v>7</v>
      </c>
      <c r="H32" s="91">
        <v>1208</v>
      </c>
      <c r="I32" s="92">
        <v>248</v>
      </c>
      <c r="J32" s="91">
        <v>1917</v>
      </c>
      <c r="K32" s="92">
        <v>380</v>
      </c>
      <c r="L32" s="91">
        <v>1950</v>
      </c>
      <c r="M32" s="92">
        <v>391</v>
      </c>
      <c r="N32" s="93">
        <f>H32+J32+L32</f>
        <v>5075</v>
      </c>
      <c r="O32" s="94">
        <f>I32+K32+M32</f>
        <v>1019</v>
      </c>
      <c r="P32" s="92">
        <f t="shared" si="0"/>
        <v>67.93333333333334</v>
      </c>
      <c r="Q32" s="95">
        <f t="shared" si="1"/>
        <v>4.980372914622179</v>
      </c>
      <c r="R32" s="91">
        <v>5635</v>
      </c>
      <c r="S32" s="96">
        <f t="shared" si="4"/>
        <v>-0.09937888198757763</v>
      </c>
      <c r="T32" s="91">
        <v>615372.5</v>
      </c>
      <c r="U32" s="92">
        <v>71710</v>
      </c>
      <c r="V32" s="108">
        <f t="shared" si="7"/>
        <v>8.581404267187281</v>
      </c>
      <c r="W32" s="141"/>
    </row>
    <row r="33" spans="1:23" s="5" customFormat="1" ht="10.5" customHeight="1">
      <c r="A33" s="68">
        <v>29</v>
      </c>
      <c r="B33" s="87" t="s">
        <v>78</v>
      </c>
      <c r="C33" s="88">
        <v>40452</v>
      </c>
      <c r="D33" s="89" t="s">
        <v>36</v>
      </c>
      <c r="E33" s="90">
        <v>11</v>
      </c>
      <c r="F33" s="90">
        <v>11</v>
      </c>
      <c r="G33" s="90">
        <v>1</v>
      </c>
      <c r="H33" s="91">
        <v>734</v>
      </c>
      <c r="I33" s="92">
        <v>82</v>
      </c>
      <c r="J33" s="91">
        <v>1752</v>
      </c>
      <c r="K33" s="92">
        <v>187</v>
      </c>
      <c r="L33" s="91">
        <v>2255</v>
      </c>
      <c r="M33" s="92">
        <v>241</v>
      </c>
      <c r="N33" s="93">
        <f>SUM(H33+J33+L33)</f>
        <v>4741</v>
      </c>
      <c r="O33" s="94">
        <f>SUM(I33+K33+M33)</f>
        <v>510</v>
      </c>
      <c r="P33" s="92">
        <f t="shared" si="0"/>
        <v>46.36363636363637</v>
      </c>
      <c r="Q33" s="95">
        <f t="shared" si="1"/>
        <v>9.29607843137255</v>
      </c>
      <c r="R33" s="91">
        <v>0</v>
      </c>
      <c r="S33" s="96">
        <f t="shared" si="4"/>
      </c>
      <c r="T33" s="91">
        <v>4741</v>
      </c>
      <c r="U33" s="92">
        <v>510</v>
      </c>
      <c r="V33" s="108">
        <f t="shared" si="7"/>
        <v>9.29607843137255</v>
      </c>
      <c r="W33" s="141"/>
    </row>
    <row r="34" spans="1:23" s="5" customFormat="1" ht="10.5" customHeight="1">
      <c r="A34" s="68">
        <v>30</v>
      </c>
      <c r="B34" s="87" t="s">
        <v>18</v>
      </c>
      <c r="C34" s="88">
        <v>40361</v>
      </c>
      <c r="D34" s="89" t="s">
        <v>40</v>
      </c>
      <c r="E34" s="90">
        <v>161</v>
      </c>
      <c r="F34" s="90">
        <v>11</v>
      </c>
      <c r="G34" s="90">
        <v>14</v>
      </c>
      <c r="H34" s="91">
        <v>595</v>
      </c>
      <c r="I34" s="92">
        <v>118</v>
      </c>
      <c r="J34" s="91">
        <v>1990</v>
      </c>
      <c r="K34" s="92">
        <v>254</v>
      </c>
      <c r="L34" s="91">
        <v>2038</v>
      </c>
      <c r="M34" s="92">
        <v>263</v>
      </c>
      <c r="N34" s="93">
        <f>+L34+J34+H34</f>
        <v>4623</v>
      </c>
      <c r="O34" s="94">
        <f>+M34+K34+I34</f>
        <v>635</v>
      </c>
      <c r="P34" s="92">
        <f t="shared" si="0"/>
        <v>57.72727272727273</v>
      </c>
      <c r="Q34" s="95">
        <f t="shared" si="1"/>
        <v>7.280314960629921</v>
      </c>
      <c r="R34" s="91">
        <v>6977</v>
      </c>
      <c r="S34" s="96">
        <f t="shared" si="4"/>
        <v>-0.3373942955424968</v>
      </c>
      <c r="T34" s="91">
        <v>3640265</v>
      </c>
      <c r="U34" s="92">
        <v>330129</v>
      </c>
      <c r="V34" s="108">
        <f t="shared" si="7"/>
        <v>11.026795585967909</v>
      </c>
      <c r="W34" s="141"/>
    </row>
    <row r="35" spans="1:23" s="5" customFormat="1" ht="10.5" customHeight="1">
      <c r="A35" s="68">
        <v>31</v>
      </c>
      <c r="B35" s="87" t="s">
        <v>31</v>
      </c>
      <c r="C35" s="88">
        <v>40396</v>
      </c>
      <c r="D35" s="89" t="s">
        <v>55</v>
      </c>
      <c r="E35" s="90">
        <v>132</v>
      </c>
      <c r="F35" s="90">
        <v>13</v>
      </c>
      <c r="G35" s="90">
        <v>9</v>
      </c>
      <c r="H35" s="91">
        <v>774</v>
      </c>
      <c r="I35" s="92">
        <v>147</v>
      </c>
      <c r="J35" s="91">
        <v>1240</v>
      </c>
      <c r="K35" s="92">
        <v>197</v>
      </c>
      <c r="L35" s="91">
        <v>1353</v>
      </c>
      <c r="M35" s="92">
        <v>208</v>
      </c>
      <c r="N35" s="93">
        <f>+H35+J35+L35</f>
        <v>3367</v>
      </c>
      <c r="O35" s="94">
        <f>+I35+K35+M35</f>
        <v>552</v>
      </c>
      <c r="P35" s="92">
        <f t="shared" si="0"/>
        <v>42.46153846153846</v>
      </c>
      <c r="Q35" s="95">
        <f t="shared" si="1"/>
        <v>6.09963768115942</v>
      </c>
      <c r="R35" s="91">
        <v>6581</v>
      </c>
      <c r="S35" s="96">
        <f t="shared" si="4"/>
        <v>-0.488375626804437</v>
      </c>
      <c r="T35" s="91">
        <v>2353344</v>
      </c>
      <c r="U35" s="92">
        <v>249480</v>
      </c>
      <c r="V35" s="108">
        <f t="shared" si="7"/>
        <v>9.432996632996632</v>
      </c>
      <c r="W35" s="142"/>
    </row>
    <row r="36" spans="1:23" s="5" customFormat="1" ht="10.5" customHeight="1">
      <c r="A36" s="68">
        <v>32</v>
      </c>
      <c r="B36" s="87" t="s">
        <v>63</v>
      </c>
      <c r="C36" s="88">
        <v>40438</v>
      </c>
      <c r="D36" s="89" t="s">
        <v>6</v>
      </c>
      <c r="E36" s="90">
        <v>4</v>
      </c>
      <c r="F36" s="90">
        <v>4</v>
      </c>
      <c r="G36" s="90">
        <v>3</v>
      </c>
      <c r="H36" s="91">
        <v>661</v>
      </c>
      <c r="I36" s="92">
        <v>60</v>
      </c>
      <c r="J36" s="91">
        <v>1316</v>
      </c>
      <c r="K36" s="92">
        <v>109</v>
      </c>
      <c r="L36" s="91">
        <v>1303</v>
      </c>
      <c r="M36" s="92">
        <v>107</v>
      </c>
      <c r="N36" s="93">
        <v>3280</v>
      </c>
      <c r="O36" s="94">
        <v>276</v>
      </c>
      <c r="P36" s="92">
        <f t="shared" si="0"/>
        <v>69</v>
      </c>
      <c r="Q36" s="95">
        <f t="shared" si="1"/>
        <v>11.884057971014492</v>
      </c>
      <c r="R36" s="91">
        <v>1446</v>
      </c>
      <c r="S36" s="96">
        <f t="shared" si="4"/>
        <v>1.268326417704011</v>
      </c>
      <c r="T36" s="91">
        <v>12204.5</v>
      </c>
      <c r="U36" s="92">
        <v>997</v>
      </c>
      <c r="V36" s="108">
        <f>IF(T36&lt;&gt;0,T36/U36,"")</f>
        <v>12.241223671013039</v>
      </c>
      <c r="W36" s="141"/>
    </row>
    <row r="37" spans="1:23" s="5" customFormat="1" ht="10.5" customHeight="1">
      <c r="A37" s="68">
        <v>33</v>
      </c>
      <c r="B37" s="87" t="s">
        <v>17</v>
      </c>
      <c r="C37" s="88">
        <v>40359</v>
      </c>
      <c r="D37" s="89" t="s">
        <v>41</v>
      </c>
      <c r="E37" s="90">
        <v>221</v>
      </c>
      <c r="F37" s="90">
        <v>13</v>
      </c>
      <c r="G37" s="90">
        <v>14</v>
      </c>
      <c r="H37" s="91">
        <v>650.5</v>
      </c>
      <c r="I37" s="92">
        <v>115</v>
      </c>
      <c r="J37" s="91">
        <v>1180</v>
      </c>
      <c r="K37" s="92">
        <v>195</v>
      </c>
      <c r="L37" s="91">
        <v>1384</v>
      </c>
      <c r="M37" s="92">
        <v>231</v>
      </c>
      <c r="N37" s="93">
        <f>H37+J37+L37</f>
        <v>3214.5</v>
      </c>
      <c r="O37" s="94">
        <f>I37+K37+M37</f>
        <v>541</v>
      </c>
      <c r="P37" s="92">
        <f aca="true" t="shared" si="8" ref="P37:P68">IF(N37&lt;&gt;0,O37/F37,"")</f>
        <v>41.61538461538461</v>
      </c>
      <c r="Q37" s="95">
        <f aca="true" t="shared" si="9" ref="Q37:Q64">IF(N37&lt;&gt;0,N37/O37,"")</f>
        <v>5.94177449168207</v>
      </c>
      <c r="R37" s="91">
        <v>6692.5</v>
      </c>
      <c r="S37" s="96">
        <f t="shared" si="4"/>
        <v>-0.5196862159133359</v>
      </c>
      <c r="T37" s="91">
        <v>8623423.75</v>
      </c>
      <c r="U37" s="92">
        <v>1036015</v>
      </c>
      <c r="V37" s="108">
        <f>T37/U37</f>
        <v>8.32364758232265</v>
      </c>
      <c r="W37" s="141"/>
    </row>
    <row r="38" spans="1:23" s="5" customFormat="1" ht="10.5" customHeight="1">
      <c r="A38" s="68">
        <v>34</v>
      </c>
      <c r="B38" s="87" t="s">
        <v>79</v>
      </c>
      <c r="C38" s="88">
        <v>40431</v>
      </c>
      <c r="D38" s="89" t="s">
        <v>6</v>
      </c>
      <c r="E38" s="90">
        <v>60</v>
      </c>
      <c r="F38" s="90">
        <v>16</v>
      </c>
      <c r="G38" s="90">
        <v>4</v>
      </c>
      <c r="H38" s="91">
        <v>607.5</v>
      </c>
      <c r="I38" s="92">
        <v>98</v>
      </c>
      <c r="J38" s="91">
        <v>900.5</v>
      </c>
      <c r="K38" s="92">
        <v>136</v>
      </c>
      <c r="L38" s="91">
        <v>1082.5</v>
      </c>
      <c r="M38" s="92">
        <v>161</v>
      </c>
      <c r="N38" s="93">
        <v>2590.5</v>
      </c>
      <c r="O38" s="94">
        <v>395</v>
      </c>
      <c r="P38" s="92">
        <f t="shared" si="8"/>
        <v>24.6875</v>
      </c>
      <c r="Q38" s="95">
        <f t="shared" si="9"/>
        <v>6.558227848101266</v>
      </c>
      <c r="R38" s="91">
        <v>7296.5</v>
      </c>
      <c r="S38" s="96">
        <f t="shared" si="4"/>
        <v>-0.6449667648872747</v>
      </c>
      <c r="T38" s="91">
        <v>109796.5</v>
      </c>
      <c r="U38" s="92">
        <v>14642</v>
      </c>
      <c r="V38" s="108">
        <f>IF(T38&lt;&gt;0,T38/U38,"")</f>
        <v>7.4987365114055455</v>
      </c>
      <c r="W38" s="141"/>
    </row>
    <row r="39" spans="1:23" s="5" customFormat="1" ht="10.5" customHeight="1">
      <c r="A39" s="68">
        <v>35</v>
      </c>
      <c r="B39" s="87" t="s">
        <v>42</v>
      </c>
      <c r="C39" s="88">
        <v>40417</v>
      </c>
      <c r="D39" s="89" t="s">
        <v>55</v>
      </c>
      <c r="E39" s="90">
        <v>119</v>
      </c>
      <c r="F39" s="90">
        <v>7</v>
      </c>
      <c r="G39" s="90">
        <v>6</v>
      </c>
      <c r="H39" s="91">
        <v>541</v>
      </c>
      <c r="I39" s="92">
        <v>157</v>
      </c>
      <c r="J39" s="91">
        <v>879</v>
      </c>
      <c r="K39" s="92">
        <v>249</v>
      </c>
      <c r="L39" s="91">
        <v>946</v>
      </c>
      <c r="M39" s="92">
        <v>242</v>
      </c>
      <c r="N39" s="93">
        <f>+H39+J39+L39</f>
        <v>2366</v>
      </c>
      <c r="O39" s="94">
        <f>+I39+K39+M39</f>
        <v>648</v>
      </c>
      <c r="P39" s="92">
        <f t="shared" si="8"/>
        <v>92.57142857142857</v>
      </c>
      <c r="Q39" s="95">
        <f t="shared" si="9"/>
        <v>3.6512345679012346</v>
      </c>
      <c r="R39" s="91">
        <v>5926</v>
      </c>
      <c r="S39" s="96">
        <f t="shared" si="4"/>
        <v>-0.600742490718866</v>
      </c>
      <c r="T39" s="91">
        <v>851132</v>
      </c>
      <c r="U39" s="92">
        <v>95040</v>
      </c>
      <c r="V39" s="108">
        <f aca="true" t="shared" si="10" ref="V39:V46">T39/U39</f>
        <v>8.955513468013468</v>
      </c>
      <c r="W39" s="142"/>
    </row>
    <row r="40" spans="1:23" s="5" customFormat="1" ht="10.5" customHeight="1">
      <c r="A40" s="68">
        <v>36</v>
      </c>
      <c r="B40" s="87" t="s">
        <v>80</v>
      </c>
      <c r="C40" s="88">
        <v>40354</v>
      </c>
      <c r="D40" s="89" t="s">
        <v>41</v>
      </c>
      <c r="E40" s="90">
        <v>20</v>
      </c>
      <c r="F40" s="90">
        <v>10</v>
      </c>
      <c r="G40" s="90">
        <v>15</v>
      </c>
      <c r="H40" s="91">
        <v>403</v>
      </c>
      <c r="I40" s="92">
        <v>62</v>
      </c>
      <c r="J40" s="91">
        <v>978</v>
      </c>
      <c r="K40" s="92">
        <v>146</v>
      </c>
      <c r="L40" s="91">
        <v>925</v>
      </c>
      <c r="M40" s="92">
        <v>133</v>
      </c>
      <c r="N40" s="93">
        <f>H40+J40+L40</f>
        <v>2306</v>
      </c>
      <c r="O40" s="94">
        <f>I40+K40+M40</f>
        <v>341</v>
      </c>
      <c r="P40" s="92">
        <f t="shared" si="8"/>
        <v>34.1</v>
      </c>
      <c r="Q40" s="95">
        <f t="shared" si="9"/>
        <v>6.762463343108505</v>
      </c>
      <c r="R40" s="91"/>
      <c r="S40" s="96">
        <f t="shared" si="4"/>
      </c>
      <c r="T40" s="91">
        <v>155545</v>
      </c>
      <c r="U40" s="92">
        <v>20080</v>
      </c>
      <c r="V40" s="108">
        <f t="shared" si="10"/>
        <v>7.746264940239044</v>
      </c>
      <c r="W40" s="141"/>
    </row>
    <row r="41" spans="1:23" s="5" customFormat="1" ht="10.5" customHeight="1">
      <c r="A41" s="68">
        <v>37</v>
      </c>
      <c r="B41" s="87" t="s">
        <v>49</v>
      </c>
      <c r="C41" s="88">
        <v>40424</v>
      </c>
      <c r="D41" s="89" t="s">
        <v>41</v>
      </c>
      <c r="E41" s="90">
        <v>5</v>
      </c>
      <c r="F41" s="90">
        <v>5</v>
      </c>
      <c r="G41" s="90">
        <v>5</v>
      </c>
      <c r="H41" s="91">
        <v>395</v>
      </c>
      <c r="I41" s="92">
        <v>46</v>
      </c>
      <c r="J41" s="91">
        <v>1048</v>
      </c>
      <c r="K41" s="92">
        <v>119</v>
      </c>
      <c r="L41" s="91">
        <v>749</v>
      </c>
      <c r="M41" s="92">
        <v>82</v>
      </c>
      <c r="N41" s="93">
        <f>H41+J41+L41</f>
        <v>2192</v>
      </c>
      <c r="O41" s="94">
        <f>I41+K41+M41</f>
        <v>247</v>
      </c>
      <c r="P41" s="92">
        <f t="shared" si="8"/>
        <v>49.4</v>
      </c>
      <c r="Q41" s="95">
        <f t="shared" si="9"/>
        <v>8.874493927125506</v>
      </c>
      <c r="R41" s="91">
        <v>2255</v>
      </c>
      <c r="S41" s="96">
        <f t="shared" si="4"/>
        <v>-0.027937915742793792</v>
      </c>
      <c r="T41" s="91">
        <v>24498.5</v>
      </c>
      <c r="U41" s="92">
        <v>2175</v>
      </c>
      <c r="V41" s="108">
        <f t="shared" si="10"/>
        <v>11.26367816091954</v>
      </c>
      <c r="W41" s="141"/>
    </row>
    <row r="42" spans="1:23" s="5" customFormat="1" ht="10.5" customHeight="1">
      <c r="A42" s="68">
        <v>38</v>
      </c>
      <c r="B42" s="87" t="s">
        <v>81</v>
      </c>
      <c r="C42" s="88">
        <v>40445</v>
      </c>
      <c r="D42" s="89" t="s">
        <v>62</v>
      </c>
      <c r="E42" s="90">
        <v>3</v>
      </c>
      <c r="F42" s="90">
        <v>3</v>
      </c>
      <c r="G42" s="90">
        <v>2</v>
      </c>
      <c r="H42" s="91">
        <v>703</v>
      </c>
      <c r="I42" s="92">
        <v>50</v>
      </c>
      <c r="J42" s="91">
        <v>663</v>
      </c>
      <c r="K42" s="92">
        <v>46</v>
      </c>
      <c r="L42" s="91">
        <v>665</v>
      </c>
      <c r="M42" s="92">
        <v>47</v>
      </c>
      <c r="N42" s="93">
        <v>2031</v>
      </c>
      <c r="O42" s="94">
        <v>143</v>
      </c>
      <c r="P42" s="92">
        <f t="shared" si="8"/>
        <v>47.666666666666664</v>
      </c>
      <c r="Q42" s="95">
        <f t="shared" si="9"/>
        <v>14.202797202797203</v>
      </c>
      <c r="R42" s="91"/>
      <c r="S42" s="96"/>
      <c r="T42" s="91">
        <v>10835</v>
      </c>
      <c r="U42" s="92">
        <v>762</v>
      </c>
      <c r="V42" s="108">
        <f t="shared" si="10"/>
        <v>14.219160104986877</v>
      </c>
      <c r="W42" s="141"/>
    </row>
    <row r="43" spans="1:23" s="5" customFormat="1" ht="10.5" customHeight="1">
      <c r="A43" s="68">
        <v>39</v>
      </c>
      <c r="B43" s="87" t="s">
        <v>61</v>
      </c>
      <c r="C43" s="88">
        <v>40431</v>
      </c>
      <c r="D43" s="89" t="s">
        <v>40</v>
      </c>
      <c r="E43" s="90">
        <v>50</v>
      </c>
      <c r="F43" s="90">
        <v>14</v>
      </c>
      <c r="G43" s="90">
        <v>3</v>
      </c>
      <c r="H43" s="91">
        <v>411</v>
      </c>
      <c r="I43" s="92">
        <v>60</v>
      </c>
      <c r="J43" s="91">
        <v>856</v>
      </c>
      <c r="K43" s="92">
        <v>128</v>
      </c>
      <c r="L43" s="91">
        <v>739</v>
      </c>
      <c r="M43" s="92">
        <v>108</v>
      </c>
      <c r="N43" s="93">
        <f>+L43+J43+H43</f>
        <v>2006</v>
      </c>
      <c r="O43" s="94">
        <f>+M43+K43+I43</f>
        <v>296</v>
      </c>
      <c r="P43" s="92">
        <f t="shared" si="8"/>
        <v>21.142857142857142</v>
      </c>
      <c r="Q43" s="95">
        <f t="shared" si="9"/>
        <v>6.777027027027027</v>
      </c>
      <c r="R43" s="91">
        <v>16108</v>
      </c>
      <c r="S43" s="96">
        <f>IF(R43&lt;&gt;0,-(R43-N43)/R43,"")</f>
        <v>-0.8754656071517258</v>
      </c>
      <c r="T43" s="91">
        <v>152342</v>
      </c>
      <c r="U43" s="92">
        <v>15520</v>
      </c>
      <c r="V43" s="108">
        <f t="shared" si="10"/>
        <v>9.815850515463918</v>
      </c>
      <c r="W43" s="141"/>
    </row>
    <row r="44" spans="1:23" s="5" customFormat="1" ht="10.5" customHeight="1">
      <c r="A44" s="68">
        <v>40</v>
      </c>
      <c r="B44" s="87" t="s">
        <v>33</v>
      </c>
      <c r="C44" s="88">
        <v>40396</v>
      </c>
      <c r="D44" s="89" t="s">
        <v>41</v>
      </c>
      <c r="E44" s="90">
        <v>4</v>
      </c>
      <c r="F44" s="90">
        <v>4</v>
      </c>
      <c r="G44" s="90">
        <v>9</v>
      </c>
      <c r="H44" s="91">
        <v>148</v>
      </c>
      <c r="I44" s="92">
        <v>25</v>
      </c>
      <c r="J44" s="91">
        <v>871</v>
      </c>
      <c r="K44" s="92">
        <v>143</v>
      </c>
      <c r="L44" s="91">
        <v>675</v>
      </c>
      <c r="M44" s="92">
        <v>107</v>
      </c>
      <c r="N44" s="93">
        <f>H44+J44+L44</f>
        <v>1694</v>
      </c>
      <c r="O44" s="94">
        <f>I44+K44+M44</f>
        <v>275</v>
      </c>
      <c r="P44" s="92">
        <f t="shared" si="8"/>
        <v>68.75</v>
      </c>
      <c r="Q44" s="95">
        <f t="shared" si="9"/>
        <v>6.16</v>
      </c>
      <c r="R44" s="91">
        <v>3055</v>
      </c>
      <c r="S44" s="96">
        <f>IF(R44&lt;&gt;0,-(R44-N44)/R44,"")</f>
        <v>-0.44549918166939445</v>
      </c>
      <c r="T44" s="91">
        <v>67808</v>
      </c>
      <c r="U44" s="92">
        <v>8947</v>
      </c>
      <c r="V44" s="108">
        <f t="shared" si="10"/>
        <v>7.578853246898402</v>
      </c>
      <c r="W44" s="141"/>
    </row>
    <row r="45" spans="1:23" s="5" customFormat="1" ht="10.5" customHeight="1">
      <c r="A45" s="68">
        <v>41</v>
      </c>
      <c r="B45" s="87" t="s">
        <v>82</v>
      </c>
      <c r="C45" s="88">
        <v>40361</v>
      </c>
      <c r="D45" s="89" t="s">
        <v>83</v>
      </c>
      <c r="E45" s="90">
        <v>15</v>
      </c>
      <c r="F45" s="90">
        <v>2</v>
      </c>
      <c r="G45" s="90">
        <v>11</v>
      </c>
      <c r="H45" s="91">
        <v>485</v>
      </c>
      <c r="I45" s="92">
        <v>92</v>
      </c>
      <c r="J45" s="91">
        <v>585</v>
      </c>
      <c r="K45" s="92">
        <v>105</v>
      </c>
      <c r="L45" s="91">
        <v>527</v>
      </c>
      <c r="M45" s="92">
        <v>97</v>
      </c>
      <c r="N45" s="93">
        <v>1597</v>
      </c>
      <c r="O45" s="94">
        <v>294</v>
      </c>
      <c r="P45" s="92">
        <f t="shared" si="8"/>
        <v>147</v>
      </c>
      <c r="Q45" s="95">
        <f t="shared" si="9"/>
        <v>5.431972789115647</v>
      </c>
      <c r="R45" s="91"/>
      <c r="S45" s="96">
        <f>IF(R45&lt;&gt;0,-(R45-N45)/R45,"")</f>
      </c>
      <c r="T45" s="91">
        <v>63265</v>
      </c>
      <c r="U45" s="92">
        <v>6286</v>
      </c>
      <c r="V45" s="108">
        <f t="shared" si="10"/>
        <v>10.064428889595927</v>
      </c>
      <c r="W45" s="141"/>
    </row>
    <row r="46" spans="1:23" s="5" customFormat="1" ht="10.5" customHeight="1">
      <c r="A46" s="68">
        <v>42</v>
      </c>
      <c r="B46" s="87" t="s">
        <v>84</v>
      </c>
      <c r="C46" s="88">
        <v>40389</v>
      </c>
      <c r="D46" s="89" t="s">
        <v>41</v>
      </c>
      <c r="E46" s="90">
        <v>19</v>
      </c>
      <c r="F46" s="90">
        <v>6</v>
      </c>
      <c r="G46" s="90">
        <v>10</v>
      </c>
      <c r="H46" s="91">
        <v>230</v>
      </c>
      <c r="I46" s="92">
        <v>33</v>
      </c>
      <c r="J46" s="91">
        <v>818</v>
      </c>
      <c r="K46" s="92">
        <v>109</v>
      </c>
      <c r="L46" s="91">
        <v>520</v>
      </c>
      <c r="M46" s="92">
        <v>70</v>
      </c>
      <c r="N46" s="93">
        <f>H46+J46+L46</f>
        <v>1568</v>
      </c>
      <c r="O46" s="94">
        <f>I46+K46+M46</f>
        <v>212</v>
      </c>
      <c r="P46" s="92">
        <f t="shared" si="8"/>
        <v>35.333333333333336</v>
      </c>
      <c r="Q46" s="95">
        <f t="shared" si="9"/>
        <v>7.39622641509434</v>
      </c>
      <c r="R46" s="91"/>
      <c r="S46" s="96"/>
      <c r="T46" s="91">
        <v>125803.5</v>
      </c>
      <c r="U46" s="92">
        <v>12742</v>
      </c>
      <c r="V46" s="108">
        <f t="shared" si="10"/>
        <v>9.873136085386909</v>
      </c>
      <c r="W46" s="141"/>
    </row>
    <row r="47" spans="1:23" s="5" customFormat="1" ht="10.5" customHeight="1">
      <c r="A47" s="68">
        <v>43</v>
      </c>
      <c r="B47" s="87" t="s">
        <v>85</v>
      </c>
      <c r="C47" s="88">
        <v>40424</v>
      </c>
      <c r="D47" s="89" t="s">
        <v>6</v>
      </c>
      <c r="E47" s="90">
        <v>10</v>
      </c>
      <c r="F47" s="90">
        <v>8</v>
      </c>
      <c r="G47" s="90">
        <v>5</v>
      </c>
      <c r="H47" s="91">
        <v>352</v>
      </c>
      <c r="I47" s="92">
        <v>44</v>
      </c>
      <c r="J47" s="91">
        <v>660</v>
      </c>
      <c r="K47" s="92">
        <v>83</v>
      </c>
      <c r="L47" s="91">
        <v>538</v>
      </c>
      <c r="M47" s="92">
        <v>63</v>
      </c>
      <c r="N47" s="93">
        <v>1550</v>
      </c>
      <c r="O47" s="94">
        <v>190</v>
      </c>
      <c r="P47" s="92">
        <f t="shared" si="8"/>
        <v>23.75</v>
      </c>
      <c r="Q47" s="95">
        <f t="shared" si="9"/>
        <v>8.157894736842104</v>
      </c>
      <c r="R47" s="91">
        <v>1296.5</v>
      </c>
      <c r="S47" s="96">
        <f>IF(R47&lt;&gt;0,-(R47-N47)/R47,"")</f>
        <v>0.195526417277285</v>
      </c>
      <c r="T47" s="91">
        <v>50098.5</v>
      </c>
      <c r="U47" s="92">
        <v>6518</v>
      </c>
      <c r="V47" s="108">
        <f>IF(T47&lt;&gt;0,T47/U47,"")</f>
        <v>7.686176741331697</v>
      </c>
      <c r="W47" s="141"/>
    </row>
    <row r="48" spans="1:23" s="5" customFormat="1" ht="10.5" customHeight="1">
      <c r="A48" s="68">
        <v>44</v>
      </c>
      <c r="B48" s="87" t="s">
        <v>86</v>
      </c>
      <c r="C48" s="88">
        <v>40361</v>
      </c>
      <c r="D48" s="89" t="s">
        <v>41</v>
      </c>
      <c r="E48" s="90">
        <v>6</v>
      </c>
      <c r="F48" s="90">
        <v>6</v>
      </c>
      <c r="G48" s="90">
        <v>14</v>
      </c>
      <c r="H48" s="91">
        <v>246</v>
      </c>
      <c r="I48" s="92">
        <v>37</v>
      </c>
      <c r="J48" s="91">
        <v>419</v>
      </c>
      <c r="K48" s="92">
        <v>61</v>
      </c>
      <c r="L48" s="91">
        <v>741</v>
      </c>
      <c r="M48" s="92">
        <v>117</v>
      </c>
      <c r="N48" s="93">
        <f>H48+J48+L48</f>
        <v>1406</v>
      </c>
      <c r="O48" s="94">
        <f>I48+K48+M48</f>
        <v>215</v>
      </c>
      <c r="P48" s="92">
        <f t="shared" si="8"/>
        <v>35.833333333333336</v>
      </c>
      <c r="Q48" s="95">
        <f t="shared" si="9"/>
        <v>6.53953488372093</v>
      </c>
      <c r="R48" s="91"/>
      <c r="S48" s="96"/>
      <c r="T48" s="91">
        <v>61393.5</v>
      </c>
      <c r="U48" s="92">
        <v>8539</v>
      </c>
      <c r="V48" s="108">
        <f aca="true" t="shared" si="11" ref="V48:V55">T48/U48</f>
        <v>7.189776320412227</v>
      </c>
      <c r="W48" s="141"/>
    </row>
    <row r="49" spans="1:23" s="5" customFormat="1" ht="10.5" customHeight="1">
      <c r="A49" s="68">
        <v>45</v>
      </c>
      <c r="B49" s="87" t="s">
        <v>5</v>
      </c>
      <c r="C49" s="88">
        <v>40326</v>
      </c>
      <c r="D49" s="89" t="s">
        <v>40</v>
      </c>
      <c r="E49" s="90">
        <v>212</v>
      </c>
      <c r="F49" s="90">
        <v>2</v>
      </c>
      <c r="G49" s="90">
        <v>19</v>
      </c>
      <c r="H49" s="91"/>
      <c r="I49" s="92"/>
      <c r="J49" s="91">
        <v>592</v>
      </c>
      <c r="K49" s="92">
        <v>177</v>
      </c>
      <c r="L49" s="91">
        <v>599</v>
      </c>
      <c r="M49" s="92">
        <v>178</v>
      </c>
      <c r="N49" s="93">
        <f>+L49+J49+H49</f>
        <v>1191</v>
      </c>
      <c r="O49" s="94">
        <f>+M49+K49+I49</f>
        <v>355</v>
      </c>
      <c r="P49" s="92">
        <f t="shared" si="8"/>
        <v>177.5</v>
      </c>
      <c r="Q49" s="95">
        <f t="shared" si="9"/>
        <v>3.3549295774647887</v>
      </c>
      <c r="R49" s="91">
        <v>1098</v>
      </c>
      <c r="S49" s="96">
        <f aca="true" t="shared" si="12" ref="S49:S64">IF(R49&lt;&gt;0,-(R49-N49)/R49,"")</f>
        <v>0.08469945355191257</v>
      </c>
      <c r="T49" s="91">
        <v>6009703</v>
      </c>
      <c r="U49" s="92">
        <v>573942</v>
      </c>
      <c r="V49" s="108">
        <f t="shared" si="11"/>
        <v>10.470923891264274</v>
      </c>
      <c r="W49" s="141"/>
    </row>
    <row r="50" spans="1:23" s="5" customFormat="1" ht="10.5" customHeight="1">
      <c r="A50" s="68">
        <v>46</v>
      </c>
      <c r="B50" s="87" t="s">
        <v>35</v>
      </c>
      <c r="C50" s="88">
        <v>40403</v>
      </c>
      <c r="D50" s="89" t="s">
        <v>55</v>
      </c>
      <c r="E50" s="90">
        <v>60</v>
      </c>
      <c r="F50" s="90">
        <v>6</v>
      </c>
      <c r="G50" s="90">
        <v>8</v>
      </c>
      <c r="H50" s="91">
        <v>366</v>
      </c>
      <c r="I50" s="92">
        <v>69</v>
      </c>
      <c r="J50" s="91">
        <v>413</v>
      </c>
      <c r="K50" s="92">
        <v>76</v>
      </c>
      <c r="L50" s="91">
        <v>404</v>
      </c>
      <c r="M50" s="92">
        <v>67</v>
      </c>
      <c r="N50" s="93">
        <f>+H50+J50+L50</f>
        <v>1183</v>
      </c>
      <c r="O50" s="94">
        <f>+I50+K50+M50</f>
        <v>212</v>
      </c>
      <c r="P50" s="92">
        <f t="shared" si="8"/>
        <v>35.333333333333336</v>
      </c>
      <c r="Q50" s="95">
        <f t="shared" si="9"/>
        <v>5.580188679245283</v>
      </c>
      <c r="R50" s="91">
        <v>1842</v>
      </c>
      <c r="S50" s="96">
        <f t="shared" si="12"/>
        <v>-0.3577633007600434</v>
      </c>
      <c r="T50" s="91">
        <v>792217</v>
      </c>
      <c r="U50" s="92">
        <v>79365</v>
      </c>
      <c r="V50" s="108">
        <f t="shared" si="11"/>
        <v>9.981944181944183</v>
      </c>
      <c r="W50" s="142"/>
    </row>
    <row r="51" spans="1:23" s="5" customFormat="1" ht="10.5" customHeight="1">
      <c r="A51" s="68">
        <v>47</v>
      </c>
      <c r="B51" s="87" t="s">
        <v>39</v>
      </c>
      <c r="C51" s="88">
        <v>40412</v>
      </c>
      <c r="D51" s="89" t="s">
        <v>36</v>
      </c>
      <c r="E51" s="90">
        <v>40</v>
      </c>
      <c r="F51" s="90">
        <v>5</v>
      </c>
      <c r="G51" s="90">
        <v>7</v>
      </c>
      <c r="H51" s="91">
        <v>224</v>
      </c>
      <c r="I51" s="92">
        <v>36</v>
      </c>
      <c r="J51" s="91">
        <v>405</v>
      </c>
      <c r="K51" s="92">
        <v>65</v>
      </c>
      <c r="L51" s="91">
        <v>549</v>
      </c>
      <c r="M51" s="92">
        <v>88</v>
      </c>
      <c r="N51" s="93">
        <f>SUM(H51+J51+L51)</f>
        <v>1178</v>
      </c>
      <c r="O51" s="94">
        <f>SUM(I51+K51+M51)</f>
        <v>189</v>
      </c>
      <c r="P51" s="92">
        <f t="shared" si="8"/>
        <v>37.8</v>
      </c>
      <c r="Q51" s="95">
        <f t="shared" si="9"/>
        <v>6.232804232804233</v>
      </c>
      <c r="R51" s="91">
        <v>1406</v>
      </c>
      <c r="S51" s="96">
        <f t="shared" si="12"/>
        <v>-0.16216216216216217</v>
      </c>
      <c r="T51" s="91">
        <v>149659.5</v>
      </c>
      <c r="U51" s="92">
        <v>17705</v>
      </c>
      <c r="V51" s="108">
        <f t="shared" si="11"/>
        <v>8.452951143744706</v>
      </c>
      <c r="W51" s="141"/>
    </row>
    <row r="52" spans="1:23" s="5" customFormat="1" ht="10.5" customHeight="1">
      <c r="A52" s="68">
        <v>48</v>
      </c>
      <c r="B52" s="87" t="s">
        <v>29</v>
      </c>
      <c r="C52" s="88">
        <v>40382</v>
      </c>
      <c r="D52" s="89" t="s">
        <v>40</v>
      </c>
      <c r="E52" s="90">
        <v>142</v>
      </c>
      <c r="F52" s="90">
        <v>5</v>
      </c>
      <c r="G52" s="90">
        <v>11</v>
      </c>
      <c r="H52" s="91">
        <v>187</v>
      </c>
      <c r="I52" s="92">
        <v>29</v>
      </c>
      <c r="J52" s="91">
        <v>540</v>
      </c>
      <c r="K52" s="92">
        <v>69</v>
      </c>
      <c r="L52" s="91">
        <v>431</v>
      </c>
      <c r="M52" s="92">
        <v>66</v>
      </c>
      <c r="N52" s="93">
        <f>+L52+J52+H52</f>
        <v>1158</v>
      </c>
      <c r="O52" s="94">
        <f>+M52+K52+I52</f>
        <v>164</v>
      </c>
      <c r="P52" s="92">
        <f t="shared" si="8"/>
        <v>32.8</v>
      </c>
      <c r="Q52" s="95">
        <f t="shared" si="9"/>
        <v>7.060975609756097</v>
      </c>
      <c r="R52" s="91">
        <v>3074</v>
      </c>
      <c r="S52" s="96">
        <f t="shared" si="12"/>
        <v>-0.623292127521145</v>
      </c>
      <c r="T52" s="91">
        <v>4894629</v>
      </c>
      <c r="U52" s="92">
        <v>437475</v>
      </c>
      <c r="V52" s="108">
        <f t="shared" si="11"/>
        <v>11.188362763586492</v>
      </c>
      <c r="W52" s="141"/>
    </row>
    <row r="53" spans="1:23" s="5" customFormat="1" ht="10.5" customHeight="1">
      <c r="A53" s="68">
        <v>49</v>
      </c>
      <c r="B53" s="87" t="s">
        <v>27</v>
      </c>
      <c r="C53" s="88">
        <v>40375</v>
      </c>
      <c r="D53" s="89" t="s">
        <v>40</v>
      </c>
      <c r="E53" s="90">
        <v>130</v>
      </c>
      <c r="F53" s="90">
        <v>9</v>
      </c>
      <c r="G53" s="90">
        <v>12</v>
      </c>
      <c r="H53" s="91">
        <v>213</v>
      </c>
      <c r="I53" s="92">
        <v>34</v>
      </c>
      <c r="J53" s="91">
        <v>457</v>
      </c>
      <c r="K53" s="92">
        <v>66</v>
      </c>
      <c r="L53" s="91">
        <v>470</v>
      </c>
      <c r="M53" s="92">
        <v>69</v>
      </c>
      <c r="N53" s="93">
        <f>+L53+J53+H53</f>
        <v>1140</v>
      </c>
      <c r="O53" s="94">
        <f>+M53+K53+I53</f>
        <v>169</v>
      </c>
      <c r="P53" s="92">
        <f t="shared" si="8"/>
        <v>18.77777777777778</v>
      </c>
      <c r="Q53" s="95">
        <f t="shared" si="9"/>
        <v>6.745562130177515</v>
      </c>
      <c r="R53" s="91">
        <v>1708</v>
      </c>
      <c r="S53" s="96">
        <f t="shared" si="12"/>
        <v>-0.3325526932084309</v>
      </c>
      <c r="T53" s="91">
        <v>2767020</v>
      </c>
      <c r="U53" s="92">
        <v>311145</v>
      </c>
      <c r="V53" s="108">
        <f t="shared" si="11"/>
        <v>8.893024152726221</v>
      </c>
      <c r="W53" s="141"/>
    </row>
    <row r="54" spans="1:23" s="5" customFormat="1" ht="10.5" customHeight="1">
      <c r="A54" s="68">
        <v>50</v>
      </c>
      <c r="B54" s="87" t="s">
        <v>28</v>
      </c>
      <c r="C54" s="88">
        <v>40375</v>
      </c>
      <c r="D54" s="89" t="s">
        <v>55</v>
      </c>
      <c r="E54" s="90">
        <v>67</v>
      </c>
      <c r="F54" s="90">
        <v>1</v>
      </c>
      <c r="G54" s="90">
        <v>12</v>
      </c>
      <c r="H54" s="91">
        <v>150</v>
      </c>
      <c r="I54" s="92">
        <v>15</v>
      </c>
      <c r="J54" s="91">
        <v>250</v>
      </c>
      <c r="K54" s="92">
        <v>25</v>
      </c>
      <c r="L54" s="91">
        <v>300</v>
      </c>
      <c r="M54" s="92">
        <v>30</v>
      </c>
      <c r="N54" s="93">
        <f>+H54+J54+L54</f>
        <v>700</v>
      </c>
      <c r="O54" s="94">
        <f>+I54+K54+M54</f>
        <v>70</v>
      </c>
      <c r="P54" s="92">
        <f t="shared" si="8"/>
        <v>70</v>
      </c>
      <c r="Q54" s="95">
        <f t="shared" si="9"/>
        <v>10</v>
      </c>
      <c r="R54" s="91">
        <v>130</v>
      </c>
      <c r="S54" s="96">
        <f t="shared" si="12"/>
        <v>4.384615384615385</v>
      </c>
      <c r="T54" s="91">
        <v>523075</v>
      </c>
      <c r="U54" s="92">
        <v>54927</v>
      </c>
      <c r="V54" s="108">
        <f t="shared" si="11"/>
        <v>9.523094288783295</v>
      </c>
      <c r="W54" s="142"/>
    </row>
    <row r="55" spans="1:23" s="5" customFormat="1" ht="10.5" customHeight="1">
      <c r="A55" s="68">
        <v>51</v>
      </c>
      <c r="B55" s="87" t="s">
        <v>32</v>
      </c>
      <c r="C55" s="88">
        <v>40396</v>
      </c>
      <c r="D55" s="89" t="s">
        <v>40</v>
      </c>
      <c r="E55" s="90">
        <v>20</v>
      </c>
      <c r="F55" s="90">
        <v>1</v>
      </c>
      <c r="G55" s="90">
        <v>9</v>
      </c>
      <c r="H55" s="91">
        <v>210</v>
      </c>
      <c r="I55" s="92">
        <v>28</v>
      </c>
      <c r="J55" s="91">
        <v>78</v>
      </c>
      <c r="K55" s="92">
        <v>10</v>
      </c>
      <c r="L55" s="91">
        <v>337</v>
      </c>
      <c r="M55" s="92">
        <v>42</v>
      </c>
      <c r="N55" s="93">
        <f>+L55+J55+H55</f>
        <v>625</v>
      </c>
      <c r="O55" s="94">
        <f>+M55+K55+I55</f>
        <v>80</v>
      </c>
      <c r="P55" s="92">
        <f t="shared" si="8"/>
        <v>80</v>
      </c>
      <c r="Q55" s="95">
        <f t="shared" si="9"/>
        <v>7.8125</v>
      </c>
      <c r="R55" s="91">
        <v>189</v>
      </c>
      <c r="S55" s="96">
        <f t="shared" si="12"/>
        <v>2.306878306878307</v>
      </c>
      <c r="T55" s="91">
        <v>107607</v>
      </c>
      <c r="U55" s="92">
        <v>10053</v>
      </c>
      <c r="V55" s="108">
        <f t="shared" si="11"/>
        <v>10.703968964488212</v>
      </c>
      <c r="W55" s="141"/>
    </row>
    <row r="56" spans="1:23" s="5" customFormat="1" ht="10.5" customHeight="1">
      <c r="A56" s="68">
        <v>52</v>
      </c>
      <c r="B56" s="87" t="s">
        <v>87</v>
      </c>
      <c r="C56" s="88">
        <v>40347</v>
      </c>
      <c r="D56" s="89" t="s">
        <v>6</v>
      </c>
      <c r="E56" s="90">
        <v>10</v>
      </c>
      <c r="F56" s="90">
        <v>2</v>
      </c>
      <c r="G56" s="90">
        <v>15</v>
      </c>
      <c r="H56" s="91">
        <v>108</v>
      </c>
      <c r="I56" s="92">
        <v>16</v>
      </c>
      <c r="J56" s="91">
        <v>134</v>
      </c>
      <c r="K56" s="92">
        <v>20</v>
      </c>
      <c r="L56" s="91">
        <v>180</v>
      </c>
      <c r="M56" s="92">
        <v>27</v>
      </c>
      <c r="N56" s="93">
        <v>422</v>
      </c>
      <c r="O56" s="94">
        <v>63</v>
      </c>
      <c r="P56" s="92">
        <f t="shared" si="8"/>
        <v>31.5</v>
      </c>
      <c r="Q56" s="95">
        <f t="shared" si="9"/>
        <v>6.698412698412699</v>
      </c>
      <c r="R56" s="91">
        <v>148</v>
      </c>
      <c r="S56" s="96">
        <f t="shared" si="12"/>
        <v>1.8513513513513513</v>
      </c>
      <c r="T56" s="91">
        <v>39111</v>
      </c>
      <c r="U56" s="92">
        <v>5715</v>
      </c>
      <c r="V56" s="108">
        <f>IF(T56&lt;&gt;0,T56/U56,"")</f>
        <v>6.843569553805774</v>
      </c>
      <c r="W56" s="141"/>
    </row>
    <row r="57" spans="1:23" s="5" customFormat="1" ht="10.5" customHeight="1">
      <c r="A57" s="68">
        <v>53</v>
      </c>
      <c r="B57" s="87" t="s">
        <v>88</v>
      </c>
      <c r="C57" s="88">
        <v>40368</v>
      </c>
      <c r="D57" s="89" t="s">
        <v>40</v>
      </c>
      <c r="E57" s="90">
        <v>62</v>
      </c>
      <c r="F57" s="90">
        <v>1</v>
      </c>
      <c r="G57" s="90">
        <v>13</v>
      </c>
      <c r="H57" s="91">
        <v>100</v>
      </c>
      <c r="I57" s="92">
        <v>20</v>
      </c>
      <c r="J57" s="91">
        <v>138</v>
      </c>
      <c r="K57" s="92">
        <v>23</v>
      </c>
      <c r="L57" s="91">
        <v>174</v>
      </c>
      <c r="M57" s="92">
        <v>29</v>
      </c>
      <c r="N57" s="93">
        <f>+L57+J57+H57</f>
        <v>412</v>
      </c>
      <c r="O57" s="94">
        <f>+M57+K57+I57</f>
        <v>72</v>
      </c>
      <c r="P57" s="92">
        <f t="shared" si="8"/>
        <v>72</v>
      </c>
      <c r="Q57" s="95">
        <f t="shared" si="9"/>
        <v>5.722222222222222</v>
      </c>
      <c r="R57" s="91">
        <v>0</v>
      </c>
      <c r="S57" s="96">
        <f t="shared" si="12"/>
      </c>
      <c r="T57" s="91">
        <v>357479</v>
      </c>
      <c r="U57" s="92">
        <v>33357</v>
      </c>
      <c r="V57" s="108">
        <f>T57/U57</f>
        <v>10.716761099619271</v>
      </c>
      <c r="W57" s="141"/>
    </row>
    <row r="58" spans="1:23" s="5" customFormat="1" ht="10.5" customHeight="1">
      <c r="A58" s="68">
        <v>54</v>
      </c>
      <c r="B58" s="87" t="s">
        <v>44</v>
      </c>
      <c r="C58" s="88">
        <v>40340</v>
      </c>
      <c r="D58" s="89" t="s">
        <v>36</v>
      </c>
      <c r="E58" s="90">
        <v>52</v>
      </c>
      <c r="F58" s="90">
        <v>1</v>
      </c>
      <c r="G58" s="90">
        <v>15</v>
      </c>
      <c r="H58" s="91">
        <v>141</v>
      </c>
      <c r="I58" s="92">
        <v>19</v>
      </c>
      <c r="J58" s="91">
        <v>74</v>
      </c>
      <c r="K58" s="92">
        <v>10</v>
      </c>
      <c r="L58" s="91">
        <v>137</v>
      </c>
      <c r="M58" s="92">
        <v>17</v>
      </c>
      <c r="N58" s="93">
        <f>H58+J58+L58</f>
        <v>352</v>
      </c>
      <c r="O58" s="94">
        <f>I58+K58+M58</f>
        <v>46</v>
      </c>
      <c r="P58" s="92">
        <f t="shared" si="8"/>
        <v>46</v>
      </c>
      <c r="Q58" s="95">
        <f t="shared" si="9"/>
        <v>7.6521739130434785</v>
      </c>
      <c r="R58" s="91">
        <v>1005</v>
      </c>
      <c r="S58" s="96">
        <f t="shared" si="12"/>
        <v>-0.6497512437810945</v>
      </c>
      <c r="T58" s="91">
        <v>323967</v>
      </c>
      <c r="U58" s="92">
        <v>35305</v>
      </c>
      <c r="V58" s="108">
        <f>T58/U58</f>
        <v>9.176235660671294</v>
      </c>
      <c r="W58" s="141"/>
    </row>
    <row r="59" spans="1:23" s="5" customFormat="1" ht="10.5" customHeight="1">
      <c r="A59" s="68">
        <v>55</v>
      </c>
      <c r="B59" s="129" t="s">
        <v>53</v>
      </c>
      <c r="C59" s="88">
        <v>40410</v>
      </c>
      <c r="D59" s="89" t="s">
        <v>40</v>
      </c>
      <c r="E59" s="90">
        <v>63</v>
      </c>
      <c r="F59" s="90">
        <v>2</v>
      </c>
      <c r="G59" s="90">
        <v>7</v>
      </c>
      <c r="H59" s="91">
        <v>134</v>
      </c>
      <c r="I59" s="92">
        <v>14</v>
      </c>
      <c r="J59" s="91">
        <v>66</v>
      </c>
      <c r="K59" s="92">
        <v>9</v>
      </c>
      <c r="L59" s="91">
        <v>71</v>
      </c>
      <c r="M59" s="92">
        <v>11</v>
      </c>
      <c r="N59" s="93">
        <f>+L59+J59+H59</f>
        <v>271</v>
      </c>
      <c r="O59" s="94">
        <f>+M59+K59+I59</f>
        <v>34</v>
      </c>
      <c r="P59" s="92">
        <f t="shared" si="8"/>
        <v>17</v>
      </c>
      <c r="Q59" s="95">
        <f t="shared" si="9"/>
        <v>7.970588235294118</v>
      </c>
      <c r="R59" s="91">
        <v>1386</v>
      </c>
      <c r="S59" s="96">
        <f t="shared" si="12"/>
        <v>-0.8044733044733045</v>
      </c>
      <c r="T59" s="91">
        <v>417982</v>
      </c>
      <c r="U59" s="92">
        <v>40796</v>
      </c>
      <c r="V59" s="108">
        <f>T59/U59</f>
        <v>10.245661339346995</v>
      </c>
      <c r="W59" s="141"/>
    </row>
    <row r="60" spans="1:23" s="5" customFormat="1" ht="10.5" customHeight="1">
      <c r="A60" s="68">
        <v>56</v>
      </c>
      <c r="B60" s="87" t="s">
        <v>54</v>
      </c>
      <c r="C60" s="88">
        <v>40207</v>
      </c>
      <c r="D60" s="89" t="s">
        <v>6</v>
      </c>
      <c r="E60" s="90">
        <v>47</v>
      </c>
      <c r="F60" s="90">
        <v>1</v>
      </c>
      <c r="G60" s="90">
        <v>31</v>
      </c>
      <c r="H60" s="91">
        <v>0</v>
      </c>
      <c r="I60" s="92">
        <v>0</v>
      </c>
      <c r="J60" s="91">
        <v>141.5</v>
      </c>
      <c r="K60" s="92">
        <v>25</v>
      </c>
      <c r="L60" s="91">
        <v>115</v>
      </c>
      <c r="M60" s="92">
        <v>20</v>
      </c>
      <c r="N60" s="93">
        <v>256.5</v>
      </c>
      <c r="O60" s="94">
        <v>45</v>
      </c>
      <c r="P60" s="92">
        <f t="shared" si="8"/>
        <v>45</v>
      </c>
      <c r="Q60" s="95">
        <f t="shared" si="9"/>
        <v>5.7</v>
      </c>
      <c r="R60" s="91">
        <v>96.5</v>
      </c>
      <c r="S60" s="96">
        <f t="shared" si="12"/>
        <v>1.6580310880829014</v>
      </c>
      <c r="T60" s="91">
        <v>1873890.5</v>
      </c>
      <c r="U60" s="92">
        <v>160830</v>
      </c>
      <c r="V60" s="108">
        <f>IF(T60&lt;&gt;0,T60/U60,"")</f>
        <v>11.651374121743455</v>
      </c>
      <c r="W60" s="141"/>
    </row>
    <row r="61" spans="1:23" s="5" customFormat="1" ht="10.5" customHeight="1">
      <c r="A61" s="68">
        <v>57</v>
      </c>
      <c r="B61" s="87" t="s">
        <v>64</v>
      </c>
      <c r="C61" s="88">
        <v>40319</v>
      </c>
      <c r="D61" s="89" t="s">
        <v>36</v>
      </c>
      <c r="E61" s="90">
        <v>55</v>
      </c>
      <c r="F61" s="90">
        <v>1</v>
      </c>
      <c r="G61" s="90">
        <v>15</v>
      </c>
      <c r="H61" s="91">
        <v>56</v>
      </c>
      <c r="I61" s="92">
        <v>9</v>
      </c>
      <c r="J61" s="91">
        <v>43</v>
      </c>
      <c r="K61" s="92">
        <v>7</v>
      </c>
      <c r="L61" s="91">
        <v>157</v>
      </c>
      <c r="M61" s="92">
        <v>25</v>
      </c>
      <c r="N61" s="93">
        <f>SUM(H61+J61+L61)</f>
        <v>256</v>
      </c>
      <c r="O61" s="94">
        <f>I61+K61+M61</f>
        <v>41</v>
      </c>
      <c r="P61" s="92">
        <f t="shared" si="8"/>
        <v>41</v>
      </c>
      <c r="Q61" s="95">
        <f t="shared" si="9"/>
        <v>6.2439024390243905</v>
      </c>
      <c r="R61" s="91">
        <v>405</v>
      </c>
      <c r="S61" s="96">
        <f t="shared" si="12"/>
        <v>-0.36790123456790125</v>
      </c>
      <c r="T61" s="91">
        <v>155312</v>
      </c>
      <c r="U61" s="92">
        <v>17651</v>
      </c>
      <c r="V61" s="108">
        <f>T61/U61</f>
        <v>8.799048212565861</v>
      </c>
      <c r="W61" s="141"/>
    </row>
    <row r="62" spans="1:23" s="5" customFormat="1" ht="10.5" customHeight="1">
      <c r="A62" s="68">
        <v>58</v>
      </c>
      <c r="B62" s="87" t="s">
        <v>89</v>
      </c>
      <c r="C62" s="88">
        <v>40123</v>
      </c>
      <c r="D62" s="89" t="s">
        <v>6</v>
      </c>
      <c r="E62" s="90">
        <v>40</v>
      </c>
      <c r="F62" s="90">
        <v>1</v>
      </c>
      <c r="G62" s="90">
        <v>20</v>
      </c>
      <c r="H62" s="91">
        <v>24</v>
      </c>
      <c r="I62" s="92">
        <v>4</v>
      </c>
      <c r="J62" s="91">
        <v>36</v>
      </c>
      <c r="K62" s="92">
        <v>6</v>
      </c>
      <c r="L62" s="91">
        <v>24</v>
      </c>
      <c r="M62" s="92">
        <v>4</v>
      </c>
      <c r="N62" s="93">
        <v>84</v>
      </c>
      <c r="O62" s="94">
        <v>14</v>
      </c>
      <c r="P62" s="92">
        <f t="shared" si="8"/>
        <v>14</v>
      </c>
      <c r="Q62" s="95">
        <f t="shared" si="9"/>
        <v>6</v>
      </c>
      <c r="R62" s="91">
        <v>119</v>
      </c>
      <c r="S62" s="96">
        <f t="shared" si="12"/>
        <v>-0.29411764705882354</v>
      </c>
      <c r="T62" s="91">
        <v>273331.25</v>
      </c>
      <c r="U62" s="92">
        <v>28720</v>
      </c>
      <c r="V62" s="108">
        <f>IF(T62&lt;&gt;0,T62/U62,"")</f>
        <v>9.517104805013927</v>
      </c>
      <c r="W62" s="141"/>
    </row>
    <row r="63" spans="1:23" s="5" customFormat="1" ht="10.5" customHeight="1">
      <c r="A63" s="68">
        <v>59</v>
      </c>
      <c r="B63" s="87" t="s">
        <v>65</v>
      </c>
      <c r="C63" s="88">
        <v>38800</v>
      </c>
      <c r="D63" s="89" t="s">
        <v>6</v>
      </c>
      <c r="E63" s="90">
        <v>58</v>
      </c>
      <c r="F63" s="90">
        <v>1</v>
      </c>
      <c r="G63" s="90">
        <v>39</v>
      </c>
      <c r="H63" s="91">
        <v>0</v>
      </c>
      <c r="I63" s="92">
        <v>0</v>
      </c>
      <c r="J63" s="91">
        <v>0</v>
      </c>
      <c r="K63" s="92">
        <v>0</v>
      </c>
      <c r="L63" s="91">
        <v>71</v>
      </c>
      <c r="M63" s="92">
        <v>10</v>
      </c>
      <c r="N63" s="93">
        <v>71</v>
      </c>
      <c r="O63" s="94">
        <v>10</v>
      </c>
      <c r="P63" s="92">
        <f t="shared" si="8"/>
        <v>10</v>
      </c>
      <c r="Q63" s="95">
        <f t="shared" si="9"/>
        <v>7.1</v>
      </c>
      <c r="R63" s="91">
        <v>81</v>
      </c>
      <c r="S63" s="96">
        <f t="shared" si="12"/>
        <v>-0.12345679012345678</v>
      </c>
      <c r="T63" s="91">
        <v>887855.4</v>
      </c>
      <c r="U63" s="92">
        <v>136467</v>
      </c>
      <c r="V63" s="108">
        <f>IF(T63&lt;&gt;0,T63/U63,"")</f>
        <v>6.506008045901207</v>
      </c>
      <c r="W63" s="141"/>
    </row>
    <row r="64" spans="1:23" s="5" customFormat="1" ht="13.5" customHeight="1" thickBot="1">
      <c r="A64" s="68">
        <v>60</v>
      </c>
      <c r="B64" s="130" t="s">
        <v>90</v>
      </c>
      <c r="C64" s="131">
        <v>40235</v>
      </c>
      <c r="D64" s="132" t="s">
        <v>40</v>
      </c>
      <c r="E64" s="133">
        <v>256</v>
      </c>
      <c r="F64" s="133">
        <v>1</v>
      </c>
      <c r="G64" s="133">
        <v>32</v>
      </c>
      <c r="H64" s="134">
        <v>14</v>
      </c>
      <c r="I64" s="135">
        <v>2</v>
      </c>
      <c r="J64" s="134">
        <v>21</v>
      </c>
      <c r="K64" s="135">
        <v>3</v>
      </c>
      <c r="L64" s="134">
        <v>35</v>
      </c>
      <c r="M64" s="135">
        <v>5</v>
      </c>
      <c r="N64" s="136">
        <f>+L64+J64+H64</f>
        <v>70</v>
      </c>
      <c r="O64" s="137">
        <f>+M64+K64+I64</f>
        <v>10</v>
      </c>
      <c r="P64" s="135">
        <f t="shared" si="8"/>
        <v>10</v>
      </c>
      <c r="Q64" s="138">
        <f t="shared" si="9"/>
        <v>7</v>
      </c>
      <c r="R64" s="134">
        <v>63</v>
      </c>
      <c r="S64" s="139">
        <f t="shared" si="12"/>
        <v>0.1111111111111111</v>
      </c>
      <c r="T64" s="134">
        <v>21696552</v>
      </c>
      <c r="U64" s="135">
        <v>2453291</v>
      </c>
      <c r="V64" s="140">
        <f>T64/U64</f>
        <v>8.843855865447678</v>
      </c>
      <c r="W64" s="141">
        <v>1</v>
      </c>
    </row>
    <row r="65" spans="1:26" s="7" customFormat="1" ht="15">
      <c r="A65" s="69"/>
      <c r="B65" s="165"/>
      <c r="C65" s="166"/>
      <c r="D65" s="167"/>
      <c r="E65" s="1"/>
      <c r="F65" s="1"/>
      <c r="G65" s="2"/>
      <c r="H65" s="21"/>
      <c r="I65" s="24"/>
      <c r="J65" s="21"/>
      <c r="K65" s="24"/>
      <c r="L65" s="21"/>
      <c r="M65" s="24"/>
      <c r="N65" s="22"/>
      <c r="O65" s="56"/>
      <c r="P65" s="46"/>
      <c r="Q65" s="47"/>
      <c r="R65" s="48"/>
      <c r="S65" s="49"/>
      <c r="T65" s="48"/>
      <c r="U65" s="46"/>
      <c r="V65" s="47"/>
      <c r="W65" s="73"/>
      <c r="Z65" s="7" t="s">
        <v>25</v>
      </c>
    </row>
    <row r="66" spans="1:23" s="10" customFormat="1" ht="18">
      <c r="A66" s="70"/>
      <c r="B66" s="8"/>
      <c r="C66" s="9"/>
      <c r="E66" s="11"/>
      <c r="F66" s="12"/>
      <c r="G66" s="13"/>
      <c r="H66" s="14"/>
      <c r="I66" s="25"/>
      <c r="J66" s="14"/>
      <c r="K66" s="25"/>
      <c r="L66" s="14"/>
      <c r="M66" s="25"/>
      <c r="N66" s="14"/>
      <c r="O66" s="25"/>
      <c r="P66" s="51"/>
      <c r="Q66" s="52"/>
      <c r="R66" s="53"/>
      <c r="S66" s="54"/>
      <c r="T66" s="53"/>
      <c r="U66" s="51"/>
      <c r="V66" s="52"/>
      <c r="W66" s="74"/>
    </row>
    <row r="67" spans="4:22" ht="18" customHeight="1">
      <c r="D67" s="162"/>
      <c r="E67" s="163"/>
      <c r="F67" s="164"/>
      <c r="R67" s="148" t="s">
        <v>8</v>
      </c>
      <c r="S67" s="149"/>
      <c r="T67" s="149"/>
      <c r="U67" s="149"/>
      <c r="V67" s="150"/>
    </row>
    <row r="68" spans="4:22" ht="18">
      <c r="D68" s="18"/>
      <c r="E68" s="19"/>
      <c r="F68" s="19"/>
      <c r="R68" s="151"/>
      <c r="S68" s="152"/>
      <c r="T68" s="152"/>
      <c r="U68" s="152"/>
      <c r="V68" s="153"/>
    </row>
    <row r="69" spans="18:22" ht="18">
      <c r="R69" s="154"/>
      <c r="S69" s="155"/>
      <c r="T69" s="155"/>
      <c r="U69" s="155"/>
      <c r="V69" s="156"/>
    </row>
    <row r="70" spans="15:22" ht="18">
      <c r="O70" s="145" t="s">
        <v>4</v>
      </c>
      <c r="P70" s="146"/>
      <c r="Q70" s="146"/>
      <c r="R70" s="146"/>
      <c r="S70" s="146"/>
      <c r="T70" s="146"/>
      <c r="U70" s="146"/>
      <c r="V70" s="146"/>
    </row>
    <row r="71" spans="15:22" ht="18">
      <c r="O71" s="146"/>
      <c r="P71" s="146"/>
      <c r="Q71" s="146"/>
      <c r="R71" s="146"/>
      <c r="S71" s="146"/>
      <c r="T71" s="146"/>
      <c r="U71" s="146"/>
      <c r="V71" s="146"/>
    </row>
    <row r="72" spans="15:22" ht="18">
      <c r="O72" s="146"/>
      <c r="P72" s="146"/>
      <c r="Q72" s="146"/>
      <c r="R72" s="146"/>
      <c r="S72" s="146"/>
      <c r="T72" s="146"/>
      <c r="U72" s="146"/>
      <c r="V72" s="146"/>
    </row>
    <row r="73" spans="15:22" ht="18">
      <c r="O73" s="146"/>
      <c r="P73" s="146"/>
      <c r="Q73" s="146"/>
      <c r="R73" s="146"/>
      <c r="S73" s="146"/>
      <c r="T73" s="146"/>
      <c r="U73" s="146"/>
      <c r="V73" s="146"/>
    </row>
    <row r="74" spans="15:22" ht="18">
      <c r="O74" s="146"/>
      <c r="P74" s="146"/>
      <c r="Q74" s="146"/>
      <c r="R74" s="146"/>
      <c r="S74" s="146"/>
      <c r="T74" s="146"/>
      <c r="U74" s="146"/>
      <c r="V74" s="146"/>
    </row>
    <row r="75" spans="15:22" ht="18">
      <c r="O75" s="146"/>
      <c r="P75" s="146"/>
      <c r="Q75" s="146"/>
      <c r="R75" s="146"/>
      <c r="S75" s="146"/>
      <c r="T75" s="146"/>
      <c r="U75" s="146"/>
      <c r="V75" s="146"/>
    </row>
    <row r="76" spans="15:22" ht="18">
      <c r="O76" s="147" t="s">
        <v>19</v>
      </c>
      <c r="P76" s="146"/>
      <c r="Q76" s="146"/>
      <c r="R76" s="146"/>
      <c r="S76" s="146"/>
      <c r="T76" s="146"/>
      <c r="U76" s="146"/>
      <c r="V76" s="146"/>
    </row>
    <row r="77" spans="15:22" ht="18">
      <c r="O77" s="146"/>
      <c r="P77" s="146"/>
      <c r="Q77" s="146"/>
      <c r="R77" s="146"/>
      <c r="S77" s="146"/>
      <c r="T77" s="146"/>
      <c r="U77" s="146"/>
      <c r="V77" s="146"/>
    </row>
    <row r="78" spans="15:22" ht="18">
      <c r="O78" s="146"/>
      <c r="P78" s="146"/>
      <c r="Q78" s="146"/>
      <c r="R78" s="146"/>
      <c r="S78" s="146"/>
      <c r="T78" s="146"/>
      <c r="U78" s="146"/>
      <c r="V78" s="146"/>
    </row>
    <row r="79" spans="15:22" ht="18">
      <c r="O79" s="146"/>
      <c r="P79" s="146"/>
      <c r="Q79" s="146"/>
      <c r="R79" s="146"/>
      <c r="S79" s="146"/>
      <c r="T79" s="146"/>
      <c r="U79" s="146"/>
      <c r="V79" s="146"/>
    </row>
    <row r="80" spans="15:22" ht="18">
      <c r="O80" s="146"/>
      <c r="P80" s="146"/>
      <c r="Q80" s="146"/>
      <c r="R80" s="146"/>
      <c r="S80" s="146"/>
      <c r="T80" s="146"/>
      <c r="U80" s="146"/>
      <c r="V80" s="146"/>
    </row>
    <row r="81" spans="15:22" ht="18">
      <c r="O81" s="146"/>
      <c r="P81" s="146"/>
      <c r="Q81" s="146"/>
      <c r="R81" s="146"/>
      <c r="S81" s="146"/>
      <c r="T81" s="146"/>
      <c r="U81" s="146"/>
      <c r="V81" s="146"/>
    </row>
    <row r="82" spans="15:22" ht="18">
      <c r="O82" s="146"/>
      <c r="P82" s="146"/>
      <c r="Q82" s="146"/>
      <c r="R82" s="146"/>
      <c r="S82" s="146"/>
      <c r="T82" s="146"/>
      <c r="U82" s="146"/>
      <c r="V82" s="146"/>
    </row>
  </sheetData>
  <sheetProtection/>
  <mergeCells count="18">
    <mergeCell ref="N3:Q3"/>
    <mergeCell ref="A2:V2"/>
    <mergeCell ref="R3:S3"/>
    <mergeCell ref="E3:E4"/>
    <mergeCell ref="H3:I3"/>
    <mergeCell ref="F3:F4"/>
    <mergeCell ref="T3:V3"/>
    <mergeCell ref="B3:B4"/>
    <mergeCell ref="O70:V75"/>
    <mergeCell ref="O76:V82"/>
    <mergeCell ref="R67:V69"/>
    <mergeCell ref="C3:C4"/>
    <mergeCell ref="G3:G4"/>
    <mergeCell ref="D3:D4"/>
    <mergeCell ref="D67:F67"/>
    <mergeCell ref="B65:D65"/>
    <mergeCell ref="L3:M3"/>
    <mergeCell ref="J3:K3"/>
  </mergeCells>
  <printOptions/>
  <pageMargins left="0.3" right="0.13" top="1" bottom="1" header="0.5" footer="0.5"/>
  <pageSetup orientation="portrait" paperSize="9" scale="35" r:id="rId2"/>
  <ignoredErrors>
    <ignoredError sqref="O66:V75 X24:Y40 N65:V65 N13:V64" formula="1"/>
  </ignoredErrors>
  <drawing r:id="rId1"/>
</worksheet>
</file>

<file path=xl/worksheets/sheet2.xml><?xml version="1.0" encoding="utf-8"?>
<worksheet xmlns="http://schemas.openxmlformats.org/spreadsheetml/2006/main" xmlns:r="http://schemas.openxmlformats.org/officeDocument/2006/relationships">
  <dimension ref="A1:AA42"/>
  <sheetViews>
    <sheetView zoomScale="120" zoomScaleNormal="120" zoomScalePageLayoutView="0" workbookViewId="0" topLeftCell="A1">
      <selection activeCell="B3" sqref="B3:B4"/>
    </sheetView>
  </sheetViews>
  <sheetFormatPr defaultColWidth="4.421875" defaultRowHeight="12.75"/>
  <cols>
    <col min="1" max="1" width="4.140625" style="84" bestFit="1" customWidth="1"/>
    <col min="2" max="2" width="48.421875" style="15" customWidth="1"/>
    <col min="3" max="3" width="8.421875" style="16" bestFit="1" customWidth="1"/>
    <col min="4" max="4" width="24.421875" style="6" bestFit="1" customWidth="1"/>
    <col min="5" max="5" width="6.140625" style="17" hidden="1" customWidth="1"/>
    <col min="6" max="6" width="6.140625" style="17" bestFit="1" customWidth="1"/>
    <col min="7" max="7" width="8.00390625" style="17" hidden="1" customWidth="1"/>
    <col min="8" max="8" width="11.421875" style="20" hidden="1" customWidth="1"/>
    <col min="9" max="9" width="7.421875" style="26" hidden="1" customWidth="1"/>
    <col min="10" max="10" width="11.421875" style="20" hidden="1" customWidth="1"/>
    <col min="11" max="11" width="7.421875" style="26" hidden="1" customWidth="1"/>
    <col min="12" max="12" width="11.421875" style="20" hidden="1" customWidth="1"/>
    <col min="13" max="13" width="7.421875" style="26" hidden="1" customWidth="1"/>
    <col min="14" max="14" width="11.7109375" style="23" bestFit="1" customWidth="1"/>
    <col min="15" max="15" width="7.7109375" style="27" bestFit="1" customWidth="1"/>
    <col min="16" max="16" width="7.28125" style="41" bestFit="1" customWidth="1"/>
    <col min="17" max="17" width="5.8515625" style="42" bestFit="1" customWidth="1"/>
    <col min="18" max="18" width="13.28125" style="43" hidden="1" customWidth="1"/>
    <col min="19" max="19" width="9.8515625" style="44" hidden="1" customWidth="1"/>
    <col min="20" max="20" width="13.28125" style="43" bestFit="1" customWidth="1"/>
    <col min="21" max="21" width="9.57421875" style="41" bestFit="1" customWidth="1"/>
    <col min="22" max="22" width="5.8515625" style="42" bestFit="1" customWidth="1"/>
    <col min="23" max="23" width="2.421875" style="45" bestFit="1" customWidth="1"/>
    <col min="24" max="26" width="4.421875" style="6" customWidth="1"/>
    <col min="27" max="27" width="2.140625" style="6" bestFit="1" customWidth="1"/>
    <col min="28" max="16384" width="4.421875" style="6" customWidth="1"/>
  </cols>
  <sheetData>
    <row r="1" spans="1:23" s="40" customFormat="1" ht="47.25" customHeight="1">
      <c r="A1" s="77"/>
      <c r="B1" s="28"/>
      <c r="C1" s="29"/>
      <c r="D1" s="30"/>
      <c r="E1" s="31"/>
      <c r="F1" s="31"/>
      <c r="G1" s="31"/>
      <c r="H1" s="32"/>
      <c r="I1" s="33"/>
      <c r="J1" s="34"/>
      <c r="K1" s="35"/>
      <c r="L1" s="36"/>
      <c r="M1" s="37"/>
      <c r="N1" s="38"/>
      <c r="O1" s="39"/>
      <c r="P1" s="41"/>
      <c r="Q1" s="42"/>
      <c r="R1" s="43"/>
      <c r="S1" s="44"/>
      <c r="T1" s="43"/>
      <c r="U1" s="41"/>
      <c r="V1" s="42"/>
      <c r="W1" s="45"/>
    </row>
    <row r="2" spans="1:23" s="3" customFormat="1" ht="21" customHeight="1" thickBot="1">
      <c r="A2" s="175" t="s">
        <v>20</v>
      </c>
      <c r="B2" s="176"/>
      <c r="C2" s="176"/>
      <c r="D2" s="176"/>
      <c r="E2" s="176"/>
      <c r="F2" s="176"/>
      <c r="G2" s="176"/>
      <c r="H2" s="176"/>
      <c r="I2" s="176"/>
      <c r="J2" s="176"/>
      <c r="K2" s="176"/>
      <c r="L2" s="176"/>
      <c r="M2" s="176"/>
      <c r="N2" s="176"/>
      <c r="O2" s="176"/>
      <c r="P2" s="176"/>
      <c r="Q2" s="176"/>
      <c r="R2" s="176"/>
      <c r="S2" s="176"/>
      <c r="T2" s="176"/>
      <c r="U2" s="176"/>
      <c r="V2" s="176"/>
      <c r="W2" s="45"/>
    </row>
    <row r="3" spans="1:23" s="59" customFormat="1" ht="20.25" customHeight="1">
      <c r="A3" s="78"/>
      <c r="B3" s="173" t="s">
        <v>21</v>
      </c>
      <c r="C3" s="157" t="s">
        <v>26</v>
      </c>
      <c r="D3" s="159" t="s">
        <v>10</v>
      </c>
      <c r="E3" s="159" t="s">
        <v>0</v>
      </c>
      <c r="F3" s="159" t="s">
        <v>1</v>
      </c>
      <c r="G3" s="159" t="s">
        <v>2</v>
      </c>
      <c r="H3" s="168" t="s">
        <v>11</v>
      </c>
      <c r="I3" s="168"/>
      <c r="J3" s="168" t="s">
        <v>12</v>
      </c>
      <c r="K3" s="168"/>
      <c r="L3" s="168" t="s">
        <v>13</v>
      </c>
      <c r="M3" s="168"/>
      <c r="N3" s="169" t="s">
        <v>3</v>
      </c>
      <c r="O3" s="169"/>
      <c r="P3" s="169"/>
      <c r="Q3" s="169"/>
      <c r="R3" s="168" t="s">
        <v>9</v>
      </c>
      <c r="S3" s="168"/>
      <c r="T3" s="169" t="s">
        <v>22</v>
      </c>
      <c r="U3" s="169"/>
      <c r="V3" s="172"/>
      <c r="W3" s="58"/>
    </row>
    <row r="4" spans="1:23" s="59" customFormat="1" ht="24.75" thickBot="1">
      <c r="A4" s="79"/>
      <c r="B4" s="174"/>
      <c r="C4" s="158"/>
      <c r="D4" s="161"/>
      <c r="E4" s="160"/>
      <c r="F4" s="160"/>
      <c r="G4" s="160"/>
      <c r="H4" s="61" t="s">
        <v>16</v>
      </c>
      <c r="I4" s="62" t="s">
        <v>15</v>
      </c>
      <c r="J4" s="61" t="s">
        <v>16</v>
      </c>
      <c r="K4" s="62" t="s">
        <v>15</v>
      </c>
      <c r="L4" s="61" t="s">
        <v>16</v>
      </c>
      <c r="M4" s="62" t="s">
        <v>15</v>
      </c>
      <c r="N4" s="61" t="s">
        <v>16</v>
      </c>
      <c r="O4" s="62" t="s">
        <v>15</v>
      </c>
      <c r="P4" s="62" t="s">
        <v>23</v>
      </c>
      <c r="Q4" s="63" t="s">
        <v>24</v>
      </c>
      <c r="R4" s="61" t="s">
        <v>16</v>
      </c>
      <c r="S4" s="64" t="s">
        <v>14</v>
      </c>
      <c r="T4" s="61" t="s">
        <v>16</v>
      </c>
      <c r="U4" s="62" t="s">
        <v>15</v>
      </c>
      <c r="V4" s="65" t="s">
        <v>24</v>
      </c>
      <c r="W4" s="58"/>
    </row>
    <row r="5" spans="1:23" s="4" customFormat="1" ht="15" customHeight="1">
      <c r="A5" s="80">
        <v>1</v>
      </c>
      <c r="B5" s="97" t="s">
        <v>66</v>
      </c>
      <c r="C5" s="98">
        <v>40452</v>
      </c>
      <c r="D5" s="99" t="s">
        <v>55</v>
      </c>
      <c r="E5" s="100">
        <v>74</v>
      </c>
      <c r="F5" s="100">
        <v>74</v>
      </c>
      <c r="G5" s="100">
        <v>1</v>
      </c>
      <c r="H5" s="101">
        <v>44497</v>
      </c>
      <c r="I5" s="102">
        <v>3581</v>
      </c>
      <c r="J5" s="101">
        <v>159008</v>
      </c>
      <c r="K5" s="102">
        <v>12846</v>
      </c>
      <c r="L5" s="101">
        <v>182208</v>
      </c>
      <c r="M5" s="102">
        <v>14683</v>
      </c>
      <c r="N5" s="103">
        <f>+H5+J5+L5</f>
        <v>385713</v>
      </c>
      <c r="O5" s="104">
        <f>+I5+K5+M5</f>
        <v>31110</v>
      </c>
      <c r="P5" s="102">
        <f aca="true" t="shared" si="0" ref="P5:P24">IF(N5&lt;&gt;0,O5/F5,"")</f>
        <v>420.4054054054054</v>
      </c>
      <c r="Q5" s="105">
        <f aca="true" t="shared" si="1" ref="Q5:Q24">IF(N5&lt;&gt;0,N5/O5,"")</f>
        <v>12.398360655737704</v>
      </c>
      <c r="R5" s="101"/>
      <c r="S5" s="106">
        <f aca="true" t="shared" si="2" ref="S5:S14">IF(R5&lt;&gt;0,-(R5-N5)/R5,"")</f>
      </c>
      <c r="T5" s="101">
        <v>385713</v>
      </c>
      <c r="U5" s="102">
        <v>31110</v>
      </c>
      <c r="V5" s="107">
        <f>T5/U5</f>
        <v>12.398360655737704</v>
      </c>
      <c r="W5" s="86"/>
    </row>
    <row r="6" spans="1:23" s="4" customFormat="1" ht="15" customHeight="1">
      <c r="A6" s="80">
        <v>2</v>
      </c>
      <c r="B6" s="87" t="s">
        <v>67</v>
      </c>
      <c r="C6" s="88">
        <v>40452</v>
      </c>
      <c r="D6" s="89" t="s">
        <v>6</v>
      </c>
      <c r="E6" s="90">
        <v>148</v>
      </c>
      <c r="F6" s="90">
        <v>162</v>
      </c>
      <c r="G6" s="90">
        <v>1</v>
      </c>
      <c r="H6" s="91">
        <v>64161.5</v>
      </c>
      <c r="I6" s="92">
        <v>6322</v>
      </c>
      <c r="J6" s="91">
        <v>114377.5</v>
      </c>
      <c r="K6" s="92">
        <v>11132</v>
      </c>
      <c r="L6" s="91">
        <v>143838</v>
      </c>
      <c r="M6" s="92">
        <v>13787</v>
      </c>
      <c r="N6" s="93">
        <v>322377</v>
      </c>
      <c r="O6" s="94">
        <v>31241</v>
      </c>
      <c r="P6" s="92">
        <f t="shared" si="0"/>
        <v>192.84567901234567</v>
      </c>
      <c r="Q6" s="95">
        <f t="shared" si="1"/>
        <v>10.319035882334113</v>
      </c>
      <c r="R6" s="91"/>
      <c r="S6" s="96">
        <f t="shared" si="2"/>
      </c>
      <c r="T6" s="91">
        <v>322377</v>
      </c>
      <c r="U6" s="92">
        <v>31241</v>
      </c>
      <c r="V6" s="108">
        <f>IF(T6&lt;&gt;0,T6/U6,"")</f>
        <v>10.319035882334113</v>
      </c>
      <c r="W6" s="86"/>
    </row>
    <row r="7" spans="1:23" s="5" customFormat="1" ht="15" customHeight="1">
      <c r="A7" s="85">
        <v>3</v>
      </c>
      <c r="B7" s="144" t="s">
        <v>30</v>
      </c>
      <c r="C7" s="119">
        <v>40389</v>
      </c>
      <c r="D7" s="120" t="s">
        <v>55</v>
      </c>
      <c r="E7" s="121">
        <v>139</v>
      </c>
      <c r="F7" s="121">
        <v>138</v>
      </c>
      <c r="G7" s="121">
        <v>10</v>
      </c>
      <c r="H7" s="122">
        <v>38656</v>
      </c>
      <c r="I7" s="123">
        <v>4228</v>
      </c>
      <c r="J7" s="122">
        <v>76483</v>
      </c>
      <c r="K7" s="123">
        <v>7974</v>
      </c>
      <c r="L7" s="122">
        <v>75753</v>
      </c>
      <c r="M7" s="123">
        <v>7783</v>
      </c>
      <c r="N7" s="124">
        <f>+H7+J7+L7</f>
        <v>190892</v>
      </c>
      <c r="O7" s="125">
        <f>+I7+K7+M7</f>
        <v>19985</v>
      </c>
      <c r="P7" s="123">
        <f t="shared" si="0"/>
        <v>144.81884057971016</v>
      </c>
      <c r="Q7" s="126">
        <f t="shared" si="1"/>
        <v>9.55176382286715</v>
      </c>
      <c r="R7" s="122">
        <v>209880</v>
      </c>
      <c r="S7" s="127">
        <f t="shared" si="2"/>
        <v>-0.09047074518772633</v>
      </c>
      <c r="T7" s="122">
        <v>10492606</v>
      </c>
      <c r="U7" s="123">
        <v>1038622</v>
      </c>
      <c r="V7" s="128">
        <f aca="true" t="shared" si="3" ref="V7:V14">T7/U7</f>
        <v>10.102429950453581</v>
      </c>
      <c r="W7" s="86"/>
    </row>
    <row r="8" spans="1:23" s="5" customFormat="1" ht="15" customHeight="1">
      <c r="A8" s="81">
        <v>4</v>
      </c>
      <c r="B8" s="143" t="s">
        <v>68</v>
      </c>
      <c r="C8" s="109">
        <v>40445</v>
      </c>
      <c r="D8" s="110" t="s">
        <v>41</v>
      </c>
      <c r="E8" s="111">
        <v>66</v>
      </c>
      <c r="F8" s="111">
        <v>66</v>
      </c>
      <c r="G8" s="111">
        <v>2</v>
      </c>
      <c r="H8" s="112">
        <v>34474.5</v>
      </c>
      <c r="I8" s="113">
        <v>2729</v>
      </c>
      <c r="J8" s="112">
        <v>62759</v>
      </c>
      <c r="K8" s="113">
        <v>4868</v>
      </c>
      <c r="L8" s="112">
        <v>58180.5</v>
      </c>
      <c r="M8" s="113">
        <v>4817</v>
      </c>
      <c r="N8" s="114">
        <f>H8+J8+L8</f>
        <v>155414</v>
      </c>
      <c r="O8" s="115">
        <f>I8+K8+M8</f>
        <v>12414</v>
      </c>
      <c r="P8" s="113">
        <f t="shared" si="0"/>
        <v>188.0909090909091</v>
      </c>
      <c r="Q8" s="116">
        <f t="shared" si="1"/>
        <v>12.519252456903496</v>
      </c>
      <c r="R8" s="112">
        <v>205994.5</v>
      </c>
      <c r="S8" s="117">
        <f t="shared" si="2"/>
        <v>-0.2455429635257252</v>
      </c>
      <c r="T8" s="112">
        <v>457268.5</v>
      </c>
      <c r="U8" s="113">
        <v>37659</v>
      </c>
      <c r="V8" s="118">
        <f t="shared" si="3"/>
        <v>12.142343131787886</v>
      </c>
      <c r="W8" s="86"/>
    </row>
    <row r="9" spans="1:23" s="5" customFormat="1" ht="15" customHeight="1">
      <c r="A9" s="81">
        <v>5</v>
      </c>
      <c r="B9" s="87" t="s">
        <v>69</v>
      </c>
      <c r="C9" s="88">
        <v>40445</v>
      </c>
      <c r="D9" s="89" t="s">
        <v>41</v>
      </c>
      <c r="E9" s="90">
        <v>99</v>
      </c>
      <c r="F9" s="90">
        <v>99</v>
      </c>
      <c r="G9" s="90">
        <v>2</v>
      </c>
      <c r="H9" s="91">
        <v>26970</v>
      </c>
      <c r="I9" s="92">
        <v>3240</v>
      </c>
      <c r="J9" s="91">
        <v>56553</v>
      </c>
      <c r="K9" s="92">
        <v>6406</v>
      </c>
      <c r="L9" s="91">
        <v>67754.5</v>
      </c>
      <c r="M9" s="92">
        <v>7459</v>
      </c>
      <c r="N9" s="93">
        <f>H9+J9+L9</f>
        <v>151277.5</v>
      </c>
      <c r="O9" s="94">
        <f>I9+K9+M9</f>
        <v>17105</v>
      </c>
      <c r="P9" s="92">
        <f t="shared" si="0"/>
        <v>172.77777777777777</v>
      </c>
      <c r="Q9" s="95">
        <f t="shared" si="1"/>
        <v>8.844051446945338</v>
      </c>
      <c r="R9" s="91">
        <v>205292</v>
      </c>
      <c r="S9" s="96">
        <f t="shared" si="2"/>
        <v>-0.2631105936909378</v>
      </c>
      <c r="T9" s="91">
        <v>472779.5</v>
      </c>
      <c r="U9" s="92">
        <v>54615</v>
      </c>
      <c r="V9" s="108">
        <f t="shared" si="3"/>
        <v>8.656587018218438</v>
      </c>
      <c r="W9" s="86"/>
    </row>
    <row r="10" spans="1:23" s="5" customFormat="1" ht="15" customHeight="1">
      <c r="A10" s="81">
        <v>6</v>
      </c>
      <c r="B10" s="87" t="s">
        <v>70</v>
      </c>
      <c r="C10" s="88">
        <v>40452</v>
      </c>
      <c r="D10" s="89" t="s">
        <v>55</v>
      </c>
      <c r="E10" s="90">
        <v>63</v>
      </c>
      <c r="F10" s="90">
        <v>63</v>
      </c>
      <c r="G10" s="90">
        <v>1</v>
      </c>
      <c r="H10" s="91">
        <v>30179</v>
      </c>
      <c r="I10" s="92">
        <v>2543</v>
      </c>
      <c r="J10" s="91">
        <v>58690</v>
      </c>
      <c r="K10" s="92">
        <v>4803</v>
      </c>
      <c r="L10" s="91">
        <v>56181</v>
      </c>
      <c r="M10" s="92">
        <v>4577</v>
      </c>
      <c r="N10" s="93">
        <f>+H10+J10+L10</f>
        <v>145050</v>
      </c>
      <c r="O10" s="94">
        <f>+I10+K10+M10</f>
        <v>11923</v>
      </c>
      <c r="P10" s="92">
        <f t="shared" si="0"/>
        <v>189.25396825396825</v>
      </c>
      <c r="Q10" s="95">
        <f t="shared" si="1"/>
        <v>12.165562358466829</v>
      </c>
      <c r="R10" s="91"/>
      <c r="S10" s="96">
        <f t="shared" si="2"/>
      </c>
      <c r="T10" s="91">
        <v>145050</v>
      </c>
      <c r="U10" s="92">
        <v>11923</v>
      </c>
      <c r="V10" s="108">
        <f t="shared" si="3"/>
        <v>12.165562358466829</v>
      </c>
      <c r="W10" s="86"/>
    </row>
    <row r="11" spans="1:23" s="5" customFormat="1" ht="15" customHeight="1">
      <c r="A11" s="81">
        <v>7</v>
      </c>
      <c r="B11" s="87" t="s">
        <v>50</v>
      </c>
      <c r="C11" s="88">
        <v>40431</v>
      </c>
      <c r="D11" s="89" t="s">
        <v>7</v>
      </c>
      <c r="E11" s="90">
        <v>124</v>
      </c>
      <c r="F11" s="90">
        <v>92</v>
      </c>
      <c r="G11" s="90">
        <v>4</v>
      </c>
      <c r="H11" s="91">
        <v>28433</v>
      </c>
      <c r="I11" s="92">
        <v>2445</v>
      </c>
      <c r="J11" s="91">
        <v>52894</v>
      </c>
      <c r="K11" s="92">
        <v>4613</v>
      </c>
      <c r="L11" s="91">
        <v>39622</v>
      </c>
      <c r="M11" s="92">
        <v>3696</v>
      </c>
      <c r="N11" s="93">
        <f>+H11+J11+L11</f>
        <v>120949</v>
      </c>
      <c r="O11" s="94">
        <f>+I11+K11+M11</f>
        <v>10754</v>
      </c>
      <c r="P11" s="92">
        <f t="shared" si="0"/>
        <v>116.8913043478261</v>
      </c>
      <c r="Q11" s="95">
        <f t="shared" si="1"/>
        <v>11.246884880044634</v>
      </c>
      <c r="R11" s="91">
        <v>414652</v>
      </c>
      <c r="S11" s="96">
        <f t="shared" si="2"/>
        <v>-0.708312030329047</v>
      </c>
      <c r="T11" s="91">
        <v>3381541</v>
      </c>
      <c r="U11" s="92">
        <v>295981</v>
      </c>
      <c r="V11" s="108">
        <f t="shared" si="3"/>
        <v>11.424858352394242</v>
      </c>
      <c r="W11" s="86"/>
    </row>
    <row r="12" spans="1:23" s="5" customFormat="1" ht="15" customHeight="1">
      <c r="A12" s="81">
        <v>8</v>
      </c>
      <c r="B12" s="87" t="s">
        <v>56</v>
      </c>
      <c r="C12" s="88">
        <v>40438</v>
      </c>
      <c r="D12" s="89" t="s">
        <v>40</v>
      </c>
      <c r="E12" s="90">
        <v>55</v>
      </c>
      <c r="F12" s="90">
        <v>56</v>
      </c>
      <c r="G12" s="90">
        <v>3</v>
      </c>
      <c r="H12" s="91">
        <v>20467</v>
      </c>
      <c r="I12" s="92">
        <v>1934</v>
      </c>
      <c r="J12" s="91">
        <v>42632</v>
      </c>
      <c r="K12" s="92">
        <v>3771</v>
      </c>
      <c r="L12" s="91">
        <v>46253</v>
      </c>
      <c r="M12" s="92">
        <v>4021</v>
      </c>
      <c r="N12" s="93">
        <f>+L12+J12+H12</f>
        <v>109352</v>
      </c>
      <c r="O12" s="94">
        <f>+M12+K12+I12</f>
        <v>9726</v>
      </c>
      <c r="P12" s="92">
        <f t="shared" si="0"/>
        <v>173.67857142857142</v>
      </c>
      <c r="Q12" s="95">
        <f t="shared" si="1"/>
        <v>11.24326547398725</v>
      </c>
      <c r="R12" s="91">
        <v>122866</v>
      </c>
      <c r="S12" s="96">
        <f t="shared" si="2"/>
        <v>-0.10998974492536584</v>
      </c>
      <c r="T12" s="91">
        <v>583844</v>
      </c>
      <c r="U12" s="92">
        <v>55074</v>
      </c>
      <c r="V12" s="108">
        <f t="shared" si="3"/>
        <v>10.60108218033918</v>
      </c>
      <c r="W12" s="86"/>
    </row>
    <row r="13" spans="1:23" s="5" customFormat="1" ht="15" customHeight="1">
      <c r="A13" s="81">
        <v>9</v>
      </c>
      <c r="B13" s="87" t="s">
        <v>71</v>
      </c>
      <c r="C13" s="88">
        <v>39722</v>
      </c>
      <c r="D13" s="89" t="s">
        <v>37</v>
      </c>
      <c r="E13" s="90">
        <v>72</v>
      </c>
      <c r="F13" s="90">
        <v>72</v>
      </c>
      <c r="G13" s="90">
        <v>1</v>
      </c>
      <c r="H13" s="91">
        <v>11073</v>
      </c>
      <c r="I13" s="92">
        <v>1249</v>
      </c>
      <c r="J13" s="91">
        <v>28780</v>
      </c>
      <c r="K13" s="92">
        <v>3071</v>
      </c>
      <c r="L13" s="91">
        <v>46314</v>
      </c>
      <c r="M13" s="92">
        <v>4838</v>
      </c>
      <c r="N13" s="93">
        <f>SUM(H13+J13+L13)</f>
        <v>86167</v>
      </c>
      <c r="O13" s="94">
        <f>SUM(I13+K13+M13)</f>
        <v>9158</v>
      </c>
      <c r="P13" s="92">
        <f t="shared" si="0"/>
        <v>127.19444444444444</v>
      </c>
      <c r="Q13" s="95">
        <f t="shared" si="1"/>
        <v>9.408932081240446</v>
      </c>
      <c r="R13" s="91">
        <v>0</v>
      </c>
      <c r="S13" s="96">
        <f t="shared" si="2"/>
      </c>
      <c r="T13" s="91">
        <v>86167</v>
      </c>
      <c r="U13" s="92">
        <v>9158</v>
      </c>
      <c r="V13" s="108">
        <f t="shared" si="3"/>
        <v>9.408932081240446</v>
      </c>
      <c r="W13" s="86"/>
    </row>
    <row r="14" spans="1:23" s="5" customFormat="1" ht="15" customHeight="1">
      <c r="A14" s="81">
        <v>10</v>
      </c>
      <c r="B14" s="87" t="s">
        <v>72</v>
      </c>
      <c r="C14" s="88">
        <v>40445</v>
      </c>
      <c r="D14" s="89" t="s">
        <v>40</v>
      </c>
      <c r="E14" s="90">
        <v>45</v>
      </c>
      <c r="F14" s="90">
        <v>45</v>
      </c>
      <c r="G14" s="90">
        <v>2</v>
      </c>
      <c r="H14" s="91">
        <v>16723</v>
      </c>
      <c r="I14" s="92">
        <v>1493</v>
      </c>
      <c r="J14" s="91">
        <v>34199</v>
      </c>
      <c r="K14" s="92">
        <v>2870</v>
      </c>
      <c r="L14" s="91">
        <v>33018</v>
      </c>
      <c r="M14" s="92">
        <v>2787</v>
      </c>
      <c r="N14" s="93">
        <f>+L14+J14+H14</f>
        <v>83940</v>
      </c>
      <c r="O14" s="94">
        <f>+M14+K14+I14</f>
        <v>7150</v>
      </c>
      <c r="P14" s="92">
        <f t="shared" si="0"/>
        <v>158.88888888888889</v>
      </c>
      <c r="Q14" s="95">
        <f t="shared" si="1"/>
        <v>11.73986013986014</v>
      </c>
      <c r="R14" s="91">
        <v>86496</v>
      </c>
      <c r="S14" s="96">
        <f t="shared" si="2"/>
        <v>-0.029550499445061044</v>
      </c>
      <c r="T14" s="91">
        <v>209892</v>
      </c>
      <c r="U14" s="92">
        <v>18466</v>
      </c>
      <c r="V14" s="108">
        <f t="shared" si="3"/>
        <v>11.366403119246183</v>
      </c>
      <c r="W14" s="86"/>
    </row>
    <row r="15" spans="1:23" s="5" customFormat="1" ht="15" customHeight="1">
      <c r="A15" s="81">
        <v>11</v>
      </c>
      <c r="B15" s="87" t="s">
        <v>73</v>
      </c>
      <c r="C15" s="88">
        <v>40452</v>
      </c>
      <c r="D15" s="89" t="s">
        <v>6</v>
      </c>
      <c r="E15" s="90">
        <v>67</v>
      </c>
      <c r="F15" s="90">
        <v>67</v>
      </c>
      <c r="G15" s="90">
        <v>1</v>
      </c>
      <c r="H15" s="91">
        <v>11862.5</v>
      </c>
      <c r="I15" s="92">
        <v>1117</v>
      </c>
      <c r="J15" s="91">
        <v>25683</v>
      </c>
      <c r="K15" s="92">
        <v>2309</v>
      </c>
      <c r="L15" s="91">
        <v>34064</v>
      </c>
      <c r="M15" s="92">
        <v>3023</v>
      </c>
      <c r="N15" s="93">
        <v>71609.5</v>
      </c>
      <c r="O15" s="94">
        <v>6449</v>
      </c>
      <c r="P15" s="92">
        <f t="shared" si="0"/>
        <v>96.25373134328358</v>
      </c>
      <c r="Q15" s="95">
        <f t="shared" si="1"/>
        <v>11.103969607691115</v>
      </c>
      <c r="R15" s="91"/>
      <c r="S15" s="96"/>
      <c r="T15" s="91">
        <v>71609.5</v>
      </c>
      <c r="U15" s="92">
        <v>6449</v>
      </c>
      <c r="V15" s="108">
        <f>IF(T15&lt;&gt;0,T15/U15,"")</f>
        <v>11.103969607691115</v>
      </c>
      <c r="W15" s="86"/>
    </row>
    <row r="16" spans="1:23" s="5" customFormat="1" ht="15" customHeight="1">
      <c r="A16" s="81">
        <v>12</v>
      </c>
      <c r="B16" s="87" t="s">
        <v>57</v>
      </c>
      <c r="C16" s="88">
        <v>40438</v>
      </c>
      <c r="D16" s="89" t="s">
        <v>41</v>
      </c>
      <c r="E16" s="90">
        <v>36</v>
      </c>
      <c r="F16" s="90">
        <v>36</v>
      </c>
      <c r="G16" s="90">
        <v>3</v>
      </c>
      <c r="H16" s="91">
        <v>13302.5</v>
      </c>
      <c r="I16" s="92">
        <v>1076</v>
      </c>
      <c r="J16" s="91">
        <v>21807</v>
      </c>
      <c r="K16" s="92">
        <v>1806</v>
      </c>
      <c r="L16" s="91">
        <v>22025</v>
      </c>
      <c r="M16" s="92">
        <v>1836</v>
      </c>
      <c r="N16" s="93">
        <f>H16+J16+L16</f>
        <v>57134.5</v>
      </c>
      <c r="O16" s="94">
        <f>I16+K16+M16</f>
        <v>4718</v>
      </c>
      <c r="P16" s="92">
        <f t="shared" si="0"/>
        <v>131.05555555555554</v>
      </c>
      <c r="Q16" s="95">
        <f t="shared" si="1"/>
        <v>12.109898261975413</v>
      </c>
      <c r="R16" s="91">
        <v>86032.5</v>
      </c>
      <c r="S16" s="96">
        <f aca="true" t="shared" si="4" ref="S16:S24">IF(R16&lt;&gt;0,-(R16-N16)/R16,"")</f>
        <v>-0.3358963182518234</v>
      </c>
      <c r="T16" s="91">
        <v>342711</v>
      </c>
      <c r="U16" s="92">
        <v>29594</v>
      </c>
      <c r="V16" s="108">
        <f aca="true" t="shared" si="5" ref="V16:V24">T16/U16</f>
        <v>11.580421707102792</v>
      </c>
      <c r="W16" s="86"/>
    </row>
    <row r="17" spans="1:23" s="5" customFormat="1" ht="15" customHeight="1">
      <c r="A17" s="81">
        <v>13</v>
      </c>
      <c r="B17" s="87" t="s">
        <v>45</v>
      </c>
      <c r="C17" s="88">
        <v>40424</v>
      </c>
      <c r="D17" s="89" t="s">
        <v>40</v>
      </c>
      <c r="E17" s="90">
        <v>107</v>
      </c>
      <c r="F17" s="90">
        <v>52</v>
      </c>
      <c r="G17" s="90">
        <v>5</v>
      </c>
      <c r="H17" s="91">
        <v>3295</v>
      </c>
      <c r="I17" s="92">
        <v>419</v>
      </c>
      <c r="J17" s="91">
        <v>17981</v>
      </c>
      <c r="K17" s="92">
        <v>2134</v>
      </c>
      <c r="L17" s="91">
        <v>18290</v>
      </c>
      <c r="M17" s="92">
        <v>2169</v>
      </c>
      <c r="N17" s="93">
        <f>+L17+J17+H17</f>
        <v>39566</v>
      </c>
      <c r="O17" s="94">
        <f>+M17+K17+I17</f>
        <v>4722</v>
      </c>
      <c r="P17" s="92">
        <f t="shared" si="0"/>
        <v>90.8076923076923</v>
      </c>
      <c r="Q17" s="95">
        <f t="shared" si="1"/>
        <v>8.379076662431173</v>
      </c>
      <c r="R17" s="91">
        <v>165342</v>
      </c>
      <c r="S17" s="96">
        <f t="shared" si="4"/>
        <v>-0.7607020599726627</v>
      </c>
      <c r="T17" s="91">
        <v>2007209</v>
      </c>
      <c r="U17" s="92">
        <v>173367</v>
      </c>
      <c r="V17" s="108">
        <f t="shared" si="5"/>
        <v>11.577803157463647</v>
      </c>
      <c r="W17" s="86"/>
    </row>
    <row r="18" spans="1:23" s="5" customFormat="1" ht="15" customHeight="1">
      <c r="A18" s="81">
        <v>14</v>
      </c>
      <c r="B18" s="87" t="s">
        <v>51</v>
      </c>
      <c r="C18" s="88">
        <v>40431</v>
      </c>
      <c r="D18" s="89" t="s">
        <v>40</v>
      </c>
      <c r="E18" s="90">
        <v>91</v>
      </c>
      <c r="F18" s="90">
        <v>56</v>
      </c>
      <c r="G18" s="90">
        <v>3</v>
      </c>
      <c r="H18" s="91">
        <v>8205</v>
      </c>
      <c r="I18" s="92">
        <v>749</v>
      </c>
      <c r="J18" s="91">
        <v>15547</v>
      </c>
      <c r="K18" s="92">
        <v>1441</v>
      </c>
      <c r="L18" s="91">
        <v>14717</v>
      </c>
      <c r="M18" s="92">
        <v>1385</v>
      </c>
      <c r="N18" s="93">
        <f>+L18+J18+H18</f>
        <v>38469</v>
      </c>
      <c r="O18" s="94">
        <f>+M18+K18+I18</f>
        <v>3575</v>
      </c>
      <c r="P18" s="92">
        <f t="shared" si="0"/>
        <v>63.839285714285715</v>
      </c>
      <c r="Q18" s="95">
        <f t="shared" si="1"/>
        <v>10.76055944055944</v>
      </c>
      <c r="R18" s="91">
        <v>113839</v>
      </c>
      <c r="S18" s="96">
        <f t="shared" si="4"/>
        <v>-0.6620753871695991</v>
      </c>
      <c r="T18" s="91">
        <v>859714</v>
      </c>
      <c r="U18" s="92">
        <v>79769</v>
      </c>
      <c r="V18" s="108">
        <f t="shared" si="5"/>
        <v>10.777545161654277</v>
      </c>
      <c r="W18" s="86"/>
    </row>
    <row r="19" spans="1:23" s="5" customFormat="1" ht="15" customHeight="1">
      <c r="A19" s="81">
        <v>15</v>
      </c>
      <c r="B19" s="87" t="s">
        <v>46</v>
      </c>
      <c r="C19" s="88">
        <v>40424</v>
      </c>
      <c r="D19" s="89" t="s">
        <v>55</v>
      </c>
      <c r="E19" s="90">
        <v>64</v>
      </c>
      <c r="F19" s="90">
        <v>63</v>
      </c>
      <c r="G19" s="90">
        <v>5</v>
      </c>
      <c r="H19" s="91">
        <v>5785</v>
      </c>
      <c r="I19" s="92">
        <v>795</v>
      </c>
      <c r="J19" s="91">
        <v>15102</v>
      </c>
      <c r="K19" s="92">
        <v>2064</v>
      </c>
      <c r="L19" s="91">
        <v>16744</v>
      </c>
      <c r="M19" s="92">
        <v>2309</v>
      </c>
      <c r="N19" s="93">
        <f>+H19+J19+L19</f>
        <v>37631</v>
      </c>
      <c r="O19" s="94">
        <f>+I19+K19+M19</f>
        <v>5168</v>
      </c>
      <c r="P19" s="92">
        <f t="shared" si="0"/>
        <v>82.03174603174604</v>
      </c>
      <c r="Q19" s="95">
        <f t="shared" si="1"/>
        <v>7.281540247678018</v>
      </c>
      <c r="R19" s="91">
        <v>51159</v>
      </c>
      <c r="S19" s="96">
        <f t="shared" si="4"/>
        <v>-0.26443050098711857</v>
      </c>
      <c r="T19" s="91">
        <v>919529</v>
      </c>
      <c r="U19" s="92">
        <v>91433</v>
      </c>
      <c r="V19" s="108">
        <f t="shared" si="5"/>
        <v>10.05686130828038</v>
      </c>
      <c r="W19" s="86"/>
    </row>
    <row r="20" spans="1:23" s="5" customFormat="1" ht="15" customHeight="1">
      <c r="A20" s="81">
        <v>16</v>
      </c>
      <c r="B20" s="87" t="s">
        <v>47</v>
      </c>
      <c r="C20" s="88">
        <v>40424</v>
      </c>
      <c r="D20" s="89" t="s">
        <v>41</v>
      </c>
      <c r="E20" s="90">
        <v>66</v>
      </c>
      <c r="F20" s="90">
        <v>65</v>
      </c>
      <c r="G20" s="90">
        <v>5</v>
      </c>
      <c r="H20" s="91">
        <v>4805.5</v>
      </c>
      <c r="I20" s="92">
        <v>677</v>
      </c>
      <c r="J20" s="91">
        <v>10562</v>
      </c>
      <c r="K20" s="92">
        <v>1504</v>
      </c>
      <c r="L20" s="91">
        <v>11233</v>
      </c>
      <c r="M20" s="92">
        <v>1593</v>
      </c>
      <c r="N20" s="93">
        <f aca="true" t="shared" si="6" ref="N20:O22">H20+J20+L20</f>
        <v>26600.5</v>
      </c>
      <c r="O20" s="94">
        <f t="shared" si="6"/>
        <v>3774</v>
      </c>
      <c r="P20" s="92">
        <f t="shared" si="0"/>
        <v>58.06153846153846</v>
      </c>
      <c r="Q20" s="95">
        <f t="shared" si="1"/>
        <v>7.048357180710122</v>
      </c>
      <c r="R20" s="91">
        <v>29460.5</v>
      </c>
      <c r="S20" s="96">
        <f t="shared" si="4"/>
        <v>-0.09707913986524329</v>
      </c>
      <c r="T20" s="91">
        <v>606090</v>
      </c>
      <c r="U20" s="92">
        <v>63597</v>
      </c>
      <c r="V20" s="108">
        <f t="shared" si="5"/>
        <v>9.530166517288551</v>
      </c>
      <c r="W20" s="86"/>
    </row>
    <row r="21" spans="1:23" s="5" customFormat="1" ht="15" customHeight="1">
      <c r="A21" s="81">
        <v>17</v>
      </c>
      <c r="B21" s="87" t="s">
        <v>52</v>
      </c>
      <c r="C21" s="88">
        <v>40430</v>
      </c>
      <c r="D21" s="89" t="s">
        <v>41</v>
      </c>
      <c r="E21" s="90">
        <v>57</v>
      </c>
      <c r="F21" s="90">
        <v>56</v>
      </c>
      <c r="G21" s="90">
        <v>4</v>
      </c>
      <c r="H21" s="91">
        <v>2027</v>
      </c>
      <c r="I21" s="92">
        <v>266</v>
      </c>
      <c r="J21" s="91">
        <v>8831</v>
      </c>
      <c r="K21" s="92">
        <v>1174</v>
      </c>
      <c r="L21" s="91">
        <v>8141.5</v>
      </c>
      <c r="M21" s="92">
        <v>1074</v>
      </c>
      <c r="N21" s="93">
        <f t="shared" si="6"/>
        <v>18999.5</v>
      </c>
      <c r="O21" s="94">
        <f t="shared" si="6"/>
        <v>2514</v>
      </c>
      <c r="P21" s="92">
        <f t="shared" si="0"/>
        <v>44.892857142857146</v>
      </c>
      <c r="Q21" s="95">
        <f t="shared" si="1"/>
        <v>7.557478122513922</v>
      </c>
      <c r="R21" s="91">
        <v>27122</v>
      </c>
      <c r="S21" s="96">
        <f t="shared" si="4"/>
        <v>-0.29948012683430425</v>
      </c>
      <c r="T21" s="91">
        <v>294259.5</v>
      </c>
      <c r="U21" s="92">
        <v>31648</v>
      </c>
      <c r="V21" s="108">
        <f t="shared" si="5"/>
        <v>9.297886122345805</v>
      </c>
      <c r="W21" s="86"/>
    </row>
    <row r="22" spans="1:23" s="5" customFormat="1" ht="15" customHeight="1">
      <c r="A22" s="81">
        <v>18</v>
      </c>
      <c r="B22" s="87" t="s">
        <v>58</v>
      </c>
      <c r="C22" s="88">
        <v>40438</v>
      </c>
      <c r="D22" s="89" t="s">
        <v>41</v>
      </c>
      <c r="E22" s="90">
        <v>19</v>
      </c>
      <c r="F22" s="90">
        <v>17</v>
      </c>
      <c r="G22" s="90">
        <v>3</v>
      </c>
      <c r="H22" s="91">
        <v>2476</v>
      </c>
      <c r="I22" s="92">
        <v>213</v>
      </c>
      <c r="J22" s="91">
        <v>6647.5</v>
      </c>
      <c r="K22" s="92">
        <v>559</v>
      </c>
      <c r="L22" s="91">
        <v>6122</v>
      </c>
      <c r="M22" s="92">
        <v>526</v>
      </c>
      <c r="N22" s="93">
        <f t="shared" si="6"/>
        <v>15245.5</v>
      </c>
      <c r="O22" s="94">
        <f t="shared" si="6"/>
        <v>1298</v>
      </c>
      <c r="P22" s="92">
        <f t="shared" si="0"/>
        <v>76.3529411764706</v>
      </c>
      <c r="Q22" s="95">
        <f t="shared" si="1"/>
        <v>11.74537750385208</v>
      </c>
      <c r="R22" s="91">
        <v>25870.5</v>
      </c>
      <c r="S22" s="96">
        <f t="shared" si="4"/>
        <v>-0.4106994453141609</v>
      </c>
      <c r="T22" s="91">
        <v>110869</v>
      </c>
      <c r="U22" s="92">
        <v>9009</v>
      </c>
      <c r="V22" s="108">
        <f t="shared" si="5"/>
        <v>12.306471306471307</v>
      </c>
      <c r="W22" s="86">
        <v>1</v>
      </c>
    </row>
    <row r="23" spans="1:23" s="5" customFormat="1" ht="15" customHeight="1">
      <c r="A23" s="81">
        <v>19</v>
      </c>
      <c r="B23" s="87" t="s">
        <v>48</v>
      </c>
      <c r="C23" s="88">
        <v>40424</v>
      </c>
      <c r="D23" s="89" t="s">
        <v>7</v>
      </c>
      <c r="E23" s="90">
        <v>69</v>
      </c>
      <c r="F23" s="90">
        <v>64</v>
      </c>
      <c r="G23" s="90">
        <v>5</v>
      </c>
      <c r="H23" s="91">
        <v>2686</v>
      </c>
      <c r="I23" s="92">
        <v>472</v>
      </c>
      <c r="J23" s="91">
        <v>5742</v>
      </c>
      <c r="K23" s="92">
        <v>912</v>
      </c>
      <c r="L23" s="91">
        <v>6097</v>
      </c>
      <c r="M23" s="92">
        <v>977</v>
      </c>
      <c r="N23" s="93">
        <f>+H23+J23+L23</f>
        <v>14525</v>
      </c>
      <c r="O23" s="94">
        <f>+I23+K23+M23</f>
        <v>2361</v>
      </c>
      <c r="P23" s="92">
        <f t="shared" si="0"/>
        <v>36.890625</v>
      </c>
      <c r="Q23" s="95">
        <f t="shared" si="1"/>
        <v>6.152054214315968</v>
      </c>
      <c r="R23" s="91">
        <v>21777</v>
      </c>
      <c r="S23" s="96">
        <f t="shared" si="4"/>
        <v>-0.33301189328190295</v>
      </c>
      <c r="T23" s="91">
        <v>578713</v>
      </c>
      <c r="U23" s="92">
        <v>59722</v>
      </c>
      <c r="V23" s="108">
        <f t="shared" si="5"/>
        <v>9.690114195773752</v>
      </c>
      <c r="W23" s="86"/>
    </row>
    <row r="24" spans="1:23" s="5" customFormat="1" ht="15" customHeight="1">
      <c r="A24" s="81">
        <v>20</v>
      </c>
      <c r="B24" s="87" t="s">
        <v>43</v>
      </c>
      <c r="C24" s="88">
        <v>40417</v>
      </c>
      <c r="D24" s="89" t="s">
        <v>41</v>
      </c>
      <c r="E24" s="90">
        <v>25</v>
      </c>
      <c r="F24" s="90">
        <v>25</v>
      </c>
      <c r="G24" s="90">
        <v>6</v>
      </c>
      <c r="H24" s="91">
        <v>1884.5</v>
      </c>
      <c r="I24" s="92">
        <v>255</v>
      </c>
      <c r="J24" s="91">
        <v>5841</v>
      </c>
      <c r="K24" s="92">
        <v>724</v>
      </c>
      <c r="L24" s="91">
        <v>5859</v>
      </c>
      <c r="M24" s="92">
        <v>701</v>
      </c>
      <c r="N24" s="93">
        <f>H24+J24+L24</f>
        <v>13584.5</v>
      </c>
      <c r="O24" s="94">
        <f>I24+K24+M24</f>
        <v>1680</v>
      </c>
      <c r="P24" s="92">
        <f t="shared" si="0"/>
        <v>67.2</v>
      </c>
      <c r="Q24" s="95">
        <f t="shared" si="1"/>
        <v>8.086011904761905</v>
      </c>
      <c r="R24" s="91">
        <v>9090.5</v>
      </c>
      <c r="S24" s="96">
        <f t="shared" si="4"/>
        <v>0.49436224630108355</v>
      </c>
      <c r="T24" s="91">
        <v>239145.5</v>
      </c>
      <c r="U24" s="92">
        <v>25337</v>
      </c>
      <c r="V24" s="108">
        <f t="shared" si="5"/>
        <v>9.43858783597111</v>
      </c>
      <c r="W24" s="86"/>
    </row>
    <row r="25" spans="1:27" s="7" customFormat="1" ht="15">
      <c r="A25" s="82"/>
      <c r="B25" s="165"/>
      <c r="C25" s="166"/>
      <c r="D25" s="167"/>
      <c r="E25" s="1"/>
      <c r="F25" s="1"/>
      <c r="G25" s="2"/>
      <c r="H25" s="21"/>
      <c r="I25" s="24"/>
      <c r="J25" s="21"/>
      <c r="K25" s="24"/>
      <c r="L25" s="21"/>
      <c r="M25" s="24"/>
      <c r="N25" s="22"/>
      <c r="O25" s="56"/>
      <c r="P25" s="46"/>
      <c r="Q25" s="47"/>
      <c r="R25" s="48"/>
      <c r="S25" s="49"/>
      <c r="T25" s="48"/>
      <c r="U25" s="46"/>
      <c r="V25" s="47"/>
      <c r="W25" s="50"/>
      <c r="AA25" s="7" t="s">
        <v>25</v>
      </c>
    </row>
    <row r="26" spans="1:23" s="10" customFormat="1" ht="18">
      <c r="A26" s="83"/>
      <c r="B26" s="8"/>
      <c r="C26" s="9"/>
      <c r="E26" s="11"/>
      <c r="F26" s="12"/>
      <c r="G26" s="13"/>
      <c r="H26" s="14"/>
      <c r="I26" s="25"/>
      <c r="J26" s="14"/>
      <c r="K26" s="25"/>
      <c r="L26" s="14"/>
      <c r="M26" s="25"/>
      <c r="N26" s="14"/>
      <c r="O26" s="25"/>
      <c r="P26" s="51"/>
      <c r="Q26" s="52"/>
      <c r="R26" s="53"/>
      <c r="S26" s="54"/>
      <c r="T26" s="53"/>
      <c r="U26" s="51"/>
      <c r="V26" s="52"/>
      <c r="W26" s="55"/>
    </row>
    <row r="27" spans="4:22" ht="18" customHeight="1">
      <c r="D27" s="162"/>
      <c r="E27" s="163"/>
      <c r="F27" s="164"/>
      <c r="R27" s="148" t="s">
        <v>8</v>
      </c>
      <c r="S27" s="149"/>
      <c r="T27" s="149"/>
      <c r="U27" s="149"/>
      <c r="V27" s="150"/>
    </row>
    <row r="28" spans="4:22" ht="18">
      <c r="D28" s="18"/>
      <c r="E28" s="19"/>
      <c r="F28" s="19"/>
      <c r="R28" s="151"/>
      <c r="S28" s="152"/>
      <c r="T28" s="152"/>
      <c r="U28" s="152"/>
      <c r="V28" s="153"/>
    </row>
    <row r="29" spans="18:22" ht="18">
      <c r="R29" s="154"/>
      <c r="S29" s="155"/>
      <c r="T29" s="155"/>
      <c r="U29" s="155"/>
      <c r="V29" s="156"/>
    </row>
    <row r="30" spans="15:22" ht="18">
      <c r="O30" s="145" t="s">
        <v>4</v>
      </c>
      <c r="P30" s="146"/>
      <c r="Q30" s="146"/>
      <c r="R30" s="146"/>
      <c r="S30" s="146"/>
      <c r="T30" s="146"/>
      <c r="U30" s="146"/>
      <c r="V30" s="146"/>
    </row>
    <row r="31" spans="15:22" ht="18">
      <c r="O31" s="146"/>
      <c r="P31" s="146"/>
      <c r="Q31" s="146"/>
      <c r="R31" s="146"/>
      <c r="S31" s="146"/>
      <c r="T31" s="146"/>
      <c r="U31" s="146"/>
      <c r="V31" s="146"/>
    </row>
    <row r="32" spans="15:22" ht="18">
      <c r="O32" s="146"/>
      <c r="P32" s="146"/>
      <c r="Q32" s="146"/>
      <c r="R32" s="146"/>
      <c r="S32" s="146"/>
      <c r="T32" s="146"/>
      <c r="U32" s="146"/>
      <c r="V32" s="146"/>
    </row>
    <row r="33" spans="15:22" ht="18">
      <c r="O33" s="146"/>
      <c r="P33" s="146"/>
      <c r="Q33" s="146"/>
      <c r="R33" s="146"/>
      <c r="S33" s="146"/>
      <c r="T33" s="146"/>
      <c r="U33" s="146"/>
      <c r="V33" s="146"/>
    </row>
    <row r="34" spans="15:22" ht="18">
      <c r="O34" s="146"/>
      <c r="P34" s="146"/>
      <c r="Q34" s="146"/>
      <c r="R34" s="146"/>
      <c r="S34" s="146"/>
      <c r="T34" s="146"/>
      <c r="U34" s="146"/>
      <c r="V34" s="146"/>
    </row>
    <row r="35" spans="15:22" ht="18">
      <c r="O35" s="146"/>
      <c r="P35" s="146"/>
      <c r="Q35" s="146"/>
      <c r="R35" s="146"/>
      <c r="S35" s="146"/>
      <c r="T35" s="146"/>
      <c r="U35" s="146"/>
      <c r="V35" s="146"/>
    </row>
    <row r="36" spans="15:22" ht="18">
      <c r="O36" s="147" t="s">
        <v>19</v>
      </c>
      <c r="P36" s="146"/>
      <c r="Q36" s="146"/>
      <c r="R36" s="146"/>
      <c r="S36" s="146"/>
      <c r="T36" s="146"/>
      <c r="U36" s="146"/>
      <c r="V36" s="146"/>
    </row>
    <row r="37" spans="15:22" ht="18">
      <c r="O37" s="146"/>
      <c r="P37" s="146"/>
      <c r="Q37" s="146"/>
      <c r="R37" s="146"/>
      <c r="S37" s="146"/>
      <c r="T37" s="146"/>
      <c r="U37" s="146"/>
      <c r="V37" s="146"/>
    </row>
    <row r="38" spans="15:22" ht="18">
      <c r="O38" s="146"/>
      <c r="P38" s="146"/>
      <c r="Q38" s="146"/>
      <c r="R38" s="146"/>
      <c r="S38" s="146"/>
      <c r="T38" s="146"/>
      <c r="U38" s="146"/>
      <c r="V38" s="146"/>
    </row>
    <row r="39" spans="15:22" ht="18">
      <c r="O39" s="146"/>
      <c r="P39" s="146"/>
      <c r="Q39" s="146"/>
      <c r="R39" s="146"/>
      <c r="S39" s="146"/>
      <c r="T39" s="146"/>
      <c r="U39" s="146"/>
      <c r="V39" s="146"/>
    </row>
    <row r="40" spans="15:22" ht="18">
      <c r="O40" s="146"/>
      <c r="P40" s="146"/>
      <c r="Q40" s="146"/>
      <c r="R40" s="146"/>
      <c r="S40" s="146"/>
      <c r="T40" s="146"/>
      <c r="U40" s="146"/>
      <c r="V40" s="146"/>
    </row>
    <row r="41" spans="15:22" ht="18">
      <c r="O41" s="146"/>
      <c r="P41" s="146"/>
      <c r="Q41" s="146"/>
      <c r="R41" s="146"/>
      <c r="S41" s="146"/>
      <c r="T41" s="146"/>
      <c r="U41" s="146"/>
      <c r="V41" s="146"/>
    </row>
    <row r="42" spans="15:22" ht="18">
      <c r="O42" s="146"/>
      <c r="P42" s="146"/>
      <c r="Q42" s="146"/>
      <c r="R42" s="146"/>
      <c r="S42" s="146"/>
      <c r="T42" s="146"/>
      <c r="U42" s="146"/>
      <c r="V42" s="146"/>
    </row>
  </sheetData>
  <sheetProtection/>
  <mergeCells count="18">
    <mergeCell ref="O36:V42"/>
    <mergeCell ref="N3:Q3"/>
    <mergeCell ref="R3:S3"/>
    <mergeCell ref="T3:V3"/>
    <mergeCell ref="B25:D25"/>
    <mergeCell ref="D27:F27"/>
    <mergeCell ref="R27:V29"/>
    <mergeCell ref="O30:V35"/>
    <mergeCell ref="A2:V2"/>
    <mergeCell ref="B3:B4"/>
    <mergeCell ref="C3:C4"/>
    <mergeCell ref="D3:D4"/>
    <mergeCell ref="E3:E4"/>
    <mergeCell ref="F3:F4"/>
    <mergeCell ref="G3:G4"/>
    <mergeCell ref="H3:I3"/>
    <mergeCell ref="J3:K3"/>
    <mergeCell ref="L3:M3"/>
  </mergeCells>
  <printOptions/>
  <pageMargins left="0.75" right="0.75" top="1" bottom="1" header="0.5" footer="0.5"/>
  <pageSetup horizontalDpi="600" verticalDpi="600" orientation="portrait" paperSize="9"/>
  <ignoredErrors>
    <ignoredError sqref="N25:V25 W13:W23 W11 W24 W12 N13:V2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ao</cp:lastModifiedBy>
  <cp:lastPrinted>2007-08-27T17:14:12Z</cp:lastPrinted>
  <dcterms:created xsi:type="dcterms:W3CDTF">2006-03-15T09:07:04Z</dcterms:created>
  <dcterms:modified xsi:type="dcterms:W3CDTF">2010-10-06T13:57:14Z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