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1760" windowHeight="10260" tabRatio="804" activeTab="0"/>
  </bookViews>
  <sheets>
    <sheet name="28-30 May 10 (we 22)" sheetId="1" r:id="rId1"/>
    <sheet name="28-30 May 10 (TOP 20)" sheetId="2" r:id="rId2"/>
  </sheets>
  <definedNames>
    <definedName name="_xlnm.Print_Area" localSheetId="0">'28-30 May 10 (we 22)'!$A$1:$V$99</definedName>
  </definedNames>
  <calcPr fullCalcOnLoad="1"/>
</workbook>
</file>

<file path=xl/sharedStrings.xml><?xml version="1.0" encoding="utf-8"?>
<sst xmlns="http://schemas.openxmlformats.org/spreadsheetml/2006/main" count="258" uniqueCount="110">
  <si>
    <t>*Sorted according to Weekend Total G.B.O. - Hafta sonu toplam hasılat sütununa göre sıralanmıştır.</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</si>
  <si>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</si>
  <si>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</si>
  <si>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</si>
  <si>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</si>
  <si>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</si>
  <si>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</si>
  <si>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</si>
  <si>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</si>
  <si>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</si>
  <si>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</si>
  <si>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</si>
  <si>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</si>
  <si>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</si>
  <si>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</si>
  <si>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</si>
  <si>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</si>
  <si>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</si>
  <si>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</si>
  <si>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</si>
  <si>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</si>
  <si>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</si>
  <si>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AVATAR</t>
  </si>
  <si>
    <t>CLOUDY WITH A CHANCE OF MEATBALLS</t>
  </si>
  <si>
    <t>EYYVAH EYVAH</t>
  </si>
  <si>
    <t>DAYBREAKERS</t>
  </si>
  <si>
    <t>NINE</t>
  </si>
  <si>
    <t>PERCY JACKSON &amp; THE OLYMPIANS: THE LIGHTNING THIEF</t>
  </si>
  <si>
    <t>PRINCES AND THE FROG, THE</t>
  </si>
  <si>
    <t>SHUTTER ISLAND</t>
  </si>
  <si>
    <t>AY LAV YU</t>
  </si>
  <si>
    <t>YÜREĞİNE SOR</t>
  </si>
  <si>
    <t>DEAR JOHN</t>
  </si>
  <si>
    <t>ÇOK FİLİM HAREKETLER BUNLAR</t>
  </si>
  <si>
    <t>ALICE IN WONDERLAND</t>
  </si>
  <si>
    <t>HERKES Mİ ALDATIR?</t>
  </si>
  <si>
    <t>LAT DEN RATTE KOMME IN</t>
  </si>
  <si>
    <t>REBOUND, THE</t>
  </si>
  <si>
    <t>SON İSTASYON</t>
  </si>
  <si>
    <t>RİNA</t>
  </si>
  <si>
    <t>DESCENT: PART 2, THE</t>
  </si>
  <si>
    <t>EDUCATION, AN</t>
  </si>
  <si>
    <t>ASTRO BOY</t>
  </si>
  <si>
    <t>[REC] 2</t>
  </si>
  <si>
    <t>CRAZIES, THE</t>
  </si>
  <si>
    <t>MINE VAGANTI</t>
  </si>
  <si>
    <t>KOSMOS</t>
  </si>
  <si>
    <t>DENİZDEN GELEN</t>
  </si>
  <si>
    <t>HOW TO TRAIN YOUR DRAGON</t>
  </si>
  <si>
    <t>SİYAH BEYAZ</t>
  </si>
  <si>
    <t>HALLOWEEN II</t>
  </si>
  <si>
    <t>SPY NEXT DOOR, THE</t>
  </si>
  <si>
    <t>EL SECRETO DE SUS OJOS</t>
  </si>
  <si>
    <t>PARANORMAL ACTIVITY</t>
  </si>
  <si>
    <t>LEGION</t>
  </si>
  <si>
    <t>GREEN ZONE</t>
  </si>
  <si>
    <t>REMEMBER ME</t>
  </si>
  <si>
    <t>WHEN IN ROME</t>
  </si>
  <si>
    <t>BRIGHT STAR</t>
  </si>
  <si>
    <t>DAS WEISSE BAND</t>
  </si>
  <si>
    <t>WEGA FILM</t>
  </si>
  <si>
    <t>CRAZY HEART</t>
  </si>
  <si>
    <t>IRON MAN 2</t>
  </si>
  <si>
    <t>LAST STATION, THE</t>
  </si>
  <si>
    <t>AMELIA</t>
  </si>
  <si>
    <t>ROBIN HOOD</t>
  </si>
  <si>
    <t>STONING OF SORAYA M., THE</t>
  </si>
  <si>
    <t>TAKİYE: ALLAH YOLUNDA</t>
  </si>
  <si>
    <t>SELVİ BOYLUM AL YAZMALIM</t>
  </si>
  <si>
    <t>LOOKING FOR ERIC</t>
  </si>
  <si>
    <t>VODITEL DLYA VERY</t>
  </si>
  <si>
    <t>DATE NIGHT</t>
  </si>
  <si>
    <t>DIE FREMBE</t>
  </si>
  <si>
    <t>BAHTI KARA</t>
  </si>
  <si>
    <t>TENGRI</t>
  </si>
  <si>
    <t>GELECEKTEN BİR GÜN</t>
  </si>
  <si>
    <t>WOLFMAN, THE</t>
  </si>
  <si>
    <t>ARTHUR AND THE REVENGE OF MALTAZARD</t>
  </si>
  <si>
    <t>SHREK FOREVER AFTER</t>
  </si>
  <si>
    <t>UIP TÜRKİYE</t>
  </si>
  <si>
    <t>PRINC OF PERSIA: THE SANDS OF TIME</t>
  </si>
  <si>
    <t>NIGHTMARE ON ELM STREET</t>
  </si>
  <si>
    <t>WARNER BROS. TÜRKİYE</t>
  </si>
  <si>
    <t>TİGLON FİLM</t>
  </si>
  <si>
    <t>FROZEN</t>
  </si>
  <si>
    <t>MEDYAVİZYON</t>
  </si>
  <si>
    <t>ÖZEN FİLM</t>
  </si>
  <si>
    <t>PİNEMA</t>
  </si>
  <si>
    <t>BOUNTY HUNTER</t>
  </si>
  <si>
    <t>SON MEVSİM: ŞAVAKLAR</t>
  </si>
  <si>
    <t>DUKA FİLM</t>
  </si>
  <si>
    <t>DERSİMİZ: ATATÜRK</t>
  </si>
  <si>
    <t>CINE FILM</t>
  </si>
  <si>
    <t>PUS</t>
  </si>
  <si>
    <t>LEAP YEAR</t>
  </si>
  <si>
    <t>SES</t>
  </si>
  <si>
    <t>THIRST</t>
  </si>
  <si>
    <t>AVŞAR FILM</t>
  </si>
  <si>
    <t>LYBYRINTH 3D</t>
  </si>
  <si>
    <t>BAL</t>
  </si>
  <si>
    <t>SHERLOCK HOLMES</t>
  </si>
  <si>
    <t>MIN DIT: CHILDREN OF DIYARBAKIR</t>
  </si>
  <si>
    <t>NAR FILM</t>
  </si>
  <si>
    <t>DID YOU HEAR ABOUT THE MORGANS?</t>
  </si>
  <si>
    <t>EN MUTLU OLDUGUM YER</t>
  </si>
  <si>
    <t>CLASH OF THE TITANS</t>
  </si>
  <si>
    <t>DELİ DUMRUL: KURTLAR KUŞLAR ALEMİNDE</t>
  </si>
  <si>
    <t>ANADOLU'NUN KAYIP ŞARKILARI</t>
  </si>
  <si>
    <t>EŞREFPAŞALILAR</t>
  </si>
  <si>
    <t>DR.PARNASSUS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</si>
</sst>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86">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2"/>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20"/>
      <color indexed="47"/>
      <name val="GoudyLight"/>
      <family val="0"/>
    </font>
    <font>
      <b/>
      <sz val="10"/>
      <name val="Garamond"/>
      <family val="1"/>
    </font>
    <font>
      <sz val="14"/>
      <name val="Garamond"/>
      <family val="1"/>
    </font>
    <font>
      <b/>
      <sz val="14"/>
      <color indexed="18"/>
      <name val="Garamond"/>
      <family val="1"/>
    </font>
    <font>
      <b/>
      <sz val="14"/>
      <name val="Garamond"/>
      <family val="1"/>
    </font>
    <font>
      <sz val="12"/>
      <name val="Garamond"/>
      <family val="1"/>
    </font>
    <font>
      <b/>
      <sz val="10"/>
      <name val="Verdana"/>
      <family val="2"/>
    </font>
    <font>
      <b/>
      <sz val="10"/>
      <color indexed="9"/>
      <name val="Verdana"/>
      <family val="2"/>
    </font>
    <font>
      <b/>
      <sz val="10"/>
      <color indexed="9"/>
      <name val="Garamond"/>
      <family val="1"/>
    </font>
    <font>
      <sz val="8"/>
      <name val="Verdana"/>
      <family val="2"/>
    </font>
    <font>
      <sz val="8"/>
      <color indexed="9"/>
      <name val="Verdana"/>
      <family val="2"/>
    </font>
    <font>
      <b/>
      <sz val="8"/>
      <color indexed="9"/>
      <name val="Verdana"/>
      <family val="2"/>
    </font>
    <font>
      <i/>
      <sz val="8"/>
      <name val="Verdana"/>
      <family val="2"/>
    </font>
    <font>
      <b/>
      <sz val="10"/>
      <color indexed="10"/>
      <name val="Arial"/>
      <family val="2"/>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sz val="20"/>
      <color indexed="8"/>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4"/>
      <color indexed="8"/>
      <name val="Garamond"/>
      <family val="0"/>
    </font>
    <font>
      <sz val="14"/>
      <color indexed="9"/>
      <name val="Garamond"/>
      <family val="0"/>
    </font>
    <font>
      <sz val="34"/>
      <color indexed="8"/>
      <name val="Garamond"/>
      <family val="0"/>
    </font>
    <font>
      <sz val="30"/>
      <color indexed="8"/>
      <name val="Garamond"/>
      <family val="0"/>
    </font>
    <font>
      <sz val="15"/>
      <color indexed="8"/>
      <name val="Garamond"/>
      <family val="0"/>
    </font>
    <font>
      <sz val="36"/>
      <color indexed="8"/>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medium"/>
      <right>
        <color indexed="63"/>
      </right>
      <top style="medium"/>
      <bottom style="hair"/>
    </border>
    <border>
      <left>
        <color indexed="63"/>
      </left>
      <right style="hair"/>
      <top style="hair"/>
      <bottom style="hair"/>
    </border>
    <border>
      <left style="hair"/>
      <right style="hair"/>
      <top style="hair"/>
      <bottom style="medium"/>
    </border>
    <border>
      <left style="hair"/>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hair"/>
      <top style="medium"/>
      <bottom style="hair"/>
    </border>
    <border>
      <left style="hair"/>
      <right style="hair"/>
      <top style="hair"/>
      <bottom>
        <color indexed="63"/>
      </bottom>
    </border>
    <border>
      <left style="hair"/>
      <right style="medium"/>
      <top style="medium"/>
      <bottom style="hair"/>
    </border>
    <border>
      <left style="medium"/>
      <right style="hair"/>
      <top style="medium"/>
      <bottom style="hair"/>
    </border>
    <border>
      <left style="medium"/>
      <right style="hair"/>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171" fontId="0" fillId="0" borderId="0" applyFont="0" applyFill="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10">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171" fontId="18" fillId="0" borderId="11" xfId="43" applyFont="1" applyFill="1" applyBorder="1" applyAlignment="1" applyProtection="1">
      <alignment horizontal="left" vertical="center"/>
      <protection/>
    </xf>
    <xf numFmtId="190" fontId="18" fillId="0" borderId="11" xfId="0" applyNumberFormat="1" applyFont="1" applyFill="1" applyBorder="1" applyAlignment="1" applyProtection="1">
      <alignment horizontal="center" vertical="center"/>
      <protection/>
    </xf>
    <xf numFmtId="0" fontId="18" fillId="0" borderId="11" xfId="0"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protection/>
    </xf>
    <xf numFmtId="191" fontId="19" fillId="0" borderId="11" xfId="0" applyNumberFormat="1" applyFont="1" applyFill="1" applyBorder="1" applyAlignment="1" applyProtection="1">
      <alignment horizontal="right" vertical="center"/>
      <protection/>
    </xf>
    <xf numFmtId="196" fontId="20"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21" fillId="0" borderId="11" xfId="0" applyNumberFormat="1" applyFont="1" applyFill="1" applyBorder="1" applyAlignment="1" applyProtection="1">
      <alignment horizontal="right" vertical="center"/>
      <protection/>
    </xf>
    <xf numFmtId="196" fontId="21" fillId="0" borderId="11" xfId="0" applyNumberFormat="1" applyFont="1" applyFill="1" applyBorder="1" applyAlignment="1" applyProtection="1">
      <alignment horizontal="right" vertical="center"/>
      <protection/>
    </xf>
    <xf numFmtId="191" fontId="20" fillId="0" borderId="11" xfId="0" applyNumberFormat="1" applyFont="1" applyFill="1" applyBorder="1" applyAlignment="1" applyProtection="1">
      <alignment horizontal="right" vertical="center"/>
      <protection/>
    </xf>
    <xf numFmtId="196" fontId="20" fillId="0" borderId="11" xfId="0" applyNumberFormat="1" applyFont="1" applyFill="1" applyBorder="1" applyAlignment="1" applyProtection="1">
      <alignment horizontal="right" vertical="center"/>
      <protection locked="0"/>
    </xf>
    <xf numFmtId="0" fontId="18" fillId="0" borderId="11" xfId="0" applyFont="1" applyFill="1" applyBorder="1" applyAlignment="1" applyProtection="1">
      <alignment vertical="center"/>
      <protection locked="0"/>
    </xf>
    <xf numFmtId="1" fontId="22" fillId="0" borderId="11" xfId="0" applyNumberFormat="1" applyFont="1" applyFill="1" applyBorder="1" applyAlignment="1" applyProtection="1">
      <alignment horizontal="right"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196" fontId="25" fillId="0" borderId="11" xfId="0" applyNumberFormat="1" applyFont="1" applyFill="1" applyBorder="1" applyAlignment="1" applyProtection="1">
      <alignment horizontal="right" vertical="center"/>
      <protection locked="0"/>
    </xf>
    <xf numFmtId="193" fontId="25" fillId="0" borderId="11" xfId="0" applyNumberFormat="1" applyFont="1" applyFill="1" applyBorder="1" applyAlignment="1" applyProtection="1">
      <alignment vertical="center"/>
      <protection locked="0"/>
    </xf>
    <xf numFmtId="191" fontId="25" fillId="0" borderId="11" xfId="0" applyNumberFormat="1" applyFont="1" applyFill="1" applyBorder="1" applyAlignment="1" applyProtection="1">
      <alignment horizontal="right" vertical="center"/>
      <protection locked="0"/>
    </xf>
    <xf numFmtId="192" fontId="25" fillId="0" borderId="11" xfId="0" applyNumberFormat="1" applyFont="1" applyFill="1" applyBorder="1" applyAlignment="1" applyProtection="1">
      <alignment vertical="center"/>
      <protection locked="0"/>
    </xf>
    <xf numFmtId="0" fontId="26" fillId="0" borderId="11" xfId="0" applyFont="1" applyFill="1" applyBorder="1" applyAlignment="1" applyProtection="1">
      <alignment vertical="center"/>
      <protection locked="0"/>
    </xf>
    <xf numFmtId="196" fontId="26" fillId="33" borderId="10" xfId="0" applyNumberFormat="1" applyFont="1" applyFill="1" applyBorder="1" applyAlignment="1" applyProtection="1">
      <alignment horizontal="right" vertical="center"/>
      <protection/>
    </xf>
    <xf numFmtId="193" fontId="26" fillId="33" borderId="10" xfId="0" applyNumberFormat="1" applyFont="1" applyFill="1" applyBorder="1" applyAlignment="1" applyProtection="1">
      <alignment horizontal="center" vertical="center"/>
      <protection/>
    </xf>
    <xf numFmtId="191" fontId="26" fillId="33" borderId="10" xfId="0" applyNumberFormat="1" applyFont="1" applyFill="1" applyBorder="1" applyAlignment="1" applyProtection="1">
      <alignment horizontal="right" vertical="center"/>
      <protection/>
    </xf>
    <xf numFmtId="192" fontId="26" fillId="33" borderId="10" xfId="62" applyNumberFormat="1"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196" fontId="27" fillId="0" borderId="11" xfId="0" applyNumberFormat="1" applyFont="1" applyFill="1" applyBorder="1" applyAlignment="1" applyProtection="1">
      <alignment horizontal="right" vertical="center"/>
      <protection/>
    </xf>
    <xf numFmtId="193" fontId="27" fillId="0" borderId="11" xfId="0" applyNumberFormat="1" applyFont="1" applyFill="1" applyBorder="1" applyAlignment="1" applyProtection="1">
      <alignment vertical="center"/>
      <protection/>
    </xf>
    <xf numFmtId="191" fontId="27" fillId="0" borderId="11" xfId="0" applyNumberFormat="1" applyFont="1" applyFill="1" applyBorder="1" applyAlignment="1" applyProtection="1">
      <alignment horizontal="right" vertical="center"/>
      <protection/>
    </xf>
    <xf numFmtId="192" fontId="27" fillId="0" borderId="11" xfId="62" applyNumberFormat="1"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33" borderId="10" xfId="0" applyFont="1" applyFill="1" applyBorder="1" applyAlignment="1" applyProtection="1">
      <alignment horizontal="center" vertical="center"/>
      <protection/>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17" fillId="0" borderId="14" xfId="0" applyFont="1" applyFill="1" applyBorder="1" applyAlignment="1" applyProtection="1">
      <alignment horizontal="center"/>
      <protection/>
    </xf>
    <xf numFmtId="0" fontId="24" fillId="0" borderId="15" xfId="0" applyFont="1" applyFill="1" applyBorder="1" applyAlignment="1" applyProtection="1">
      <alignment horizontal="center"/>
      <protection/>
    </xf>
    <xf numFmtId="0" fontId="17" fillId="0" borderId="11" xfId="0" applyFont="1" applyFill="1" applyBorder="1" applyAlignment="1" applyProtection="1">
      <alignment horizontal="center"/>
      <protection/>
    </xf>
    <xf numFmtId="0" fontId="24" fillId="0" borderId="12" xfId="0" applyFont="1" applyFill="1" applyBorder="1" applyAlignment="1" applyProtection="1">
      <alignment horizontal="center"/>
      <protection/>
    </xf>
    <xf numFmtId="191" fontId="17" fillId="0" borderId="16" xfId="0" applyNumberFormat="1" applyFont="1" applyFill="1" applyBorder="1" applyAlignment="1" applyProtection="1">
      <alignment horizontal="center" wrapText="1"/>
      <protection/>
    </xf>
    <xf numFmtId="196" fontId="17" fillId="0" borderId="16" xfId="0" applyNumberFormat="1" applyFont="1" applyFill="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2" fontId="17" fillId="0" borderId="16" xfId="0" applyNumberFormat="1" applyFont="1" applyFill="1" applyBorder="1" applyAlignment="1" applyProtection="1">
      <alignment horizontal="center" wrapText="1"/>
      <protection/>
    </xf>
    <xf numFmtId="193" fontId="17" fillId="0" borderId="17" xfId="0" applyNumberFormat="1" applyFont="1" applyFill="1" applyBorder="1" applyAlignment="1" applyProtection="1">
      <alignment horizontal="center" wrapText="1"/>
      <protection/>
    </xf>
    <xf numFmtId="19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4" fontId="0" fillId="0" borderId="0" xfId="43" applyNumberFormat="1" applyFont="1" applyFill="1" applyBorder="1" applyAlignment="1">
      <alignment horizontal="right" vertical="center"/>
    </xf>
    <xf numFmtId="3" fontId="0" fillId="0" borderId="0" xfId="43" applyNumberFormat="1" applyFont="1" applyFill="1" applyBorder="1" applyAlignment="1">
      <alignment horizontal="right" vertical="center"/>
    </xf>
    <xf numFmtId="2" fontId="0" fillId="0" borderId="0" xfId="43" applyNumberFormat="1" applyFont="1" applyFill="1" applyBorder="1" applyAlignment="1">
      <alignment vertical="center"/>
    </xf>
    <xf numFmtId="192" fontId="0" fillId="0" borderId="0" xfId="62"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locked="0"/>
    </xf>
    <xf numFmtId="4" fontId="0" fillId="0" borderId="0" xfId="43" applyNumberFormat="1" applyFont="1" applyFill="1" applyBorder="1" applyAlignment="1">
      <alignment horizontal="right" vertical="center"/>
    </xf>
    <xf numFmtId="3" fontId="0" fillId="0" borderId="0" xfId="43" applyNumberFormat="1" applyFont="1" applyFill="1" applyBorder="1" applyAlignment="1">
      <alignment horizontal="right" vertical="center"/>
    </xf>
    <xf numFmtId="0" fontId="0" fillId="0" borderId="0" xfId="0" applyNumberFormat="1" applyFont="1" applyFill="1" applyBorder="1" applyAlignment="1" applyProtection="1">
      <alignment horizontal="left" vertical="center"/>
      <protection locked="0"/>
    </xf>
    <xf numFmtId="190"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4" fontId="0" fillId="0" borderId="0" xfId="43" applyNumberFormat="1" applyFont="1" applyFill="1" applyBorder="1" applyAlignment="1" applyProtection="1">
      <alignment horizontal="right" vertical="center"/>
      <protection locked="0"/>
    </xf>
    <xf numFmtId="3" fontId="0" fillId="0" borderId="0" xfId="43" applyNumberFormat="1" applyFont="1" applyFill="1" applyBorder="1" applyAlignment="1" applyProtection="1">
      <alignment horizontal="right" vertical="center"/>
      <protection locked="0"/>
    </xf>
    <xf numFmtId="3" fontId="0" fillId="0" borderId="0" xfId="62" applyNumberFormat="1" applyFont="1" applyFill="1" applyBorder="1" applyAlignment="1" applyProtection="1">
      <alignment horizontal="right" vertical="center"/>
      <protection/>
    </xf>
    <xf numFmtId="2" fontId="0" fillId="0" borderId="0" xfId="62" applyNumberFormat="1" applyFont="1" applyFill="1" applyBorder="1" applyAlignment="1" applyProtection="1">
      <alignment vertical="center"/>
      <protection/>
    </xf>
    <xf numFmtId="4" fontId="0" fillId="0" borderId="0" xfId="40" applyNumberFormat="1" applyFont="1" applyFill="1" applyBorder="1" applyAlignment="1">
      <alignment horizontal="right" vertical="center"/>
    </xf>
    <xf numFmtId="3" fontId="0" fillId="0" borderId="0" xfId="40" applyNumberFormat="1" applyFont="1" applyFill="1" applyBorder="1" applyAlignment="1">
      <alignment horizontal="right" vertical="center"/>
    </xf>
    <xf numFmtId="2" fontId="0" fillId="0" borderId="0" xfId="40" applyNumberFormat="1" applyFont="1" applyFill="1" applyBorder="1" applyAlignment="1">
      <alignment vertical="center"/>
    </xf>
    <xf numFmtId="4" fontId="0" fillId="0" borderId="0" xfId="0" applyNumberFormat="1" applyFont="1" applyFill="1" applyBorder="1" applyAlignment="1">
      <alignment horizontal="right" vertical="center"/>
    </xf>
    <xf numFmtId="3" fontId="0" fillId="0" borderId="0" xfId="40" applyNumberFormat="1" applyFont="1" applyFill="1" applyBorder="1" applyAlignment="1" applyProtection="1">
      <alignment horizontal="right" vertical="center"/>
      <protection locked="0"/>
    </xf>
    <xf numFmtId="0" fontId="29" fillId="0" borderId="0" xfId="0" applyNumberFormat="1" applyFont="1" applyFill="1" applyBorder="1" applyAlignment="1" applyProtection="1">
      <alignment horizontal="center" vertical="center"/>
      <protection locked="0"/>
    </xf>
    <xf numFmtId="4" fontId="0" fillId="0" borderId="0" xfId="43" applyNumberFormat="1" applyFont="1" applyFill="1" applyBorder="1" applyAlignment="1" applyProtection="1">
      <alignment horizontal="right" vertical="center"/>
      <protection/>
    </xf>
    <xf numFmtId="3" fontId="0" fillId="0" borderId="0" xfId="0" applyNumberFormat="1" applyFont="1" applyFill="1" applyBorder="1" applyAlignment="1">
      <alignment horizontal="right" vertical="center"/>
    </xf>
    <xf numFmtId="0" fontId="0" fillId="0" borderId="0" xfId="59" applyNumberFormat="1" applyFont="1" applyFill="1" applyBorder="1" applyAlignment="1" applyProtection="1">
      <alignment horizontal="left" vertical="center"/>
      <protection/>
    </xf>
    <xf numFmtId="190" fontId="0" fillId="0" borderId="0" xfId="59" applyNumberFormat="1" applyFont="1" applyFill="1" applyBorder="1" applyAlignment="1" applyProtection="1">
      <alignment horizontal="center" vertical="center"/>
      <protection/>
    </xf>
    <xf numFmtId="0" fontId="0" fillId="0" borderId="0" xfId="59" applyNumberFormat="1" applyFont="1" applyFill="1" applyBorder="1" applyAlignment="1" applyProtection="1">
      <alignment horizontal="center" vertical="center"/>
      <protection/>
    </xf>
    <xf numFmtId="4" fontId="0" fillId="0" borderId="0" xfId="59" applyNumberFormat="1" applyFont="1" applyFill="1" applyBorder="1" applyAlignment="1" applyProtection="1">
      <alignment horizontal="right" vertical="center"/>
      <protection/>
    </xf>
    <xf numFmtId="3" fontId="0" fillId="0" borderId="0" xfId="59" applyNumberFormat="1" applyFont="1" applyFill="1" applyBorder="1" applyAlignment="1" applyProtection="1">
      <alignment horizontal="right" vertical="center"/>
      <protection/>
    </xf>
    <xf numFmtId="2" fontId="0" fillId="0" borderId="0" xfId="59" applyNumberFormat="1" applyFont="1" applyFill="1" applyBorder="1" applyAlignment="1" applyProtection="1">
      <alignment vertical="center"/>
      <protection/>
    </xf>
    <xf numFmtId="4" fontId="0" fillId="0" borderId="0" xfId="0" applyNumberFormat="1" applyFont="1" applyFill="1" applyBorder="1" applyAlignment="1">
      <alignment horizontal="right" vertical="center"/>
    </xf>
    <xf numFmtId="3" fontId="0" fillId="0" borderId="0" xfId="4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horizontal="right" vertical="center"/>
      <protection locked="0"/>
    </xf>
    <xf numFmtId="2" fontId="0" fillId="0" borderId="0" xfId="0" applyNumberFormat="1" applyFont="1" applyFill="1" applyBorder="1" applyAlignment="1" applyProtection="1">
      <alignment vertical="center"/>
      <protection locked="0"/>
    </xf>
    <xf numFmtId="0" fontId="0" fillId="0" borderId="18" xfId="58" applyNumberFormat="1" applyFont="1" applyFill="1" applyBorder="1" applyAlignment="1">
      <alignment horizontal="left" vertical="center"/>
      <protection/>
    </xf>
    <xf numFmtId="190" fontId="0" fillId="0" borderId="19" xfId="0" applyNumberFormat="1" applyFont="1" applyFill="1" applyBorder="1" applyAlignment="1">
      <alignment horizontal="center" vertical="center"/>
    </xf>
    <xf numFmtId="0" fontId="0" fillId="0" borderId="19" xfId="0" applyNumberFormat="1" applyFont="1" applyFill="1" applyBorder="1" applyAlignment="1">
      <alignment horizontal="left" vertical="center"/>
    </xf>
    <xf numFmtId="0" fontId="0" fillId="0" borderId="19" xfId="0" applyNumberFormat="1" applyFont="1" applyFill="1" applyBorder="1" applyAlignment="1">
      <alignment horizontal="center" vertical="center"/>
    </xf>
    <xf numFmtId="0" fontId="29" fillId="0" borderId="19" xfId="0" applyNumberFormat="1" applyFont="1" applyFill="1" applyBorder="1" applyAlignment="1">
      <alignment horizontal="center" vertical="center"/>
    </xf>
    <xf numFmtId="4" fontId="0" fillId="0" borderId="19" xfId="43" applyNumberFormat="1" applyFont="1" applyFill="1" applyBorder="1" applyAlignment="1">
      <alignment horizontal="right" vertical="center"/>
    </xf>
    <xf numFmtId="3" fontId="0" fillId="0" borderId="19" xfId="43" applyNumberFormat="1" applyFont="1" applyFill="1" applyBorder="1" applyAlignment="1">
      <alignment horizontal="right" vertical="center"/>
    </xf>
    <xf numFmtId="2" fontId="0" fillId="0" borderId="19" xfId="43" applyNumberFormat="1" applyFont="1" applyFill="1" applyBorder="1" applyAlignment="1">
      <alignment vertical="center"/>
    </xf>
    <xf numFmtId="192" fontId="0" fillId="0" borderId="19" xfId="62" applyNumberFormat="1" applyFont="1" applyFill="1" applyBorder="1" applyAlignment="1" applyProtection="1">
      <alignment vertical="center"/>
      <protection/>
    </xf>
    <xf numFmtId="2" fontId="0" fillId="0" borderId="20" xfId="43" applyNumberFormat="1" applyFont="1" applyFill="1" applyBorder="1" applyAlignment="1">
      <alignment vertical="center"/>
    </xf>
    <xf numFmtId="0" fontId="0" fillId="0" borderId="13" xfId="0" applyNumberFormat="1" applyFont="1" applyFill="1" applyBorder="1" applyAlignment="1">
      <alignment horizontal="left" vertical="center"/>
    </xf>
    <xf numFmtId="2" fontId="0" fillId="0" borderId="21" xfId="43" applyNumberFormat="1" applyFont="1" applyFill="1" applyBorder="1" applyAlignment="1">
      <alignment vertical="center"/>
    </xf>
    <xf numFmtId="0" fontId="0" fillId="0" borderId="13" xfId="0" applyNumberFormat="1" applyFont="1" applyFill="1" applyBorder="1" applyAlignment="1" applyProtection="1">
      <alignment horizontal="left" vertical="center"/>
      <protection locked="0"/>
    </xf>
    <xf numFmtId="2" fontId="0" fillId="0" borderId="21" xfId="43" applyNumberFormat="1" applyFont="1" applyFill="1" applyBorder="1" applyAlignment="1" applyProtection="1">
      <alignment vertical="center"/>
      <protection locked="0"/>
    </xf>
    <xf numFmtId="0" fontId="0" fillId="0" borderId="13" xfId="58" applyNumberFormat="1" applyFont="1" applyFill="1" applyBorder="1" applyAlignment="1">
      <alignment horizontal="left" vertical="center"/>
      <protection/>
    </xf>
    <xf numFmtId="2" fontId="0" fillId="0" borderId="21" xfId="0" applyNumberFormat="1" applyFont="1" applyFill="1" applyBorder="1" applyAlignment="1">
      <alignment vertical="center"/>
    </xf>
    <xf numFmtId="2" fontId="0" fillId="0" borderId="21" xfId="62" applyNumberFormat="1" applyFont="1" applyFill="1" applyBorder="1" applyAlignment="1" applyProtection="1">
      <alignment vertical="center"/>
      <protection/>
    </xf>
    <xf numFmtId="0" fontId="0" fillId="0" borderId="13" xfId="58" applyNumberFormat="1" applyFont="1" applyFill="1" applyBorder="1" applyAlignment="1">
      <alignment horizontal="left" vertical="center"/>
      <protection/>
    </xf>
    <xf numFmtId="0" fontId="0" fillId="0" borderId="13" xfId="59" applyNumberFormat="1" applyFont="1" applyFill="1" applyBorder="1" applyAlignment="1" applyProtection="1">
      <alignment horizontal="left" vertical="center"/>
      <protection/>
    </xf>
    <xf numFmtId="2" fontId="0" fillId="0" borderId="21" xfId="59" applyNumberFormat="1" applyFont="1" applyFill="1" applyBorder="1" applyAlignment="1" applyProtection="1">
      <alignment vertical="center"/>
      <protection/>
    </xf>
    <xf numFmtId="2" fontId="0" fillId="0" borderId="21" xfId="0" applyNumberFormat="1" applyFont="1" applyFill="1" applyBorder="1" applyAlignment="1" applyProtection="1">
      <alignment vertical="center"/>
      <protection locked="0"/>
    </xf>
    <xf numFmtId="0" fontId="0" fillId="0" borderId="22" xfId="0" applyNumberFormat="1" applyFont="1" applyFill="1" applyBorder="1" applyAlignment="1" applyProtection="1">
      <alignment horizontal="left" vertical="center"/>
      <protection locked="0"/>
    </xf>
    <xf numFmtId="190" fontId="0" fillId="0" borderId="23" xfId="0" applyNumberFormat="1" applyFont="1" applyFill="1" applyBorder="1" applyAlignment="1" applyProtection="1">
      <alignment horizontal="center" vertical="center"/>
      <protection locked="0"/>
    </xf>
    <xf numFmtId="0" fontId="0" fillId="0" borderId="23"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center" vertical="center"/>
      <protection locked="0"/>
    </xf>
    <xf numFmtId="4" fontId="0" fillId="0" borderId="23" xfId="43" applyNumberFormat="1" applyFont="1" applyFill="1" applyBorder="1" applyAlignment="1" applyProtection="1">
      <alignment horizontal="right" vertical="center"/>
      <protection locked="0"/>
    </xf>
    <xf numFmtId="3" fontId="0" fillId="0" borderId="23" xfId="43" applyNumberFormat="1" applyFont="1" applyFill="1" applyBorder="1" applyAlignment="1" applyProtection="1">
      <alignment horizontal="right" vertical="center"/>
      <protection locked="0"/>
    </xf>
    <xf numFmtId="3" fontId="0" fillId="0" borderId="23" xfId="62" applyNumberFormat="1" applyFont="1" applyFill="1" applyBorder="1" applyAlignment="1" applyProtection="1">
      <alignment horizontal="right" vertical="center"/>
      <protection/>
    </xf>
    <xf numFmtId="2" fontId="0" fillId="0" borderId="23" xfId="62" applyNumberFormat="1" applyFont="1" applyFill="1" applyBorder="1" applyAlignment="1" applyProtection="1">
      <alignment vertical="center"/>
      <protection/>
    </xf>
    <xf numFmtId="192" fontId="0" fillId="0" borderId="23" xfId="62" applyNumberFormat="1" applyFont="1" applyFill="1" applyBorder="1" applyAlignment="1" applyProtection="1">
      <alignment vertical="center"/>
      <protection/>
    </xf>
    <xf numFmtId="2" fontId="0" fillId="0" borderId="24" xfId="43" applyNumberFormat="1" applyFont="1" applyFill="1" applyBorder="1" applyAlignment="1" applyProtection="1">
      <alignment vertical="center"/>
      <protection locked="0"/>
    </xf>
    <xf numFmtId="3" fontId="30" fillId="0" borderId="0" xfId="0" applyNumberFormat="1" applyFont="1" applyFill="1" applyBorder="1" applyAlignment="1" applyProtection="1">
      <alignment horizontal="right" vertical="center"/>
      <protection locked="0"/>
    </xf>
    <xf numFmtId="3" fontId="30" fillId="0" borderId="0" xfId="0" applyNumberFormat="1" applyFont="1" applyFill="1" applyBorder="1" applyAlignment="1">
      <alignment horizontal="right" vertical="center"/>
    </xf>
    <xf numFmtId="3" fontId="30" fillId="0" borderId="0" xfId="0" applyNumberFormat="1" applyFont="1" applyFill="1" applyBorder="1" applyAlignment="1" applyProtection="1">
      <alignment horizontal="right" vertical="center"/>
      <protection/>
    </xf>
    <xf numFmtId="0" fontId="22" fillId="0" borderId="25" xfId="0" applyFont="1" applyFill="1" applyBorder="1" applyAlignment="1" applyProtection="1">
      <alignment horizontal="right" vertical="center"/>
      <protection/>
    </xf>
    <xf numFmtId="0" fontId="0" fillId="0" borderId="26" xfId="0" applyNumberFormat="1" applyFont="1" applyFill="1" applyBorder="1" applyAlignment="1">
      <alignment horizontal="left" vertical="center"/>
    </xf>
    <xf numFmtId="190" fontId="0" fillId="0" borderId="27" xfId="0" applyNumberFormat="1" applyFont="1" applyFill="1" applyBorder="1" applyAlignment="1">
      <alignment horizontal="center" vertical="center"/>
    </xf>
    <xf numFmtId="0" fontId="0" fillId="0" borderId="27" xfId="0" applyNumberFormat="1" applyFont="1" applyFill="1" applyBorder="1" applyAlignment="1">
      <alignment horizontal="left" vertical="center"/>
    </xf>
    <xf numFmtId="0" fontId="0" fillId="0" borderId="27" xfId="0" applyNumberFormat="1" applyFont="1" applyFill="1" applyBorder="1" applyAlignment="1">
      <alignment horizontal="center" vertical="center"/>
    </xf>
    <xf numFmtId="4" fontId="0" fillId="0" borderId="27" xfId="43" applyNumberFormat="1" applyFont="1" applyFill="1" applyBorder="1" applyAlignment="1">
      <alignment horizontal="right" vertical="center"/>
    </xf>
    <xf numFmtId="3" fontId="0" fillId="0" borderId="27" xfId="43" applyNumberFormat="1" applyFont="1" applyFill="1" applyBorder="1" applyAlignment="1">
      <alignment horizontal="right" vertical="center"/>
    </xf>
    <xf numFmtId="2" fontId="0" fillId="0" borderId="27" xfId="43" applyNumberFormat="1" applyFont="1" applyFill="1" applyBorder="1" applyAlignment="1">
      <alignment vertical="center"/>
    </xf>
    <xf numFmtId="192" fontId="0" fillId="0" borderId="27" xfId="62" applyNumberFormat="1" applyFont="1" applyFill="1" applyBorder="1" applyAlignment="1" applyProtection="1">
      <alignment vertical="center"/>
      <protection/>
    </xf>
    <xf numFmtId="2" fontId="0" fillId="0" borderId="28" xfId="43" applyNumberFormat="1" applyFont="1" applyFill="1" applyBorder="1" applyAlignment="1">
      <alignment vertical="center"/>
    </xf>
    <xf numFmtId="196" fontId="27" fillId="33" borderId="10" xfId="0" applyNumberFormat="1" applyFont="1" applyFill="1" applyBorder="1" applyAlignment="1" applyProtection="1">
      <alignment horizontal="right" vertical="center"/>
      <protection/>
    </xf>
    <xf numFmtId="4" fontId="29" fillId="0" borderId="19" xfId="43" applyNumberFormat="1" applyFont="1" applyFill="1" applyBorder="1" applyAlignment="1">
      <alignment horizontal="right" vertical="center"/>
    </xf>
    <xf numFmtId="3" fontId="29" fillId="0" borderId="19" xfId="43" applyNumberFormat="1" applyFont="1" applyFill="1" applyBorder="1" applyAlignment="1">
      <alignment horizontal="right" vertical="center"/>
    </xf>
    <xf numFmtId="4" fontId="29" fillId="0" borderId="0" xfId="43" applyNumberFormat="1" applyFont="1" applyFill="1" applyBorder="1" applyAlignment="1">
      <alignment horizontal="right" vertical="center"/>
    </xf>
    <xf numFmtId="3" fontId="29" fillId="0" borderId="0" xfId="43" applyNumberFormat="1" applyFont="1" applyFill="1" applyBorder="1" applyAlignment="1">
      <alignment horizontal="right" vertical="center"/>
    </xf>
    <xf numFmtId="4" fontId="29" fillId="0" borderId="27" xfId="43" applyNumberFormat="1" applyFont="1" applyFill="1" applyBorder="1" applyAlignment="1">
      <alignment horizontal="right" vertical="center"/>
    </xf>
    <xf numFmtId="3" fontId="29" fillId="0" borderId="27" xfId="43" applyNumberFormat="1" applyFont="1" applyFill="1" applyBorder="1" applyAlignment="1">
      <alignment horizontal="right" vertical="center"/>
    </xf>
    <xf numFmtId="4" fontId="29" fillId="0" borderId="0" xfId="43" applyNumberFormat="1" applyFont="1" applyFill="1" applyBorder="1" applyAlignment="1" applyProtection="1">
      <alignment horizontal="right" vertical="center"/>
      <protection/>
    </xf>
    <xf numFmtId="3" fontId="29" fillId="0" borderId="0" xfId="43" applyNumberFormat="1" applyFont="1" applyFill="1" applyBorder="1" applyAlignment="1" applyProtection="1">
      <alignment horizontal="right" vertical="center"/>
      <protection/>
    </xf>
    <xf numFmtId="4" fontId="29" fillId="0" borderId="0" xfId="40" applyNumberFormat="1" applyFont="1" applyFill="1" applyBorder="1" applyAlignment="1" applyProtection="1">
      <alignment horizontal="right" vertical="center"/>
      <protection/>
    </xf>
    <xf numFmtId="3" fontId="29" fillId="0" borderId="0" xfId="40" applyNumberFormat="1" applyFont="1" applyFill="1" applyBorder="1" applyAlignment="1" applyProtection="1">
      <alignment horizontal="right" vertical="center"/>
      <protection/>
    </xf>
    <xf numFmtId="4" fontId="29" fillId="0" borderId="0" xfId="59" applyNumberFormat="1" applyFont="1" applyFill="1" applyBorder="1" applyAlignment="1" applyProtection="1">
      <alignment horizontal="right" vertical="center"/>
      <protection/>
    </xf>
    <xf numFmtId="3" fontId="29" fillId="0" borderId="0" xfId="59" applyNumberFormat="1" applyFont="1" applyFill="1" applyBorder="1" applyAlignment="1" applyProtection="1">
      <alignment horizontal="right" vertical="center"/>
      <protection/>
    </xf>
    <xf numFmtId="4" fontId="29" fillId="0" borderId="0" xfId="0" applyNumberFormat="1" applyFont="1" applyFill="1" applyBorder="1" applyAlignment="1" applyProtection="1">
      <alignment horizontal="right" vertical="center"/>
      <protection locked="0"/>
    </xf>
    <xf numFmtId="3" fontId="29" fillId="0" borderId="0" xfId="0" applyNumberFormat="1" applyFont="1" applyFill="1" applyBorder="1" applyAlignment="1" applyProtection="1">
      <alignment horizontal="right" vertical="center"/>
      <protection locked="0"/>
    </xf>
    <xf numFmtId="4" fontId="29" fillId="0" borderId="23" xfId="43" applyNumberFormat="1" applyFont="1" applyFill="1" applyBorder="1" applyAlignment="1" applyProtection="1">
      <alignment horizontal="right" vertical="center"/>
      <protection/>
    </xf>
    <xf numFmtId="3" fontId="29" fillId="0" borderId="23" xfId="43" applyNumberFormat="1" applyFont="1" applyFill="1" applyBorder="1" applyAlignment="1" applyProtection="1">
      <alignment horizontal="right" vertical="center"/>
      <protection/>
    </xf>
    <xf numFmtId="0" fontId="0" fillId="0" borderId="22" xfId="0" applyNumberFormat="1" applyFont="1" applyFill="1" applyBorder="1" applyAlignment="1">
      <alignment horizontal="left" vertical="center"/>
    </xf>
    <xf numFmtId="190" fontId="0" fillId="0" borderId="23" xfId="0" applyNumberFormat="1" applyFont="1" applyFill="1" applyBorder="1" applyAlignment="1">
      <alignment horizontal="center" vertical="center"/>
    </xf>
    <xf numFmtId="0" fontId="0" fillId="0" borderId="23" xfId="0" applyNumberFormat="1" applyFont="1" applyFill="1" applyBorder="1" applyAlignment="1">
      <alignment horizontal="left" vertical="center"/>
    </xf>
    <xf numFmtId="0" fontId="0" fillId="0" borderId="23" xfId="0" applyNumberFormat="1" applyFont="1" applyFill="1" applyBorder="1" applyAlignment="1">
      <alignment horizontal="center" vertical="center"/>
    </xf>
    <xf numFmtId="4" fontId="0" fillId="0" borderId="23" xfId="40" applyNumberFormat="1" applyFont="1" applyFill="1" applyBorder="1" applyAlignment="1">
      <alignment horizontal="right" vertical="center"/>
    </xf>
    <xf numFmtId="3" fontId="0" fillId="0" borderId="23" xfId="40" applyNumberFormat="1" applyFont="1" applyFill="1" applyBorder="1" applyAlignment="1">
      <alignment horizontal="right" vertical="center"/>
    </xf>
    <xf numFmtId="4" fontId="29" fillId="0" borderId="23" xfId="40" applyNumberFormat="1" applyFont="1" applyFill="1" applyBorder="1" applyAlignment="1" applyProtection="1">
      <alignment horizontal="right" vertical="center"/>
      <protection/>
    </xf>
    <xf numFmtId="3" fontId="29" fillId="0" borderId="23" xfId="40" applyNumberFormat="1" applyFont="1" applyFill="1" applyBorder="1" applyAlignment="1" applyProtection="1">
      <alignment horizontal="right" vertical="center"/>
      <protection/>
    </xf>
    <xf numFmtId="2" fontId="0" fillId="0" borderId="23" xfId="40" applyNumberFormat="1" applyFont="1" applyFill="1" applyBorder="1" applyAlignment="1">
      <alignment vertical="center"/>
    </xf>
    <xf numFmtId="4" fontId="0" fillId="0" borderId="23" xfId="0" applyNumberFormat="1" applyFont="1" applyFill="1" applyBorder="1" applyAlignment="1">
      <alignment horizontal="right" vertical="center"/>
    </xf>
    <xf numFmtId="3" fontId="0" fillId="0" borderId="23" xfId="40" applyNumberFormat="1" applyFont="1" applyFill="1" applyBorder="1" applyAlignment="1" applyProtection="1">
      <alignment horizontal="right" vertical="center"/>
      <protection locked="0"/>
    </xf>
    <xf numFmtId="2" fontId="0" fillId="0" borderId="24" xfId="0" applyNumberFormat="1" applyFont="1" applyFill="1" applyBorder="1" applyAlignment="1">
      <alignment vertical="center"/>
    </xf>
    <xf numFmtId="193" fontId="17" fillId="0" borderId="29" xfId="0" applyNumberFormat="1" applyFont="1" applyFill="1" applyBorder="1" applyAlignment="1" applyProtection="1">
      <alignment horizontal="center" wrapText="1"/>
      <protection/>
    </xf>
    <xf numFmtId="0" fontId="16" fillId="33" borderId="30" xfId="0" applyFont="1" applyFill="1" applyBorder="1" applyAlignment="1" applyProtection="1">
      <alignment horizontal="center" vertical="center"/>
      <protection/>
    </xf>
    <xf numFmtId="0" fontId="15" fillId="33" borderId="30" xfId="0" applyFont="1" applyFill="1" applyBorder="1" applyAlignment="1">
      <alignment/>
    </xf>
    <xf numFmtId="185" fontId="17" fillId="0" borderId="29" xfId="0" applyNumberFormat="1" applyFont="1" applyFill="1" applyBorder="1" applyAlignment="1" applyProtection="1">
      <alignment horizontal="center" wrapText="1"/>
      <protection/>
    </xf>
    <xf numFmtId="0" fontId="17" fillId="0" borderId="29" xfId="0" applyFont="1" applyFill="1" applyBorder="1" applyAlignment="1" applyProtection="1">
      <alignment horizontal="center" wrapText="1"/>
      <protection/>
    </xf>
    <xf numFmtId="0" fontId="17" fillId="0" borderId="16" xfId="0" applyFont="1" applyFill="1" applyBorder="1" applyAlignment="1" applyProtection="1">
      <alignment horizontal="center" wrapText="1"/>
      <protection/>
    </xf>
    <xf numFmtId="193" fontId="17" fillId="0" borderId="31" xfId="0" applyNumberFormat="1" applyFont="1" applyFill="1" applyBorder="1" applyAlignment="1" applyProtection="1">
      <alignment horizontal="center" wrapText="1"/>
      <protection/>
    </xf>
    <xf numFmtId="171" fontId="17" fillId="0" borderId="32" xfId="43" applyFont="1" applyFill="1" applyBorder="1" applyAlignment="1" applyProtection="1">
      <alignment horizontal="center"/>
      <protection/>
    </xf>
    <xf numFmtId="171" fontId="17" fillId="0" borderId="33" xfId="43" applyFont="1" applyFill="1" applyBorder="1" applyAlignment="1" applyProtection="1">
      <alignment horizontal="center"/>
      <protection/>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28" fillId="0" borderId="34" xfId="0" applyNumberFormat="1" applyFont="1" applyFill="1" applyBorder="1" applyAlignment="1" applyProtection="1">
      <alignment horizontal="right" vertical="center" wrapText="1"/>
      <protection locked="0"/>
    </xf>
    <xf numFmtId="193" fontId="28" fillId="0" borderId="35" xfId="0" applyNumberFormat="1" applyFont="1" applyFill="1" applyBorder="1" applyAlignment="1" applyProtection="1">
      <alignment horizontal="right" vertical="center" wrapText="1"/>
      <protection locked="0"/>
    </xf>
    <xf numFmtId="193" fontId="28" fillId="0" borderId="36" xfId="0" applyNumberFormat="1" applyFont="1" applyFill="1" applyBorder="1" applyAlignment="1" applyProtection="1">
      <alignment horizontal="right" vertical="center" wrapText="1"/>
      <protection locked="0"/>
    </xf>
    <xf numFmtId="193" fontId="28" fillId="0" borderId="37" xfId="0" applyNumberFormat="1" applyFont="1" applyFill="1" applyBorder="1" applyAlignment="1" applyProtection="1">
      <alignment horizontal="right" vertical="center" wrapText="1"/>
      <protection locked="0"/>
    </xf>
    <xf numFmtId="193" fontId="28" fillId="0" borderId="0" xfId="0" applyNumberFormat="1" applyFont="1" applyFill="1" applyBorder="1" applyAlignment="1" applyProtection="1">
      <alignment horizontal="right" vertical="center" wrapText="1"/>
      <protection locked="0"/>
    </xf>
    <xf numFmtId="193" fontId="28" fillId="0" borderId="38" xfId="0" applyNumberFormat="1" applyFont="1" applyFill="1" applyBorder="1" applyAlignment="1" applyProtection="1">
      <alignment horizontal="right" vertical="center" wrapText="1"/>
      <protection locked="0"/>
    </xf>
    <xf numFmtId="193" fontId="28" fillId="0" borderId="39" xfId="0" applyNumberFormat="1" applyFont="1" applyFill="1" applyBorder="1" applyAlignment="1" applyProtection="1">
      <alignment horizontal="right" vertical="center" wrapText="1"/>
      <protection locked="0"/>
    </xf>
    <xf numFmtId="193" fontId="28" fillId="0" borderId="40" xfId="0" applyNumberFormat="1" applyFont="1" applyFill="1" applyBorder="1" applyAlignment="1" applyProtection="1">
      <alignment horizontal="right" vertical="center" wrapText="1"/>
      <protection locked="0"/>
    </xf>
    <xf numFmtId="193" fontId="28" fillId="0" borderId="41" xfId="0" applyNumberFormat="1" applyFont="1" applyFill="1" applyBorder="1" applyAlignment="1" applyProtection="1">
      <alignment horizontal="right" vertical="center" wrapText="1"/>
      <protection locked="0"/>
    </xf>
    <xf numFmtId="190" fontId="17" fillId="0" borderId="29" xfId="0" applyNumberFormat="1" applyFont="1" applyFill="1" applyBorder="1" applyAlignment="1" applyProtection="1">
      <alignment horizontal="center" wrapText="1"/>
      <protection/>
    </xf>
    <xf numFmtId="190" fontId="17" fillId="0" borderId="16" xfId="0" applyNumberFormat="1" applyFont="1" applyFill="1" applyBorder="1" applyAlignment="1" applyProtection="1">
      <alignment horizontal="center" wrapText="1"/>
      <protection/>
    </xf>
    <xf numFmtId="0" fontId="17" fillId="0" borderId="16" xfId="0" applyFont="1" applyFill="1" applyBorder="1" applyAlignment="1" applyProtection="1">
      <alignment horizontal="center"/>
      <protection/>
    </xf>
    <xf numFmtId="0" fontId="8" fillId="0" borderId="42" xfId="0" applyFont="1" applyFill="1" applyBorder="1" applyAlignment="1" applyProtection="1">
      <alignment horizontal="left" vertical="center"/>
      <protection locked="0"/>
    </xf>
    <xf numFmtId="0" fontId="8" fillId="0" borderId="43"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14" fillId="33" borderId="39" xfId="0" applyFont="1" applyFill="1" applyBorder="1" applyAlignment="1">
      <alignment horizontal="center" vertical="center"/>
    </xf>
    <xf numFmtId="0" fontId="14" fillId="33" borderId="40" xfId="0" applyFont="1" applyFill="1" applyBorder="1" applyAlignment="1">
      <alignment horizontal="center" vertical="center"/>
    </xf>
    <xf numFmtId="0" fontId="14" fillId="33" borderId="41"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7Şubat,2008" xfId="58"/>
    <cellStyle name="Normal_Sayfa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8430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 Box 2"/>
        <xdr:cNvSpPr txBox="1">
          <a:spLocks noChangeArrowheads="1"/>
        </xdr:cNvSpPr>
      </xdr:nvSpPr>
      <xdr:spPr>
        <a:xfrm>
          <a:off x="15887700" y="0"/>
          <a:ext cx="25431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 name="Text Box 5"/>
        <xdr:cNvSpPr txBox="1">
          <a:spLocks noChangeArrowheads="1"/>
        </xdr:cNvSpPr>
      </xdr:nvSpPr>
      <xdr:spPr>
        <a:xfrm>
          <a:off x="19050" y="38100"/>
          <a:ext cx="18411825"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4" name="Text Box 6"/>
        <xdr:cNvSpPr txBox="1">
          <a:spLocks noChangeArrowheads="1"/>
        </xdr:cNvSpPr>
      </xdr:nvSpPr>
      <xdr:spPr>
        <a:xfrm>
          <a:off x="15754350" y="419100"/>
          <a:ext cx="2552700" cy="685800"/>
        </a:xfrm>
        <a:prstGeom prst="rect">
          <a:avLst/>
        </a:prstGeom>
        <a:solidFill>
          <a:srgbClr val="FFCC99"/>
        </a:solidFill>
        <a:ln w="9525" cmpd="sng">
          <a:noFill/>
        </a:ln>
      </xdr:spPr>
      <xdr:txBody>
        <a:bodyPr vertOverflow="clip" wrap="square" lIns="0" tIns="41148" rIns="45720" bIns="0"/>
        <a:p>
          <a:pPr algn="r">
            <a:defRPr/>
          </a:pPr>
          <a:r>
            <a:rPr lang="en-US" cap="none" sz="2000" b="0" i="0" u="none" baseline="0">
              <a:solidFill>
                <a:srgbClr val="000000"/>
              </a:solidFill>
              <a:latin typeface="Garamond"/>
              <a:ea typeface="Garamond"/>
              <a:cs typeface="Garamond"/>
            </a:rPr>
            <a:t>WEEKEND: 22
</a:t>
          </a:r>
          <a:r>
            <a:rPr lang="en-US" cap="none" sz="2000" b="0" i="0" u="none" baseline="0">
              <a:solidFill>
                <a:srgbClr val="000000"/>
              </a:solidFill>
              <a:latin typeface="Garamond"/>
              <a:ea typeface="Garamond"/>
              <a:cs typeface="Garamond"/>
            </a:rPr>
            <a:t>28-30 MAY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31349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10887075" y="0"/>
          <a:ext cx="2247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4" name="Text Box 4"/>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296352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11096625" y="0"/>
          <a:ext cx="18002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8" name="Text Box 8"/>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29635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9448800" y="0"/>
          <a:ext cx="34194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31349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10887075" y="0"/>
          <a:ext cx="2247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14" name="Text Box 14"/>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11096625" y="0"/>
          <a:ext cx="180022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17" name="Text Box 18"/>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447675</xdr:colOff>
      <xdr:row>0</xdr:row>
      <xdr:rowOff>0</xdr:rowOff>
    </xdr:to>
    <xdr:sp>
      <xdr:nvSpPr>
        <xdr:cNvPr id="18" name="Text Box 19"/>
        <xdr:cNvSpPr txBox="1">
          <a:spLocks noChangeArrowheads="1"/>
        </xdr:cNvSpPr>
      </xdr:nvSpPr>
      <xdr:spPr>
        <a:xfrm>
          <a:off x="19050" y="0"/>
          <a:ext cx="129540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447675</xdr:colOff>
      <xdr:row>0</xdr:row>
      <xdr:rowOff>0</xdr:rowOff>
    </xdr:to>
    <xdr:sp>
      <xdr:nvSpPr>
        <xdr:cNvPr id="19" name="Text Box 21"/>
        <xdr:cNvSpPr txBox="1">
          <a:spLocks noChangeArrowheads="1"/>
        </xdr:cNvSpPr>
      </xdr:nvSpPr>
      <xdr:spPr>
        <a:xfrm>
          <a:off x="19050" y="0"/>
          <a:ext cx="129540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447675</xdr:colOff>
      <xdr:row>0</xdr:row>
      <xdr:rowOff>0</xdr:rowOff>
    </xdr:to>
    <xdr:sp fLocksText="0">
      <xdr:nvSpPr>
        <xdr:cNvPr id="20" name="Text Box 22"/>
        <xdr:cNvSpPr txBox="1">
          <a:spLocks noChangeArrowheads="1"/>
        </xdr:cNvSpPr>
      </xdr:nvSpPr>
      <xdr:spPr>
        <a:xfrm>
          <a:off x="12134850" y="0"/>
          <a:ext cx="83820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2" name="Text Box 24"/>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23" name="Text Box 25"/>
        <xdr:cNvSpPr txBox="1">
          <a:spLocks noChangeArrowheads="1"/>
        </xdr:cNvSpPr>
      </xdr:nvSpPr>
      <xdr:spPr>
        <a:xfrm>
          <a:off x="19050" y="38100"/>
          <a:ext cx="12954000"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419100</xdr:colOff>
      <xdr:row>0</xdr:row>
      <xdr:rowOff>638175</xdr:rowOff>
    </xdr:from>
    <xdr:to>
      <xdr:col>21</xdr:col>
      <xdr:colOff>323850</xdr:colOff>
      <xdr:row>0</xdr:row>
      <xdr:rowOff>1104900</xdr:rowOff>
    </xdr:to>
    <xdr:sp fLocksText="0">
      <xdr:nvSpPr>
        <xdr:cNvPr id="24" name="Text Box 26"/>
        <xdr:cNvSpPr txBox="1">
          <a:spLocks noChangeArrowheads="1"/>
        </xdr:cNvSpPr>
      </xdr:nvSpPr>
      <xdr:spPr>
        <a:xfrm>
          <a:off x="11172825" y="638175"/>
          <a:ext cx="1676400" cy="466725"/>
        </a:xfrm>
        <a:prstGeom prst="rect">
          <a:avLst/>
        </a:prstGeom>
        <a:solidFill>
          <a:srgbClr val="FFCC99"/>
        </a:solidFill>
        <a:ln w="9525" cmpd="sng">
          <a:noFill/>
        </a:ln>
      </xdr:spPr>
      <xdr:txBody>
        <a:bodyPr vertOverflow="clip" wrap="square" lIns="0" tIns="32004" rIns="36576" bIns="0"/>
        <a:p>
          <a:pPr algn="r">
            <a:defRPr/>
          </a:pPr>
          <a:r>
            <a:rPr lang="en-US" cap="none" sz="1400" b="0" i="0" u="none" baseline="0">
              <a:solidFill>
                <a:srgbClr val="000000"/>
              </a:solidFill>
              <a:latin typeface="Garamond"/>
              <a:ea typeface="Garamond"/>
              <a:cs typeface="Garamond"/>
            </a:rPr>
            <a:t>WEEKEND: 14
</a:t>
          </a:r>
          <a:r>
            <a:rPr lang="en-US" cap="none" sz="1400" b="0" i="0" u="none" baseline="0">
              <a:solidFill>
                <a:srgbClr val="000000"/>
              </a:solidFill>
              <a:latin typeface="Garamond"/>
              <a:ea typeface="Garamond"/>
              <a:cs typeface="Garamond"/>
            </a:rPr>
            <a:t>02-04 APRIL 2010</a:t>
          </a:r>
          <a:r>
            <a:rPr lang="en-US" cap="none" sz="1400" b="0" i="0" u="none" baseline="0">
              <a:solidFill>
                <a:srgbClr val="FFFFFF"/>
              </a:solidFill>
              <a:latin typeface="Garamond"/>
              <a:ea typeface="Garamond"/>
              <a:cs typeface="Garamond"/>
            </a:rPr>
            <a:t>
</a:t>
          </a:r>
          <a:r>
            <a:rPr lang="en-US" cap="none" sz="14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27"/>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6" name="Text Box 28"/>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27" name="Text Box 29"/>
        <xdr:cNvSpPr txBox="1">
          <a:spLocks noChangeArrowheads="1"/>
        </xdr:cNvSpPr>
      </xdr:nvSpPr>
      <xdr:spPr>
        <a:xfrm>
          <a:off x="19050" y="38100"/>
          <a:ext cx="12954000" cy="109537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352425</xdr:colOff>
      <xdr:row>0</xdr:row>
      <xdr:rowOff>390525</xdr:rowOff>
    </xdr:from>
    <xdr:to>
      <xdr:col>21</xdr:col>
      <xdr:colOff>323850</xdr:colOff>
      <xdr:row>0</xdr:row>
      <xdr:rowOff>1009650</xdr:rowOff>
    </xdr:to>
    <xdr:sp fLocksText="0">
      <xdr:nvSpPr>
        <xdr:cNvPr id="28" name="Text Box 30"/>
        <xdr:cNvSpPr txBox="1">
          <a:spLocks noChangeArrowheads="1"/>
        </xdr:cNvSpPr>
      </xdr:nvSpPr>
      <xdr:spPr>
        <a:xfrm>
          <a:off x="11106150" y="390525"/>
          <a:ext cx="1743075" cy="6191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14
</a:t>
          </a:r>
          <a:r>
            <a:rPr lang="en-US" cap="none" sz="1600" b="0" i="0" u="none" baseline="0">
              <a:solidFill>
                <a:srgbClr val="000000"/>
              </a:solidFill>
              <a:latin typeface="Garamond"/>
              <a:ea typeface="Garamond"/>
              <a:cs typeface="Garamond"/>
            </a:rPr>
            <a:t>02-04 APRIL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1"/>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30" name="Text Box 32"/>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1" name="Text Box 33"/>
        <xdr:cNvSpPr txBox="1">
          <a:spLocks noChangeArrowheads="1"/>
        </xdr:cNvSpPr>
      </xdr:nvSpPr>
      <xdr:spPr>
        <a:xfrm>
          <a:off x="19050" y="38100"/>
          <a:ext cx="12954000" cy="109537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485775</xdr:colOff>
      <xdr:row>0</xdr:row>
      <xdr:rowOff>419100</xdr:rowOff>
    </xdr:from>
    <xdr:to>
      <xdr:col>21</xdr:col>
      <xdr:colOff>323850</xdr:colOff>
      <xdr:row>0</xdr:row>
      <xdr:rowOff>1104900</xdr:rowOff>
    </xdr:to>
    <xdr:sp fLocksText="0">
      <xdr:nvSpPr>
        <xdr:cNvPr id="32" name="Text Box 34"/>
        <xdr:cNvSpPr txBox="1">
          <a:spLocks noChangeArrowheads="1"/>
        </xdr:cNvSpPr>
      </xdr:nvSpPr>
      <xdr:spPr>
        <a:xfrm>
          <a:off x="11239500" y="419100"/>
          <a:ext cx="1609725" cy="68580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15
</a:t>
          </a:r>
          <a:r>
            <a:rPr lang="en-US" cap="none" sz="1600" b="0" i="0" u="none" baseline="0">
              <a:solidFill>
                <a:srgbClr val="000000"/>
              </a:solidFill>
              <a:latin typeface="Garamond"/>
              <a:ea typeface="Garamond"/>
              <a:cs typeface="Garamond"/>
            </a:rPr>
            <a:t>09-11 APRIL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35"/>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34" name="Text Box 36"/>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5" name="Text Box 37"/>
        <xdr:cNvSpPr txBox="1">
          <a:spLocks noChangeArrowheads="1"/>
        </xdr:cNvSpPr>
      </xdr:nvSpPr>
      <xdr:spPr>
        <a:xfrm>
          <a:off x="19050" y="38100"/>
          <a:ext cx="1295400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36" name="Text Box 38"/>
        <xdr:cNvSpPr txBox="1">
          <a:spLocks noChangeArrowheads="1"/>
        </xdr:cNvSpPr>
      </xdr:nvSpPr>
      <xdr:spPr>
        <a:xfrm>
          <a:off x="10753725" y="419100"/>
          <a:ext cx="209550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16
</a:t>
          </a:r>
          <a:r>
            <a:rPr lang="en-US" cap="none" sz="1500" b="0" i="0" u="none" baseline="0">
              <a:solidFill>
                <a:srgbClr val="000000"/>
              </a:solidFill>
              <a:latin typeface="Garamond"/>
              <a:ea typeface="Garamond"/>
              <a:cs typeface="Garamond"/>
            </a:rPr>
            <a:t>16-18 APRIL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39"/>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38" name="Text Box 40"/>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9" name="Text Box 41"/>
        <xdr:cNvSpPr txBox="1">
          <a:spLocks noChangeArrowheads="1"/>
        </xdr:cNvSpPr>
      </xdr:nvSpPr>
      <xdr:spPr>
        <a:xfrm>
          <a:off x="19050" y="38100"/>
          <a:ext cx="1295400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40" name="Text Box 42"/>
        <xdr:cNvSpPr txBox="1">
          <a:spLocks noChangeArrowheads="1"/>
        </xdr:cNvSpPr>
      </xdr:nvSpPr>
      <xdr:spPr>
        <a:xfrm>
          <a:off x="10753725" y="419100"/>
          <a:ext cx="209550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17
</a:t>
          </a:r>
          <a:r>
            <a:rPr lang="en-US" cap="none" sz="1500" b="0" i="0" u="none" baseline="0">
              <a:solidFill>
                <a:srgbClr val="000000"/>
              </a:solidFill>
              <a:latin typeface="Garamond"/>
              <a:ea typeface="Garamond"/>
              <a:cs typeface="Garamond"/>
            </a:rPr>
            <a:t>23-25 APRIL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41" name="Text Box 43"/>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42" name="Text Box 44"/>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43" name="Text Box 45"/>
        <xdr:cNvSpPr txBox="1">
          <a:spLocks noChangeArrowheads="1"/>
        </xdr:cNvSpPr>
      </xdr:nvSpPr>
      <xdr:spPr>
        <a:xfrm>
          <a:off x="19050" y="38100"/>
          <a:ext cx="1295400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16</xdr:col>
      <xdr:colOff>161925</xdr:colOff>
      <xdr:row>0</xdr:row>
      <xdr:rowOff>419100</xdr:rowOff>
    </xdr:from>
    <xdr:to>
      <xdr:col>21</xdr:col>
      <xdr:colOff>323850</xdr:colOff>
      <xdr:row>0</xdr:row>
      <xdr:rowOff>1104900</xdr:rowOff>
    </xdr:to>
    <xdr:sp fLocksText="0">
      <xdr:nvSpPr>
        <xdr:cNvPr id="44" name="Text Box 46"/>
        <xdr:cNvSpPr txBox="1">
          <a:spLocks noChangeArrowheads="1"/>
        </xdr:cNvSpPr>
      </xdr:nvSpPr>
      <xdr:spPr>
        <a:xfrm>
          <a:off x="10467975" y="419100"/>
          <a:ext cx="238125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19
</a:t>
          </a:r>
          <a:r>
            <a:rPr lang="en-US" cap="none" sz="1500" b="0" i="0" u="none" baseline="0">
              <a:solidFill>
                <a:srgbClr val="000000"/>
              </a:solidFill>
              <a:latin typeface="Garamond"/>
              <a:ea typeface="Garamond"/>
              <a:cs typeface="Garamond"/>
            </a:rPr>
            <a:t>07 - 09 MAY</a:t>
          </a:r>
          <a:r>
            <a:rPr lang="en-US" cap="none" sz="2000" b="0" i="0" u="none" baseline="0">
              <a:solidFill>
                <a:srgbClr val="000000"/>
              </a:solidFill>
              <a:latin typeface="Garamond"/>
              <a:ea typeface="Garamond"/>
              <a:cs typeface="Garamond"/>
            </a:rPr>
            <a:t>  </a:t>
          </a:r>
          <a:r>
            <a:rPr lang="en-US" cap="none" sz="1500" b="0" i="0" u="none" baseline="0">
              <a:solidFill>
                <a:srgbClr val="000000"/>
              </a:solidFill>
              <a:latin typeface="Garamond"/>
              <a:ea typeface="Garamond"/>
              <a:cs typeface="Garamond"/>
            </a:rPr>
            <a:t>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45" name="Text Box 47"/>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46" name="Text Box 48"/>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47" name="Text Box 49"/>
        <xdr:cNvSpPr txBox="1">
          <a:spLocks noChangeArrowheads="1"/>
        </xdr:cNvSpPr>
      </xdr:nvSpPr>
      <xdr:spPr>
        <a:xfrm>
          <a:off x="19050" y="38100"/>
          <a:ext cx="1295400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48" name="Text Box 50"/>
        <xdr:cNvSpPr txBox="1">
          <a:spLocks noChangeArrowheads="1"/>
        </xdr:cNvSpPr>
      </xdr:nvSpPr>
      <xdr:spPr>
        <a:xfrm>
          <a:off x="10753725" y="419100"/>
          <a:ext cx="209550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19
</a:t>
          </a:r>
          <a:r>
            <a:rPr lang="en-US" cap="none" sz="1500" b="0" i="0" u="none" baseline="0">
              <a:solidFill>
                <a:srgbClr val="000000"/>
              </a:solidFill>
              <a:latin typeface="Garamond"/>
              <a:ea typeface="Garamond"/>
              <a:cs typeface="Garamond"/>
            </a:rPr>
            <a:t>07-09 MAY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49" name="Text Box 51"/>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50" name="Text Box 52"/>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51" name="Text Box 53"/>
        <xdr:cNvSpPr txBox="1">
          <a:spLocks noChangeArrowheads="1"/>
        </xdr:cNvSpPr>
      </xdr:nvSpPr>
      <xdr:spPr>
        <a:xfrm>
          <a:off x="19050" y="38100"/>
          <a:ext cx="12954000" cy="1095375"/>
        </a:xfrm>
        <a:prstGeom prst="rect">
          <a:avLst/>
        </a:prstGeom>
        <a:solidFill>
          <a:srgbClr val="FFCC99"/>
        </a:solidFill>
        <a:ln w="38100" cmpd="dbl">
          <a:noFill/>
        </a:ln>
      </xdr:spPr>
      <xdr:txBody>
        <a:bodyPr vertOverflow="clip" wrap="square" lIns="54864" tIns="59436" rIns="54864" bIns="59436" anchor="ctr"/>
        <a:p>
          <a:pPr algn="ctr">
            <a:defRPr/>
          </a:pPr>
          <a:r>
            <a:rPr lang="en-US" cap="none" sz="30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16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0</xdr:colOff>
      <xdr:row>0</xdr:row>
      <xdr:rowOff>419100</xdr:rowOff>
    </xdr:from>
    <xdr:to>
      <xdr:col>21</xdr:col>
      <xdr:colOff>323850</xdr:colOff>
      <xdr:row>0</xdr:row>
      <xdr:rowOff>1104900</xdr:rowOff>
    </xdr:to>
    <xdr:sp fLocksText="0">
      <xdr:nvSpPr>
        <xdr:cNvPr id="52" name="Text Box 54"/>
        <xdr:cNvSpPr txBox="1">
          <a:spLocks noChangeArrowheads="1"/>
        </xdr:cNvSpPr>
      </xdr:nvSpPr>
      <xdr:spPr>
        <a:xfrm>
          <a:off x="10753725" y="419100"/>
          <a:ext cx="2095500" cy="685800"/>
        </a:xfrm>
        <a:prstGeom prst="rect">
          <a:avLst/>
        </a:prstGeom>
        <a:solidFill>
          <a:srgbClr val="FFCC99"/>
        </a:solidFill>
        <a:ln w="9525" cmpd="sng">
          <a:noFill/>
        </a:ln>
      </xdr:spPr>
      <xdr:txBody>
        <a:bodyPr vertOverflow="clip" wrap="square" lIns="0" tIns="32004" rIns="36576" bIns="0"/>
        <a:p>
          <a:pPr algn="r">
            <a:defRPr/>
          </a:pPr>
          <a:r>
            <a:rPr lang="en-US" cap="none" sz="1500" b="0" i="0" u="none" baseline="0">
              <a:solidFill>
                <a:srgbClr val="000000"/>
              </a:solidFill>
              <a:latin typeface="Garamond"/>
              <a:ea typeface="Garamond"/>
              <a:cs typeface="Garamond"/>
            </a:rPr>
            <a:t>WEEKEND: 20
</a:t>
          </a:r>
          <a:r>
            <a:rPr lang="en-US" cap="none" sz="1500" b="0" i="0" u="none" baseline="0">
              <a:solidFill>
                <a:srgbClr val="000000"/>
              </a:solidFill>
              <a:latin typeface="Garamond"/>
              <a:ea typeface="Garamond"/>
              <a:cs typeface="Garamond"/>
            </a:rPr>
            <a:t>14-16 MAY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53" name="Text Box 55"/>
        <xdr:cNvSpPr txBox="1">
          <a:spLocks noChangeArrowheads="1"/>
        </xdr:cNvSpPr>
      </xdr:nvSpPr>
      <xdr:spPr>
        <a:xfrm>
          <a:off x="0" y="0"/>
          <a:ext cx="12973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54" name="Text Box 56"/>
        <xdr:cNvSpPr txBox="1">
          <a:spLocks noChangeArrowheads="1"/>
        </xdr:cNvSpPr>
      </xdr:nvSpPr>
      <xdr:spPr>
        <a:xfrm>
          <a:off x="10753725" y="0"/>
          <a:ext cx="22193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55" name="Text Box 57"/>
        <xdr:cNvSpPr txBox="1">
          <a:spLocks noChangeArrowheads="1"/>
        </xdr:cNvSpPr>
      </xdr:nvSpPr>
      <xdr:spPr>
        <a:xfrm>
          <a:off x="19050" y="38100"/>
          <a:ext cx="12954000" cy="109537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342900</xdr:colOff>
      <xdr:row>0</xdr:row>
      <xdr:rowOff>419100</xdr:rowOff>
    </xdr:from>
    <xdr:to>
      <xdr:col>21</xdr:col>
      <xdr:colOff>323850</xdr:colOff>
      <xdr:row>0</xdr:row>
      <xdr:rowOff>1104900</xdr:rowOff>
    </xdr:to>
    <xdr:sp fLocksText="0">
      <xdr:nvSpPr>
        <xdr:cNvPr id="56" name="Text Box 58"/>
        <xdr:cNvSpPr txBox="1">
          <a:spLocks noChangeArrowheads="1"/>
        </xdr:cNvSpPr>
      </xdr:nvSpPr>
      <xdr:spPr>
        <a:xfrm>
          <a:off x="11096625" y="419100"/>
          <a:ext cx="1752600" cy="68580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22
</a:t>
          </a:r>
          <a:r>
            <a:rPr lang="en-US" cap="none" sz="1600" b="0" i="0" u="none" baseline="0">
              <a:solidFill>
                <a:srgbClr val="000000"/>
              </a:solidFill>
              <a:latin typeface="Garamond"/>
              <a:ea typeface="Garamond"/>
              <a:cs typeface="Garamond"/>
            </a:rPr>
            <a:t>28-30 MAY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99"/>
  <sheetViews>
    <sheetView tabSelected="1" zoomScale="63" zoomScaleNormal="63" zoomScalePageLayoutView="0" workbookViewId="0" topLeftCell="A1">
      <selection activeCell="E10" sqref="E10"/>
    </sheetView>
  </sheetViews>
  <sheetFormatPr defaultColWidth="4.421875" defaultRowHeight="12.75"/>
  <cols>
    <col min="1" max="1" width="4.28125" style="43" bestFit="1" customWidth="1"/>
    <col min="2" max="2" width="64.28125" style="15" bestFit="1" customWidth="1"/>
    <col min="3" max="3" width="9.57421875" style="16" bestFit="1" customWidth="1"/>
    <col min="4" max="4" width="27.8515625" style="6" bestFit="1" customWidth="1"/>
    <col min="5" max="5" width="6.28125" style="17" bestFit="1" customWidth="1"/>
    <col min="6" max="6" width="6.7109375" style="17" bestFit="1" customWidth="1"/>
    <col min="7" max="7" width="8.00390625" style="17" customWidth="1"/>
    <col min="8" max="8" width="11.7109375" style="20" bestFit="1" customWidth="1"/>
    <col min="9" max="9" width="7.7109375" style="26" bestFit="1" customWidth="1"/>
    <col min="10" max="10" width="11.7109375" style="20" bestFit="1" customWidth="1"/>
    <col min="11" max="11" width="7.7109375" style="26" bestFit="1" customWidth="1"/>
    <col min="12" max="12" width="11.7109375" style="20" bestFit="1" customWidth="1"/>
    <col min="13" max="13" width="7.7109375" style="26" bestFit="1" customWidth="1"/>
    <col min="14" max="14" width="13.7109375" style="23" bestFit="1" customWidth="1"/>
    <col min="15" max="15" width="8.8515625" style="27" bestFit="1" customWidth="1"/>
    <col min="16" max="16" width="8.00390625" style="44" bestFit="1" customWidth="1"/>
    <col min="17" max="17" width="6.7109375" style="45" bestFit="1" customWidth="1"/>
    <col min="18" max="18" width="13.7109375" style="46" bestFit="1" customWidth="1"/>
    <col min="19" max="19" width="8.00390625" style="47" bestFit="1" customWidth="1"/>
    <col min="20" max="20" width="14.8515625" style="46" bestFit="1" customWidth="1"/>
    <col min="21" max="21" width="10.57421875" style="44" bestFit="1" customWidth="1"/>
    <col min="22" max="22" width="6.7109375" style="45" bestFit="1" customWidth="1"/>
    <col min="23" max="23" width="2.7109375" style="48" bestFit="1" customWidth="1"/>
    <col min="24" max="26" width="4.421875" style="6" customWidth="1"/>
    <col min="27" max="27" width="2.140625" style="6" bestFit="1" customWidth="1"/>
    <col min="28" max="16384" width="4.421875" style="6" customWidth="1"/>
  </cols>
  <sheetData>
    <row r="1" spans="1:23" s="40" customFormat="1" ht="99" customHeight="1">
      <c r="A1" s="41"/>
      <c r="B1" s="28"/>
      <c r="C1" s="29"/>
      <c r="D1" s="30"/>
      <c r="E1" s="31"/>
      <c r="F1" s="31"/>
      <c r="G1" s="31"/>
      <c r="H1" s="32"/>
      <c r="I1" s="33"/>
      <c r="J1" s="34"/>
      <c r="K1" s="35"/>
      <c r="L1" s="36"/>
      <c r="M1" s="37"/>
      <c r="N1" s="38"/>
      <c r="O1" s="39"/>
      <c r="P1" s="44"/>
      <c r="Q1" s="45"/>
      <c r="R1" s="46"/>
      <c r="S1" s="47"/>
      <c r="T1" s="46"/>
      <c r="U1" s="44"/>
      <c r="V1" s="45"/>
      <c r="W1" s="48"/>
    </row>
    <row r="2" spans="1:23" s="3" customFormat="1" ht="27.75" thickBot="1">
      <c r="A2" s="181" t="s">
        <v>10</v>
      </c>
      <c r="B2" s="182"/>
      <c r="C2" s="182"/>
      <c r="D2" s="182"/>
      <c r="E2" s="182"/>
      <c r="F2" s="182"/>
      <c r="G2" s="182"/>
      <c r="H2" s="182"/>
      <c r="I2" s="182"/>
      <c r="J2" s="182"/>
      <c r="K2" s="182"/>
      <c r="L2" s="182"/>
      <c r="M2" s="182"/>
      <c r="N2" s="182"/>
      <c r="O2" s="182"/>
      <c r="P2" s="182"/>
      <c r="Q2" s="182"/>
      <c r="R2" s="182"/>
      <c r="S2" s="182"/>
      <c r="T2" s="182"/>
      <c r="U2" s="182"/>
      <c r="V2" s="182"/>
      <c r="W2" s="48"/>
    </row>
    <row r="3" spans="1:23" s="64" customFormat="1" ht="20.25" customHeight="1">
      <c r="A3" s="62"/>
      <c r="B3" s="187" t="s">
        <v>11</v>
      </c>
      <c r="C3" s="201" t="s">
        <v>16</v>
      </c>
      <c r="D3" s="184" t="s">
        <v>2</v>
      </c>
      <c r="E3" s="184" t="s">
        <v>17</v>
      </c>
      <c r="F3" s="184" t="s">
        <v>18</v>
      </c>
      <c r="G3" s="184" t="s">
        <v>19</v>
      </c>
      <c r="H3" s="183" t="s">
        <v>3</v>
      </c>
      <c r="I3" s="183"/>
      <c r="J3" s="183" t="s">
        <v>4</v>
      </c>
      <c r="K3" s="183"/>
      <c r="L3" s="183" t="s">
        <v>5</v>
      </c>
      <c r="M3" s="183"/>
      <c r="N3" s="180" t="s">
        <v>20</v>
      </c>
      <c r="O3" s="180"/>
      <c r="P3" s="180"/>
      <c r="Q3" s="180"/>
      <c r="R3" s="183" t="s">
        <v>1</v>
      </c>
      <c r="S3" s="183"/>
      <c r="T3" s="180" t="s">
        <v>12</v>
      </c>
      <c r="U3" s="180"/>
      <c r="V3" s="186"/>
      <c r="W3" s="63"/>
    </row>
    <row r="4" spans="1:23" s="64" customFormat="1" ht="26.25" thickBot="1">
      <c r="A4" s="65"/>
      <c r="B4" s="188"/>
      <c r="C4" s="202"/>
      <c r="D4" s="203"/>
      <c r="E4" s="185"/>
      <c r="F4" s="185"/>
      <c r="G4" s="185"/>
      <c r="H4" s="66" t="s">
        <v>8</v>
      </c>
      <c r="I4" s="67" t="s">
        <v>7</v>
      </c>
      <c r="J4" s="66" t="s">
        <v>8</v>
      </c>
      <c r="K4" s="67" t="s">
        <v>7</v>
      </c>
      <c r="L4" s="66" t="s">
        <v>8</v>
      </c>
      <c r="M4" s="67" t="s">
        <v>7</v>
      </c>
      <c r="N4" s="66" t="s">
        <v>8</v>
      </c>
      <c r="O4" s="67" t="s">
        <v>7</v>
      </c>
      <c r="P4" s="67" t="s">
        <v>13</v>
      </c>
      <c r="Q4" s="68" t="s">
        <v>14</v>
      </c>
      <c r="R4" s="66" t="s">
        <v>8</v>
      </c>
      <c r="S4" s="69" t="s">
        <v>6</v>
      </c>
      <c r="T4" s="66" t="s">
        <v>8</v>
      </c>
      <c r="U4" s="67" t="s">
        <v>7</v>
      </c>
      <c r="V4" s="70" t="s">
        <v>14</v>
      </c>
      <c r="W4" s="63"/>
    </row>
    <row r="5" spans="1:23" s="4" customFormat="1" ht="15" customHeight="1">
      <c r="A5" s="60">
        <v>1</v>
      </c>
      <c r="B5" s="107" t="s">
        <v>78</v>
      </c>
      <c r="C5" s="108">
        <v>40326</v>
      </c>
      <c r="D5" s="109" t="s">
        <v>79</v>
      </c>
      <c r="E5" s="110">
        <v>274</v>
      </c>
      <c r="F5" s="110">
        <v>278</v>
      </c>
      <c r="G5" s="111">
        <v>1</v>
      </c>
      <c r="H5" s="112">
        <v>226136</v>
      </c>
      <c r="I5" s="113">
        <v>19865</v>
      </c>
      <c r="J5" s="112">
        <v>501074</v>
      </c>
      <c r="K5" s="113">
        <v>42969</v>
      </c>
      <c r="L5" s="112">
        <v>489225</v>
      </c>
      <c r="M5" s="113">
        <v>41596</v>
      </c>
      <c r="N5" s="152">
        <f aca="true" t="shared" si="0" ref="N5:O7">+L5+J5+H5</f>
        <v>1216435</v>
      </c>
      <c r="O5" s="153">
        <f t="shared" si="0"/>
        <v>104430</v>
      </c>
      <c r="P5" s="113">
        <f>+O5/F5</f>
        <v>375.6474820143885</v>
      </c>
      <c r="Q5" s="114">
        <f>+N5/O5</f>
        <v>11.648329024226754</v>
      </c>
      <c r="R5" s="112"/>
      <c r="S5" s="115">
        <f aca="true" t="shared" si="1" ref="S5:S36">IF(R5&lt;&gt;0,-(R5-N5)/R5,"")</f>
      </c>
      <c r="T5" s="112">
        <v>1216435</v>
      </c>
      <c r="U5" s="113">
        <v>104430</v>
      </c>
      <c r="V5" s="116">
        <f>+T5/U5</f>
        <v>11.648329024226754</v>
      </c>
      <c r="W5" s="138"/>
    </row>
    <row r="6" spans="1:23" s="4" customFormat="1" ht="15" customHeight="1">
      <c r="A6" s="60">
        <v>2</v>
      </c>
      <c r="B6" s="117" t="s">
        <v>80</v>
      </c>
      <c r="C6" s="71">
        <v>40319</v>
      </c>
      <c r="D6" s="72" t="s">
        <v>79</v>
      </c>
      <c r="E6" s="73">
        <v>178</v>
      </c>
      <c r="F6" s="73">
        <v>180</v>
      </c>
      <c r="G6" s="73">
        <v>2</v>
      </c>
      <c r="H6" s="75">
        <v>139132</v>
      </c>
      <c r="I6" s="76">
        <v>14914</v>
      </c>
      <c r="J6" s="75">
        <v>215405</v>
      </c>
      <c r="K6" s="76">
        <v>22858</v>
      </c>
      <c r="L6" s="75">
        <v>212424</v>
      </c>
      <c r="M6" s="76">
        <v>21505</v>
      </c>
      <c r="N6" s="154">
        <f t="shared" si="0"/>
        <v>566961</v>
      </c>
      <c r="O6" s="155">
        <f t="shared" si="0"/>
        <v>59277</v>
      </c>
      <c r="P6" s="76">
        <f>+O6/F6</f>
        <v>329.31666666666666</v>
      </c>
      <c r="Q6" s="77">
        <f>+N6/O6</f>
        <v>9.56460347183562</v>
      </c>
      <c r="R6" s="75">
        <v>1207176</v>
      </c>
      <c r="S6" s="78">
        <f t="shared" si="1"/>
        <v>-0.5303410604584584</v>
      </c>
      <c r="T6" s="75">
        <v>2228788</v>
      </c>
      <c r="U6" s="76">
        <v>237526</v>
      </c>
      <c r="V6" s="118">
        <f>+T6/U6</f>
        <v>9.383343297154838</v>
      </c>
      <c r="W6" s="138"/>
    </row>
    <row r="7" spans="1:23" s="5" customFormat="1" ht="15" customHeight="1">
      <c r="A7" s="141">
        <v>3</v>
      </c>
      <c r="B7" s="142" t="s">
        <v>65</v>
      </c>
      <c r="C7" s="143">
        <v>40312</v>
      </c>
      <c r="D7" s="144" t="s">
        <v>79</v>
      </c>
      <c r="E7" s="145">
        <v>168</v>
      </c>
      <c r="F7" s="145">
        <v>169</v>
      </c>
      <c r="G7" s="145">
        <v>3</v>
      </c>
      <c r="H7" s="146">
        <v>69291</v>
      </c>
      <c r="I7" s="147">
        <v>7244</v>
      </c>
      <c r="J7" s="146">
        <v>102397</v>
      </c>
      <c r="K7" s="147">
        <v>9897</v>
      </c>
      <c r="L7" s="146">
        <v>104998</v>
      </c>
      <c r="M7" s="147">
        <v>10446</v>
      </c>
      <c r="N7" s="156">
        <f t="shared" si="0"/>
        <v>276686</v>
      </c>
      <c r="O7" s="157">
        <f t="shared" si="0"/>
        <v>27587</v>
      </c>
      <c r="P7" s="147">
        <f>+O7/F7</f>
        <v>163.23668639053255</v>
      </c>
      <c r="Q7" s="148">
        <f>+N7/O7</f>
        <v>10.02957914959945</v>
      </c>
      <c r="R7" s="146">
        <v>608614</v>
      </c>
      <c r="S7" s="149">
        <f t="shared" si="1"/>
        <v>-0.5453834450078375</v>
      </c>
      <c r="T7" s="146">
        <v>3110516</v>
      </c>
      <c r="U7" s="147">
        <v>314703</v>
      </c>
      <c r="V7" s="150">
        <f>+T7/U7</f>
        <v>9.88397314293159</v>
      </c>
      <c r="W7" s="138"/>
    </row>
    <row r="8" spans="1:23" s="5" customFormat="1" ht="15" customHeight="1">
      <c r="A8" s="61">
        <v>4</v>
      </c>
      <c r="B8" s="119" t="s">
        <v>81</v>
      </c>
      <c r="C8" s="83">
        <v>40319</v>
      </c>
      <c r="D8" s="82" t="s">
        <v>82</v>
      </c>
      <c r="E8" s="84">
        <v>83</v>
      </c>
      <c r="F8" s="84">
        <v>83</v>
      </c>
      <c r="G8" s="84">
        <v>2</v>
      </c>
      <c r="H8" s="85">
        <v>40506</v>
      </c>
      <c r="I8" s="86">
        <v>4386</v>
      </c>
      <c r="J8" s="85">
        <v>54088</v>
      </c>
      <c r="K8" s="86">
        <v>5416</v>
      </c>
      <c r="L8" s="85">
        <v>57611</v>
      </c>
      <c r="M8" s="86">
        <v>5698</v>
      </c>
      <c r="N8" s="158">
        <f>+H8+J8+L8</f>
        <v>152205</v>
      </c>
      <c r="O8" s="159">
        <f>+I8+K8+M8</f>
        <v>15500</v>
      </c>
      <c r="P8" s="87">
        <f>IF(N8&lt;&gt;0,O8/F8,"")</f>
        <v>186.74698795180723</v>
      </c>
      <c r="Q8" s="88">
        <f>IF(N8&lt;&gt;0,N8/O8,"")</f>
        <v>9.81967741935484</v>
      </c>
      <c r="R8" s="85">
        <v>272175</v>
      </c>
      <c r="S8" s="78">
        <f t="shared" si="1"/>
        <v>-0.44078258473408655</v>
      </c>
      <c r="T8" s="85">
        <v>557991</v>
      </c>
      <c r="U8" s="86">
        <v>57873</v>
      </c>
      <c r="V8" s="120">
        <f>T8/U8</f>
        <v>9.641646363589238</v>
      </c>
      <c r="W8" s="138">
        <v>1</v>
      </c>
    </row>
    <row r="9" spans="1:23" s="5" customFormat="1" ht="15" customHeight="1">
      <c r="A9" s="61">
        <v>5</v>
      </c>
      <c r="B9" s="121" t="s">
        <v>62</v>
      </c>
      <c r="C9" s="71">
        <v>40305</v>
      </c>
      <c r="D9" s="72" t="s">
        <v>79</v>
      </c>
      <c r="E9" s="73">
        <v>126</v>
      </c>
      <c r="F9" s="73">
        <v>125</v>
      </c>
      <c r="G9" s="73">
        <v>4</v>
      </c>
      <c r="H9" s="75">
        <v>23510</v>
      </c>
      <c r="I9" s="76">
        <v>2397</v>
      </c>
      <c r="J9" s="75">
        <v>36102</v>
      </c>
      <c r="K9" s="76">
        <v>3644</v>
      </c>
      <c r="L9" s="75">
        <v>36696</v>
      </c>
      <c r="M9" s="76">
        <v>3735</v>
      </c>
      <c r="N9" s="154">
        <f>+L9+J9+H9</f>
        <v>96308</v>
      </c>
      <c r="O9" s="155">
        <f>+M9+K9+I9</f>
        <v>9776</v>
      </c>
      <c r="P9" s="76">
        <f>+O9/F9</f>
        <v>78.208</v>
      </c>
      <c r="Q9" s="77">
        <f>+N9/O9</f>
        <v>9.851472995090017</v>
      </c>
      <c r="R9" s="75">
        <v>168757</v>
      </c>
      <c r="S9" s="78">
        <f t="shared" si="1"/>
        <v>-0.4293095990092263</v>
      </c>
      <c r="T9" s="75">
        <v>2331991</v>
      </c>
      <c r="U9" s="76">
        <v>236973</v>
      </c>
      <c r="V9" s="118">
        <f>+T9/U9</f>
        <v>9.84074557017044</v>
      </c>
      <c r="W9" s="138"/>
    </row>
    <row r="10" spans="1:23" s="5" customFormat="1" ht="15" customHeight="1">
      <c r="A10" s="61">
        <v>6</v>
      </c>
      <c r="B10" s="117" t="s">
        <v>71</v>
      </c>
      <c r="C10" s="71">
        <v>40319</v>
      </c>
      <c r="D10" s="72" t="s">
        <v>83</v>
      </c>
      <c r="E10" s="73">
        <v>40</v>
      </c>
      <c r="F10" s="73">
        <v>40</v>
      </c>
      <c r="G10" s="73">
        <v>2</v>
      </c>
      <c r="H10" s="89">
        <v>21293.5</v>
      </c>
      <c r="I10" s="90">
        <v>1875</v>
      </c>
      <c r="J10" s="89">
        <v>31316</v>
      </c>
      <c r="K10" s="90">
        <v>2630</v>
      </c>
      <c r="L10" s="89">
        <v>29364</v>
      </c>
      <c r="M10" s="90">
        <v>2476</v>
      </c>
      <c r="N10" s="160">
        <f aca="true" t="shared" si="2" ref="N10:O12">H10+J10+L10</f>
        <v>81973.5</v>
      </c>
      <c r="O10" s="161">
        <f t="shared" si="2"/>
        <v>6981</v>
      </c>
      <c r="P10" s="90">
        <f>O10/F10</f>
        <v>174.525</v>
      </c>
      <c r="Q10" s="91">
        <f>+N10/O10</f>
        <v>11.742372152986679</v>
      </c>
      <c r="R10" s="89">
        <v>134234</v>
      </c>
      <c r="S10" s="78">
        <f t="shared" si="1"/>
        <v>-0.38932386727654694</v>
      </c>
      <c r="T10" s="92">
        <v>271030.5</v>
      </c>
      <c r="U10" s="93">
        <v>24092</v>
      </c>
      <c r="V10" s="122">
        <f>T10/U10</f>
        <v>11.249813216005313</v>
      </c>
      <c r="W10" s="138"/>
    </row>
    <row r="11" spans="1:23" s="5" customFormat="1" ht="15" customHeight="1">
      <c r="A11" s="61">
        <v>7</v>
      </c>
      <c r="B11" s="119" t="s">
        <v>84</v>
      </c>
      <c r="C11" s="83">
        <v>40326</v>
      </c>
      <c r="D11" s="82" t="s">
        <v>85</v>
      </c>
      <c r="E11" s="84">
        <v>45</v>
      </c>
      <c r="F11" s="84">
        <v>45</v>
      </c>
      <c r="G11" s="94">
        <v>1</v>
      </c>
      <c r="H11" s="85">
        <v>12634</v>
      </c>
      <c r="I11" s="86">
        <v>1309</v>
      </c>
      <c r="J11" s="85">
        <v>17976.5</v>
      </c>
      <c r="K11" s="86">
        <v>1742</v>
      </c>
      <c r="L11" s="85">
        <v>18927</v>
      </c>
      <c r="M11" s="86">
        <v>1841</v>
      </c>
      <c r="N11" s="158">
        <f t="shared" si="2"/>
        <v>49537.5</v>
      </c>
      <c r="O11" s="159">
        <f t="shared" si="2"/>
        <v>4892</v>
      </c>
      <c r="P11" s="87">
        <f>IF(N11&lt;&gt;0,O11/F11,"")</f>
        <v>108.71111111111111</v>
      </c>
      <c r="Q11" s="88">
        <f>IF(N11&lt;&gt;0,N11/O11,"")</f>
        <v>10.126226492232217</v>
      </c>
      <c r="R11" s="85"/>
      <c r="S11" s="78">
        <f t="shared" si="1"/>
      </c>
      <c r="T11" s="95">
        <v>49537.5</v>
      </c>
      <c r="U11" s="96">
        <v>4892</v>
      </c>
      <c r="V11" s="123">
        <f>IF(T11&lt;&gt;0,T11/U11,"")</f>
        <v>10.126226492232217</v>
      </c>
      <c r="W11" s="139"/>
    </row>
    <row r="12" spans="1:23" s="5" customFormat="1" ht="15" customHeight="1">
      <c r="A12" s="61">
        <v>8</v>
      </c>
      <c r="B12" s="117" t="s">
        <v>56</v>
      </c>
      <c r="C12" s="71">
        <v>40298</v>
      </c>
      <c r="D12" s="72" t="s">
        <v>83</v>
      </c>
      <c r="E12" s="73">
        <v>50</v>
      </c>
      <c r="F12" s="73">
        <v>50</v>
      </c>
      <c r="G12" s="73">
        <v>5</v>
      </c>
      <c r="H12" s="89">
        <v>11534.5</v>
      </c>
      <c r="I12" s="90">
        <v>1787</v>
      </c>
      <c r="J12" s="89">
        <v>17482.5</v>
      </c>
      <c r="K12" s="90">
        <v>2575</v>
      </c>
      <c r="L12" s="89">
        <v>15212</v>
      </c>
      <c r="M12" s="90">
        <v>2230</v>
      </c>
      <c r="N12" s="160">
        <f t="shared" si="2"/>
        <v>44229</v>
      </c>
      <c r="O12" s="161">
        <f t="shared" si="2"/>
        <v>6592</v>
      </c>
      <c r="P12" s="90">
        <f>O12/F12</f>
        <v>131.84</v>
      </c>
      <c r="Q12" s="91">
        <f>+N12/O12</f>
        <v>6.709496359223301</v>
      </c>
      <c r="R12" s="89">
        <v>48842.5</v>
      </c>
      <c r="S12" s="78">
        <f t="shared" si="1"/>
        <v>-0.09445667195577621</v>
      </c>
      <c r="T12" s="92">
        <v>753259</v>
      </c>
      <c r="U12" s="93">
        <v>79706</v>
      </c>
      <c r="V12" s="122">
        <f>T12/U12</f>
        <v>9.450467969788974</v>
      </c>
      <c r="W12" s="138"/>
    </row>
    <row r="13" spans="1:23" s="5" customFormat="1" ht="15" customHeight="1">
      <c r="A13" s="61">
        <v>9</v>
      </c>
      <c r="B13" s="119" t="s">
        <v>72</v>
      </c>
      <c r="C13" s="71">
        <v>40319</v>
      </c>
      <c r="D13" s="72" t="s">
        <v>86</v>
      </c>
      <c r="E13" s="73">
        <v>55</v>
      </c>
      <c r="F13" s="73">
        <v>55</v>
      </c>
      <c r="G13" s="73">
        <v>2</v>
      </c>
      <c r="H13" s="75">
        <v>5076.5</v>
      </c>
      <c r="I13" s="76">
        <v>509</v>
      </c>
      <c r="J13" s="75">
        <v>9815.5</v>
      </c>
      <c r="K13" s="76">
        <v>903</v>
      </c>
      <c r="L13" s="75">
        <v>9719.5</v>
      </c>
      <c r="M13" s="76">
        <v>907</v>
      </c>
      <c r="N13" s="154">
        <f>SUM(H13+J13+L13)</f>
        <v>24611.5</v>
      </c>
      <c r="O13" s="155">
        <f>I13+K13+M13</f>
        <v>2319</v>
      </c>
      <c r="P13" s="87">
        <f>IF(N13&lt;&gt;0,O13/F13,"")</f>
        <v>42.163636363636364</v>
      </c>
      <c r="Q13" s="88">
        <f>IF(N13&lt;&gt;0,N13/O13,"")</f>
        <v>10.61297973264338</v>
      </c>
      <c r="R13" s="75">
        <v>42196</v>
      </c>
      <c r="S13" s="78">
        <f t="shared" si="1"/>
        <v>-0.4167338136316239</v>
      </c>
      <c r="T13" s="75">
        <v>89749.5</v>
      </c>
      <c r="U13" s="76">
        <v>8669</v>
      </c>
      <c r="V13" s="122">
        <f>T13/U13</f>
        <v>10.352924212711962</v>
      </c>
      <c r="W13" s="138"/>
    </row>
    <row r="14" spans="1:23" s="5" customFormat="1" ht="15" customHeight="1">
      <c r="A14" s="61">
        <v>10</v>
      </c>
      <c r="B14" s="119" t="s">
        <v>66</v>
      </c>
      <c r="C14" s="83">
        <v>40312</v>
      </c>
      <c r="D14" s="82" t="s">
        <v>85</v>
      </c>
      <c r="E14" s="84">
        <v>64</v>
      </c>
      <c r="F14" s="84">
        <v>34</v>
      </c>
      <c r="G14" s="84">
        <v>3</v>
      </c>
      <c r="H14" s="85">
        <v>4592</v>
      </c>
      <c r="I14" s="86">
        <v>561</v>
      </c>
      <c r="J14" s="85">
        <v>7909.5</v>
      </c>
      <c r="K14" s="86">
        <v>822</v>
      </c>
      <c r="L14" s="85">
        <v>6899.5</v>
      </c>
      <c r="M14" s="86">
        <v>744</v>
      </c>
      <c r="N14" s="158">
        <f>H14+J14+L14</f>
        <v>19401</v>
      </c>
      <c r="O14" s="159">
        <f>I14+K14+M14</f>
        <v>2127</v>
      </c>
      <c r="P14" s="87">
        <f>IF(N14&lt;&gt;0,O14/F14,"")</f>
        <v>62.55882352941177</v>
      </c>
      <c r="Q14" s="88">
        <f>IF(N14&lt;&gt;0,N14/O14,"")</f>
        <v>9.1212976022567</v>
      </c>
      <c r="R14" s="85">
        <v>59118</v>
      </c>
      <c r="S14" s="78">
        <f t="shared" si="1"/>
        <v>-0.6718258398457323</v>
      </c>
      <c r="T14" s="95">
        <v>286716.5</v>
      </c>
      <c r="U14" s="96">
        <v>29041</v>
      </c>
      <c r="V14" s="123">
        <f>IF(T14&lt;&gt;0,T14/U14,"")</f>
        <v>9.872817740435936</v>
      </c>
      <c r="W14" s="139"/>
    </row>
    <row r="15" spans="1:23" s="5" customFormat="1" ht="15" customHeight="1">
      <c r="A15" s="61">
        <v>11</v>
      </c>
      <c r="B15" s="117" t="s">
        <v>24</v>
      </c>
      <c r="C15" s="71">
        <v>40235</v>
      </c>
      <c r="D15" s="72" t="s">
        <v>79</v>
      </c>
      <c r="E15" s="73">
        <v>256</v>
      </c>
      <c r="F15" s="73">
        <v>43</v>
      </c>
      <c r="G15" s="73">
        <v>14</v>
      </c>
      <c r="H15" s="75">
        <v>4116</v>
      </c>
      <c r="I15" s="76">
        <v>692</v>
      </c>
      <c r="J15" s="75">
        <v>6634</v>
      </c>
      <c r="K15" s="76">
        <v>1044</v>
      </c>
      <c r="L15" s="75">
        <v>8175</v>
      </c>
      <c r="M15" s="76">
        <v>1285</v>
      </c>
      <c r="N15" s="154">
        <f>+L15+J15+H15</f>
        <v>18925</v>
      </c>
      <c r="O15" s="155">
        <f>+M15+K15+I15</f>
        <v>3021</v>
      </c>
      <c r="P15" s="76">
        <f>+O15/F15</f>
        <v>70.25581395348837</v>
      </c>
      <c r="Q15" s="77">
        <f aca="true" t="shared" si="3" ref="Q15:Q20">+N15/O15</f>
        <v>6.264481959616021</v>
      </c>
      <c r="R15" s="75">
        <v>39512</v>
      </c>
      <c r="S15" s="78">
        <f t="shared" si="1"/>
        <v>-0.5210315853411622</v>
      </c>
      <c r="T15" s="75">
        <v>21366176</v>
      </c>
      <c r="U15" s="76">
        <v>2388096</v>
      </c>
      <c r="V15" s="118">
        <f>+T15/U15</f>
        <v>8.946950206356863</v>
      </c>
      <c r="W15" s="138">
        <v>1</v>
      </c>
    </row>
    <row r="16" spans="1:23" s="5" customFormat="1" ht="15" customHeight="1">
      <c r="A16" s="61">
        <v>12</v>
      </c>
      <c r="B16" s="117" t="s">
        <v>55</v>
      </c>
      <c r="C16" s="71">
        <v>40298</v>
      </c>
      <c r="D16" s="72" t="s">
        <v>79</v>
      </c>
      <c r="E16" s="73">
        <v>55</v>
      </c>
      <c r="F16" s="73">
        <v>25</v>
      </c>
      <c r="G16" s="73">
        <v>5</v>
      </c>
      <c r="H16" s="80">
        <v>1508</v>
      </c>
      <c r="I16" s="81">
        <v>244</v>
      </c>
      <c r="J16" s="75">
        <v>3155</v>
      </c>
      <c r="K16" s="76">
        <v>470</v>
      </c>
      <c r="L16" s="75">
        <v>2764</v>
      </c>
      <c r="M16" s="76">
        <v>429</v>
      </c>
      <c r="N16" s="154">
        <f>+L16+J16+H16</f>
        <v>7427</v>
      </c>
      <c r="O16" s="155">
        <f>+M16+K16+I16</f>
        <v>1143</v>
      </c>
      <c r="P16" s="76">
        <f>+O16/F16</f>
        <v>45.72</v>
      </c>
      <c r="Q16" s="77">
        <f t="shared" si="3"/>
        <v>6.497812773403324</v>
      </c>
      <c r="R16" s="75">
        <v>12103</v>
      </c>
      <c r="S16" s="78">
        <f t="shared" si="1"/>
        <v>-0.3863504916136495</v>
      </c>
      <c r="T16" s="75">
        <v>475522</v>
      </c>
      <c r="U16" s="76">
        <v>47297</v>
      </c>
      <c r="V16" s="118">
        <f>+T16/U16</f>
        <v>10.053956910586296</v>
      </c>
      <c r="W16" s="138"/>
    </row>
    <row r="17" spans="1:23" s="5" customFormat="1" ht="15" customHeight="1">
      <c r="A17" s="61">
        <v>13</v>
      </c>
      <c r="B17" s="119" t="s">
        <v>37</v>
      </c>
      <c r="C17" s="83">
        <v>40277</v>
      </c>
      <c r="D17" s="82" t="s">
        <v>87</v>
      </c>
      <c r="E17" s="84">
        <v>24</v>
      </c>
      <c r="F17" s="84">
        <v>24</v>
      </c>
      <c r="G17" s="84">
        <v>8</v>
      </c>
      <c r="H17" s="85">
        <v>1131</v>
      </c>
      <c r="I17" s="86">
        <v>174</v>
      </c>
      <c r="J17" s="85">
        <v>3212</v>
      </c>
      <c r="K17" s="86">
        <v>485</v>
      </c>
      <c r="L17" s="85">
        <v>2807</v>
      </c>
      <c r="M17" s="86">
        <v>426</v>
      </c>
      <c r="N17" s="158">
        <f>+H17+J17+L17</f>
        <v>7150</v>
      </c>
      <c r="O17" s="159">
        <f>+I17+K17+M17</f>
        <v>1085</v>
      </c>
      <c r="P17" s="76">
        <f>+O17/F17</f>
        <v>45.208333333333336</v>
      </c>
      <c r="Q17" s="77">
        <f t="shared" si="3"/>
        <v>6.589861751152074</v>
      </c>
      <c r="R17" s="85">
        <v>10650</v>
      </c>
      <c r="S17" s="78">
        <f t="shared" si="1"/>
        <v>-0.3286384976525822</v>
      </c>
      <c r="T17" s="85">
        <v>518611</v>
      </c>
      <c r="U17" s="86">
        <v>50143</v>
      </c>
      <c r="V17" s="123">
        <f>+T17/U17</f>
        <v>10.342640049458549</v>
      </c>
      <c r="W17" s="140"/>
    </row>
    <row r="18" spans="1:23" s="5" customFormat="1" ht="15" customHeight="1">
      <c r="A18" s="61">
        <v>14</v>
      </c>
      <c r="B18" s="117" t="s">
        <v>63</v>
      </c>
      <c r="C18" s="71">
        <v>40305</v>
      </c>
      <c r="D18" s="72" t="s">
        <v>83</v>
      </c>
      <c r="E18" s="73">
        <v>22</v>
      </c>
      <c r="F18" s="73">
        <v>11</v>
      </c>
      <c r="G18" s="73">
        <v>4</v>
      </c>
      <c r="H18" s="89">
        <v>1222</v>
      </c>
      <c r="I18" s="90">
        <v>155</v>
      </c>
      <c r="J18" s="89">
        <v>2574</v>
      </c>
      <c r="K18" s="90">
        <v>282</v>
      </c>
      <c r="L18" s="89">
        <v>2758.5</v>
      </c>
      <c r="M18" s="90">
        <v>310</v>
      </c>
      <c r="N18" s="160">
        <f>H18+J18+L18</f>
        <v>6554.5</v>
      </c>
      <c r="O18" s="161">
        <f>I18+K18+M18</f>
        <v>747</v>
      </c>
      <c r="P18" s="90">
        <f>O18/F18</f>
        <v>67.9090909090909</v>
      </c>
      <c r="Q18" s="91">
        <f t="shared" si="3"/>
        <v>8.774431057563588</v>
      </c>
      <c r="R18" s="89">
        <v>10231</v>
      </c>
      <c r="S18" s="78">
        <f t="shared" si="1"/>
        <v>-0.3593490372397615</v>
      </c>
      <c r="T18" s="92">
        <v>194108.5</v>
      </c>
      <c r="U18" s="93">
        <v>16786</v>
      </c>
      <c r="V18" s="122">
        <f>T18/U18</f>
        <v>11.563713809126654</v>
      </c>
      <c r="W18" s="138"/>
    </row>
    <row r="19" spans="1:23" s="5" customFormat="1" ht="15" customHeight="1">
      <c r="A19" s="61">
        <v>15</v>
      </c>
      <c r="B19" s="124" t="s">
        <v>48</v>
      </c>
      <c r="C19" s="71">
        <v>40291</v>
      </c>
      <c r="D19" s="72" t="s">
        <v>79</v>
      </c>
      <c r="E19" s="73">
        <v>134</v>
      </c>
      <c r="F19" s="73">
        <v>21</v>
      </c>
      <c r="G19" s="73">
        <v>6</v>
      </c>
      <c r="H19" s="80">
        <v>1768</v>
      </c>
      <c r="I19" s="81">
        <v>302</v>
      </c>
      <c r="J19" s="80">
        <v>2644</v>
      </c>
      <c r="K19" s="81">
        <v>351</v>
      </c>
      <c r="L19" s="80">
        <v>1567</v>
      </c>
      <c r="M19" s="81">
        <v>235</v>
      </c>
      <c r="N19" s="154">
        <f>+L19+J19+H19</f>
        <v>5979</v>
      </c>
      <c r="O19" s="155">
        <f>+M19+K19+I19</f>
        <v>888</v>
      </c>
      <c r="P19" s="81">
        <f>+O19/F19</f>
        <v>42.285714285714285</v>
      </c>
      <c r="Q19" s="77">
        <f t="shared" si="3"/>
        <v>6.733108108108108</v>
      </c>
      <c r="R19" s="80">
        <v>88997</v>
      </c>
      <c r="S19" s="78">
        <f t="shared" si="1"/>
        <v>-0.9328179601559603</v>
      </c>
      <c r="T19" s="80">
        <v>2168955</v>
      </c>
      <c r="U19" s="81">
        <v>189984</v>
      </c>
      <c r="V19" s="118">
        <f>+T19/U19</f>
        <v>11.416514022233452</v>
      </c>
      <c r="W19" s="138"/>
    </row>
    <row r="20" spans="1:23" s="5" customFormat="1" ht="15" customHeight="1">
      <c r="A20" s="61">
        <v>16</v>
      </c>
      <c r="B20" s="117" t="s">
        <v>50</v>
      </c>
      <c r="C20" s="71">
        <v>40291</v>
      </c>
      <c r="D20" s="72" t="s">
        <v>83</v>
      </c>
      <c r="E20" s="73">
        <v>40</v>
      </c>
      <c r="F20" s="73">
        <v>30</v>
      </c>
      <c r="G20" s="73">
        <v>6</v>
      </c>
      <c r="H20" s="89">
        <v>1148</v>
      </c>
      <c r="I20" s="90">
        <v>194</v>
      </c>
      <c r="J20" s="89">
        <v>2168</v>
      </c>
      <c r="K20" s="90">
        <v>353</v>
      </c>
      <c r="L20" s="89">
        <v>2230.5</v>
      </c>
      <c r="M20" s="90">
        <v>360</v>
      </c>
      <c r="N20" s="160">
        <f>H20+J20+L20</f>
        <v>5546.5</v>
      </c>
      <c r="O20" s="161">
        <f>I20+K20+M20</f>
        <v>907</v>
      </c>
      <c r="P20" s="90">
        <f>O20/F20</f>
        <v>30.233333333333334</v>
      </c>
      <c r="Q20" s="91">
        <f t="shared" si="3"/>
        <v>6.115214994487321</v>
      </c>
      <c r="R20" s="89">
        <v>10558</v>
      </c>
      <c r="S20" s="78">
        <f t="shared" si="1"/>
        <v>-0.4746637620761508</v>
      </c>
      <c r="T20" s="92">
        <v>232900.5</v>
      </c>
      <c r="U20" s="93">
        <v>28756</v>
      </c>
      <c r="V20" s="122">
        <f>T20/U20</f>
        <v>8.099196689386563</v>
      </c>
      <c r="W20" s="138"/>
    </row>
    <row r="21" spans="1:23" s="5" customFormat="1" ht="15" customHeight="1">
      <c r="A21" s="61">
        <v>17</v>
      </c>
      <c r="B21" s="119" t="s">
        <v>54</v>
      </c>
      <c r="C21" s="83">
        <v>40298</v>
      </c>
      <c r="D21" s="82" t="s">
        <v>82</v>
      </c>
      <c r="E21" s="84">
        <v>73</v>
      </c>
      <c r="F21" s="84">
        <v>24</v>
      </c>
      <c r="G21" s="84">
        <v>5</v>
      </c>
      <c r="H21" s="85">
        <v>1083</v>
      </c>
      <c r="I21" s="86">
        <v>180</v>
      </c>
      <c r="J21" s="85">
        <v>1865</v>
      </c>
      <c r="K21" s="86">
        <v>303</v>
      </c>
      <c r="L21" s="85">
        <v>2056</v>
      </c>
      <c r="M21" s="86">
        <v>316</v>
      </c>
      <c r="N21" s="158">
        <f>+H21+J21+L21</f>
        <v>5004</v>
      </c>
      <c r="O21" s="159">
        <f>+I21+K21+M21</f>
        <v>799</v>
      </c>
      <c r="P21" s="87">
        <f>IF(N21&lt;&gt;0,O21/F21,"")</f>
        <v>33.291666666666664</v>
      </c>
      <c r="Q21" s="88">
        <f>IF(N21&lt;&gt;0,N21/O21,"")</f>
        <v>6.262828535669587</v>
      </c>
      <c r="R21" s="85">
        <v>18554</v>
      </c>
      <c r="S21" s="78">
        <f t="shared" si="1"/>
        <v>-0.7303007437749273</v>
      </c>
      <c r="T21" s="85">
        <v>591329</v>
      </c>
      <c r="U21" s="86">
        <v>64595</v>
      </c>
      <c r="V21" s="120">
        <f>T21/U21</f>
        <v>9.154408235931573</v>
      </c>
      <c r="W21" s="138"/>
    </row>
    <row r="22" spans="1:23" s="5" customFormat="1" ht="15" customHeight="1">
      <c r="A22" s="61">
        <v>18</v>
      </c>
      <c r="B22" s="117" t="s">
        <v>67</v>
      </c>
      <c r="C22" s="71">
        <v>40305</v>
      </c>
      <c r="D22" s="72" t="s">
        <v>83</v>
      </c>
      <c r="E22" s="73">
        <v>61</v>
      </c>
      <c r="F22" s="73">
        <v>26</v>
      </c>
      <c r="G22" s="73">
        <v>4</v>
      </c>
      <c r="H22" s="89">
        <v>980</v>
      </c>
      <c r="I22" s="90">
        <v>182</v>
      </c>
      <c r="J22" s="89">
        <v>1880</v>
      </c>
      <c r="K22" s="90">
        <v>354</v>
      </c>
      <c r="L22" s="89">
        <v>1733</v>
      </c>
      <c r="M22" s="90">
        <v>327</v>
      </c>
      <c r="N22" s="160">
        <f aca="true" t="shared" si="4" ref="N22:O24">H22+J22+L22</f>
        <v>4593</v>
      </c>
      <c r="O22" s="161">
        <f t="shared" si="4"/>
        <v>863</v>
      </c>
      <c r="P22" s="90">
        <f>O22/F22</f>
        <v>33.19230769230769</v>
      </c>
      <c r="Q22" s="91">
        <f>+N22/O22</f>
        <v>5.322132097334879</v>
      </c>
      <c r="R22" s="89">
        <v>9829</v>
      </c>
      <c r="S22" s="78">
        <f t="shared" si="1"/>
        <v>-0.5327093295350493</v>
      </c>
      <c r="T22" s="92">
        <v>146531</v>
      </c>
      <c r="U22" s="93">
        <v>18141</v>
      </c>
      <c r="V22" s="122">
        <f>T22/U22</f>
        <v>8.077338625213605</v>
      </c>
      <c r="W22" s="138"/>
    </row>
    <row r="23" spans="1:23" s="5" customFormat="1" ht="15" customHeight="1">
      <c r="A23" s="61">
        <v>19</v>
      </c>
      <c r="B23" s="119" t="s">
        <v>33</v>
      </c>
      <c r="C23" s="83">
        <v>40263</v>
      </c>
      <c r="D23" s="82" t="s">
        <v>85</v>
      </c>
      <c r="E23" s="84">
        <v>286</v>
      </c>
      <c r="F23" s="84">
        <v>15</v>
      </c>
      <c r="G23" s="84">
        <v>10</v>
      </c>
      <c r="H23" s="85">
        <v>776</v>
      </c>
      <c r="I23" s="86">
        <v>170</v>
      </c>
      <c r="J23" s="85">
        <v>1725</v>
      </c>
      <c r="K23" s="86">
        <v>372</v>
      </c>
      <c r="L23" s="85">
        <v>1644</v>
      </c>
      <c r="M23" s="86">
        <v>339</v>
      </c>
      <c r="N23" s="158">
        <f t="shared" si="4"/>
        <v>4145</v>
      </c>
      <c r="O23" s="159">
        <f t="shared" si="4"/>
        <v>881</v>
      </c>
      <c r="P23" s="87">
        <f>IF(N23&lt;&gt;0,O23/F23,"")</f>
        <v>58.733333333333334</v>
      </c>
      <c r="Q23" s="88">
        <f>IF(N23&lt;&gt;0,N23/O23,"")</f>
        <v>4.704880817253121</v>
      </c>
      <c r="R23" s="85">
        <v>5153</v>
      </c>
      <c r="S23" s="78">
        <f t="shared" si="1"/>
        <v>-0.1956142053172909</v>
      </c>
      <c r="T23" s="95">
        <v>9412123</v>
      </c>
      <c r="U23" s="96">
        <v>1126672</v>
      </c>
      <c r="V23" s="123">
        <f>IF(T23&lt;&gt;0,T23/U23,"")</f>
        <v>8.35391578028033</v>
      </c>
      <c r="W23" s="139">
        <v>1</v>
      </c>
    </row>
    <row r="24" spans="1:23" s="5" customFormat="1" ht="15" customHeight="1">
      <c r="A24" s="61">
        <v>20</v>
      </c>
      <c r="B24" s="117" t="s">
        <v>40</v>
      </c>
      <c r="C24" s="71">
        <v>40277</v>
      </c>
      <c r="D24" s="72" t="s">
        <v>83</v>
      </c>
      <c r="E24" s="73">
        <v>32</v>
      </c>
      <c r="F24" s="73">
        <v>13</v>
      </c>
      <c r="G24" s="73">
        <v>8</v>
      </c>
      <c r="H24" s="89">
        <v>858.5</v>
      </c>
      <c r="I24" s="90">
        <v>155</v>
      </c>
      <c r="J24" s="89">
        <v>1708.5</v>
      </c>
      <c r="K24" s="90">
        <v>265</v>
      </c>
      <c r="L24" s="89">
        <v>1390.5</v>
      </c>
      <c r="M24" s="90">
        <v>205</v>
      </c>
      <c r="N24" s="160">
        <f t="shared" si="4"/>
        <v>3957.5</v>
      </c>
      <c r="O24" s="161">
        <f t="shared" si="4"/>
        <v>625</v>
      </c>
      <c r="P24" s="90">
        <f>O24/F24</f>
        <v>48.07692307692308</v>
      </c>
      <c r="Q24" s="91">
        <f>+N24/O24</f>
        <v>6.332</v>
      </c>
      <c r="R24" s="89">
        <v>4686</v>
      </c>
      <c r="S24" s="78">
        <f t="shared" si="1"/>
        <v>-0.15546308151941954</v>
      </c>
      <c r="T24" s="92">
        <v>335683.5</v>
      </c>
      <c r="U24" s="93">
        <v>42470</v>
      </c>
      <c r="V24" s="122">
        <f>T24/U24</f>
        <v>7.9040145985401455</v>
      </c>
      <c r="W24" s="138"/>
    </row>
    <row r="25" spans="1:23" s="5" customFormat="1" ht="15" customHeight="1">
      <c r="A25" s="61">
        <v>21</v>
      </c>
      <c r="B25" s="117" t="s">
        <v>57</v>
      </c>
      <c r="C25" s="71">
        <v>40298</v>
      </c>
      <c r="D25" s="72" t="s">
        <v>79</v>
      </c>
      <c r="E25" s="73">
        <v>35</v>
      </c>
      <c r="F25" s="73">
        <v>11</v>
      </c>
      <c r="G25" s="73">
        <v>5</v>
      </c>
      <c r="H25" s="75">
        <v>1078</v>
      </c>
      <c r="I25" s="76">
        <v>174</v>
      </c>
      <c r="J25" s="75">
        <v>1401</v>
      </c>
      <c r="K25" s="76">
        <v>195</v>
      </c>
      <c r="L25" s="75">
        <v>1259</v>
      </c>
      <c r="M25" s="76">
        <v>174</v>
      </c>
      <c r="N25" s="154">
        <f>+L25+J25+H25</f>
        <v>3738</v>
      </c>
      <c r="O25" s="155">
        <f>+M25+K25+I25</f>
        <v>543</v>
      </c>
      <c r="P25" s="76">
        <f>+O25/F25</f>
        <v>49.36363636363637</v>
      </c>
      <c r="Q25" s="77">
        <f>+N25/O25</f>
        <v>6.883977900552487</v>
      </c>
      <c r="R25" s="75">
        <v>10037</v>
      </c>
      <c r="S25" s="78">
        <f t="shared" si="1"/>
        <v>-0.6275779615422935</v>
      </c>
      <c r="T25" s="75">
        <v>341117</v>
      </c>
      <c r="U25" s="76">
        <v>33260</v>
      </c>
      <c r="V25" s="118">
        <f>+T25/U25</f>
        <v>10.25607336139507</v>
      </c>
      <c r="W25" s="138"/>
    </row>
    <row r="26" spans="1:23" s="5" customFormat="1" ht="15" customHeight="1">
      <c r="A26" s="61">
        <v>22</v>
      </c>
      <c r="B26" s="119" t="s">
        <v>52</v>
      </c>
      <c r="C26" s="71">
        <v>40291</v>
      </c>
      <c r="D26" s="72" t="s">
        <v>83</v>
      </c>
      <c r="E26" s="73">
        <v>12</v>
      </c>
      <c r="F26" s="73">
        <v>10</v>
      </c>
      <c r="G26" s="73">
        <v>6</v>
      </c>
      <c r="H26" s="89">
        <v>820</v>
      </c>
      <c r="I26" s="90">
        <v>169</v>
      </c>
      <c r="J26" s="89">
        <v>1456</v>
      </c>
      <c r="K26" s="90">
        <v>306</v>
      </c>
      <c r="L26" s="89">
        <v>1153</v>
      </c>
      <c r="M26" s="90">
        <v>239</v>
      </c>
      <c r="N26" s="160">
        <f aca="true" t="shared" si="5" ref="N26:O29">H26+J26+L26</f>
        <v>3429</v>
      </c>
      <c r="O26" s="161">
        <f t="shared" si="5"/>
        <v>714</v>
      </c>
      <c r="P26" s="90">
        <f>O26/F26</f>
        <v>71.4</v>
      </c>
      <c r="Q26" s="91">
        <f>+N26/O26</f>
        <v>4.802521008403361</v>
      </c>
      <c r="R26" s="89">
        <v>2674</v>
      </c>
      <c r="S26" s="78">
        <f t="shared" si="1"/>
        <v>0.28234854151084515</v>
      </c>
      <c r="T26" s="92">
        <v>138458.5</v>
      </c>
      <c r="U26" s="93">
        <v>13137</v>
      </c>
      <c r="V26" s="122">
        <f>T26/U26</f>
        <v>10.539582857577834</v>
      </c>
      <c r="W26" s="138"/>
    </row>
    <row r="27" spans="1:23" s="5" customFormat="1" ht="15" customHeight="1">
      <c r="A27" s="61">
        <v>23</v>
      </c>
      <c r="B27" s="117" t="s">
        <v>69</v>
      </c>
      <c r="C27" s="71">
        <v>40312</v>
      </c>
      <c r="D27" s="72" t="s">
        <v>83</v>
      </c>
      <c r="E27" s="73">
        <v>8</v>
      </c>
      <c r="F27" s="73">
        <v>8</v>
      </c>
      <c r="G27" s="73">
        <v>3</v>
      </c>
      <c r="H27" s="89">
        <v>739.5</v>
      </c>
      <c r="I27" s="90">
        <v>92</v>
      </c>
      <c r="J27" s="89">
        <v>1043</v>
      </c>
      <c r="K27" s="90">
        <v>119</v>
      </c>
      <c r="L27" s="89">
        <v>1305.5</v>
      </c>
      <c r="M27" s="90">
        <v>142</v>
      </c>
      <c r="N27" s="160">
        <f t="shared" si="5"/>
        <v>3088</v>
      </c>
      <c r="O27" s="161">
        <f t="shared" si="5"/>
        <v>353</v>
      </c>
      <c r="P27" s="90">
        <f>O27/F27</f>
        <v>44.125</v>
      </c>
      <c r="Q27" s="91">
        <f>+N27/O27</f>
        <v>8.747875354107649</v>
      </c>
      <c r="R27" s="89">
        <v>1765</v>
      </c>
      <c r="S27" s="78">
        <f t="shared" si="1"/>
        <v>0.7495750708215297</v>
      </c>
      <c r="T27" s="92">
        <v>21044</v>
      </c>
      <c r="U27" s="93">
        <v>1832</v>
      </c>
      <c r="V27" s="122">
        <f>T27/U27</f>
        <v>11.486899563318778</v>
      </c>
      <c r="W27" s="138"/>
    </row>
    <row r="28" spans="1:23" s="5" customFormat="1" ht="15" customHeight="1">
      <c r="A28" s="61">
        <v>24</v>
      </c>
      <c r="B28" s="117" t="s">
        <v>41</v>
      </c>
      <c r="C28" s="71">
        <v>40228</v>
      </c>
      <c r="D28" s="72" t="s">
        <v>83</v>
      </c>
      <c r="E28" s="73">
        <v>17</v>
      </c>
      <c r="F28" s="73">
        <v>4</v>
      </c>
      <c r="G28" s="73">
        <v>14</v>
      </c>
      <c r="H28" s="89">
        <v>673</v>
      </c>
      <c r="I28" s="90">
        <v>86</v>
      </c>
      <c r="J28" s="89">
        <v>1327</v>
      </c>
      <c r="K28" s="90">
        <v>161</v>
      </c>
      <c r="L28" s="89">
        <v>967.5</v>
      </c>
      <c r="M28" s="90">
        <v>115</v>
      </c>
      <c r="N28" s="160">
        <f t="shared" si="5"/>
        <v>2967.5</v>
      </c>
      <c r="O28" s="161">
        <f t="shared" si="5"/>
        <v>362</v>
      </c>
      <c r="P28" s="90">
        <f>O28/F28</f>
        <v>90.5</v>
      </c>
      <c r="Q28" s="91">
        <f>+N28/O28</f>
        <v>8.197513812154696</v>
      </c>
      <c r="R28" s="89">
        <v>612.5</v>
      </c>
      <c r="S28" s="78">
        <f t="shared" si="1"/>
        <v>3.8448979591836734</v>
      </c>
      <c r="T28" s="92">
        <v>255579</v>
      </c>
      <c r="U28" s="93">
        <v>25523</v>
      </c>
      <c r="V28" s="122">
        <f>T28/U28</f>
        <v>10.013673941151119</v>
      </c>
      <c r="W28" s="138"/>
    </row>
    <row r="29" spans="1:23" s="5" customFormat="1" ht="15" customHeight="1">
      <c r="A29" s="61">
        <v>25</v>
      </c>
      <c r="B29" s="119" t="s">
        <v>30</v>
      </c>
      <c r="C29" s="83">
        <v>40249</v>
      </c>
      <c r="D29" s="82" t="s">
        <v>85</v>
      </c>
      <c r="E29" s="84">
        <v>116</v>
      </c>
      <c r="F29" s="84">
        <v>8</v>
      </c>
      <c r="G29" s="84">
        <v>12</v>
      </c>
      <c r="H29" s="85">
        <v>595</v>
      </c>
      <c r="I29" s="86">
        <v>77</v>
      </c>
      <c r="J29" s="85">
        <v>942</v>
      </c>
      <c r="K29" s="86">
        <v>127</v>
      </c>
      <c r="L29" s="85">
        <v>1248</v>
      </c>
      <c r="M29" s="86">
        <v>162</v>
      </c>
      <c r="N29" s="158">
        <f t="shared" si="5"/>
        <v>2785</v>
      </c>
      <c r="O29" s="159">
        <f t="shared" si="5"/>
        <v>366</v>
      </c>
      <c r="P29" s="87">
        <f>IF(N29&lt;&gt;0,O29/F29,"")</f>
        <v>45.75</v>
      </c>
      <c r="Q29" s="88">
        <f>IF(N29&lt;&gt;0,N29/O29,"")</f>
        <v>7.609289617486339</v>
      </c>
      <c r="R29" s="85">
        <v>1179</v>
      </c>
      <c r="S29" s="78">
        <f t="shared" si="1"/>
        <v>1.3621713316369806</v>
      </c>
      <c r="T29" s="95">
        <v>1521169.75</v>
      </c>
      <c r="U29" s="96">
        <v>204883</v>
      </c>
      <c r="V29" s="123">
        <f>IF(T29&lt;&gt;0,T29/U29,"")</f>
        <v>7.4245776858011645</v>
      </c>
      <c r="W29" s="139">
        <v>1</v>
      </c>
    </row>
    <row r="30" spans="1:23" s="5" customFormat="1" ht="15" customHeight="1">
      <c r="A30" s="61">
        <v>26</v>
      </c>
      <c r="B30" s="119" t="s">
        <v>88</v>
      </c>
      <c r="C30" s="83">
        <v>40291</v>
      </c>
      <c r="D30" s="82" t="s">
        <v>82</v>
      </c>
      <c r="E30" s="84">
        <v>71</v>
      </c>
      <c r="F30" s="84">
        <v>12</v>
      </c>
      <c r="G30" s="84">
        <v>6</v>
      </c>
      <c r="H30" s="85">
        <v>785</v>
      </c>
      <c r="I30" s="86">
        <v>124</v>
      </c>
      <c r="J30" s="85">
        <v>1023</v>
      </c>
      <c r="K30" s="86">
        <v>165</v>
      </c>
      <c r="L30" s="85">
        <v>849</v>
      </c>
      <c r="M30" s="86">
        <v>135</v>
      </c>
      <c r="N30" s="158">
        <f>+H30+J30+L30</f>
        <v>2657</v>
      </c>
      <c r="O30" s="159">
        <f>+I30+K30+M30</f>
        <v>424</v>
      </c>
      <c r="P30" s="87">
        <f>IF(N30&lt;&gt;0,O30/F30,"")</f>
        <v>35.333333333333336</v>
      </c>
      <c r="Q30" s="88">
        <f>IF(N30&lt;&gt;0,N30/O30,"")</f>
        <v>6.2665094339622645</v>
      </c>
      <c r="R30" s="85">
        <v>8902</v>
      </c>
      <c r="S30" s="78">
        <f t="shared" si="1"/>
        <v>-0.7015277465738037</v>
      </c>
      <c r="T30" s="85">
        <v>866289</v>
      </c>
      <c r="U30" s="86">
        <v>86279</v>
      </c>
      <c r="V30" s="120">
        <f>T30/U30</f>
        <v>10.040554480232734</v>
      </c>
      <c r="W30" s="138"/>
    </row>
    <row r="31" spans="1:23" s="5" customFormat="1" ht="15" customHeight="1">
      <c r="A31" s="61">
        <v>27</v>
      </c>
      <c r="B31" s="117" t="s">
        <v>89</v>
      </c>
      <c r="C31" s="71">
        <v>40312</v>
      </c>
      <c r="D31" s="72" t="s">
        <v>83</v>
      </c>
      <c r="E31" s="73">
        <v>8</v>
      </c>
      <c r="F31" s="73">
        <v>8</v>
      </c>
      <c r="G31" s="73">
        <v>3</v>
      </c>
      <c r="H31" s="89">
        <v>538</v>
      </c>
      <c r="I31" s="90">
        <v>96</v>
      </c>
      <c r="J31" s="89">
        <v>892</v>
      </c>
      <c r="K31" s="90">
        <v>121</v>
      </c>
      <c r="L31" s="89">
        <v>1165</v>
      </c>
      <c r="M31" s="90">
        <v>156</v>
      </c>
      <c r="N31" s="160">
        <f>H31+J31+L31</f>
        <v>2595</v>
      </c>
      <c r="O31" s="161">
        <f>I31+K31+M31</f>
        <v>373</v>
      </c>
      <c r="P31" s="90">
        <f>O31/F31</f>
        <v>46.625</v>
      </c>
      <c r="Q31" s="91">
        <f>+N31/O31</f>
        <v>6.957104557640751</v>
      </c>
      <c r="R31" s="89">
        <v>5039.5</v>
      </c>
      <c r="S31" s="78">
        <f t="shared" si="1"/>
        <v>-0.48506796309157657</v>
      </c>
      <c r="T31" s="92">
        <v>22799</v>
      </c>
      <c r="U31" s="93">
        <v>3394</v>
      </c>
      <c r="V31" s="122">
        <f>T31/U31</f>
        <v>6.717442545668828</v>
      </c>
      <c r="W31" s="138">
        <v>1</v>
      </c>
    </row>
    <row r="32" spans="1:23" s="5" customFormat="1" ht="15" customHeight="1">
      <c r="A32" s="61">
        <v>28</v>
      </c>
      <c r="B32" s="119" t="s">
        <v>44</v>
      </c>
      <c r="C32" s="83">
        <v>40284</v>
      </c>
      <c r="D32" s="82" t="s">
        <v>87</v>
      </c>
      <c r="E32" s="84">
        <v>30</v>
      </c>
      <c r="F32" s="84">
        <v>14</v>
      </c>
      <c r="G32" s="84">
        <v>7</v>
      </c>
      <c r="H32" s="85">
        <v>617</v>
      </c>
      <c r="I32" s="86">
        <v>94</v>
      </c>
      <c r="J32" s="85">
        <v>996</v>
      </c>
      <c r="K32" s="86">
        <v>153</v>
      </c>
      <c r="L32" s="85">
        <v>876</v>
      </c>
      <c r="M32" s="86">
        <v>129</v>
      </c>
      <c r="N32" s="158">
        <f>+H32+J32+L32</f>
        <v>2489</v>
      </c>
      <c r="O32" s="159">
        <f>+I32+K32+M32</f>
        <v>376</v>
      </c>
      <c r="P32" s="76">
        <f>+O32/F32</f>
        <v>26.857142857142858</v>
      </c>
      <c r="Q32" s="77">
        <f>+N32/O32</f>
        <v>6.61968085106383</v>
      </c>
      <c r="R32" s="85">
        <v>3821</v>
      </c>
      <c r="S32" s="78">
        <f t="shared" si="1"/>
        <v>-0.3485998429730437</v>
      </c>
      <c r="T32" s="85">
        <v>242994</v>
      </c>
      <c r="U32" s="86">
        <v>26630</v>
      </c>
      <c r="V32" s="123">
        <f>+T32/U32</f>
        <v>9.124821629740893</v>
      </c>
      <c r="W32" s="140"/>
    </row>
    <row r="33" spans="1:23" s="5" customFormat="1" ht="15" customHeight="1">
      <c r="A33" s="61">
        <v>29</v>
      </c>
      <c r="B33" s="119" t="s">
        <v>68</v>
      </c>
      <c r="C33" s="83">
        <v>40312</v>
      </c>
      <c r="D33" s="82" t="s">
        <v>87</v>
      </c>
      <c r="E33" s="84">
        <v>10</v>
      </c>
      <c r="F33" s="84">
        <v>10</v>
      </c>
      <c r="G33" s="84">
        <v>3</v>
      </c>
      <c r="H33" s="85">
        <v>271</v>
      </c>
      <c r="I33" s="86">
        <v>42</v>
      </c>
      <c r="J33" s="85">
        <v>855</v>
      </c>
      <c r="K33" s="86">
        <v>132</v>
      </c>
      <c r="L33" s="85">
        <v>1025</v>
      </c>
      <c r="M33" s="86">
        <v>158</v>
      </c>
      <c r="N33" s="158">
        <f>+H33+J33+L33</f>
        <v>2151</v>
      </c>
      <c r="O33" s="159">
        <f>+I33+K33+M33</f>
        <v>332</v>
      </c>
      <c r="P33" s="76">
        <f>+O33/F33</f>
        <v>33.2</v>
      </c>
      <c r="Q33" s="77">
        <f>+N33/O33</f>
        <v>6.478915662650603</v>
      </c>
      <c r="R33" s="85">
        <v>4490</v>
      </c>
      <c r="S33" s="78">
        <f t="shared" si="1"/>
        <v>-0.5209354120267261</v>
      </c>
      <c r="T33" s="85">
        <v>44759</v>
      </c>
      <c r="U33" s="86">
        <v>4109</v>
      </c>
      <c r="V33" s="123">
        <f>+T33/U33</f>
        <v>10.89291798491117</v>
      </c>
      <c r="W33" s="140">
        <v>1</v>
      </c>
    </row>
    <row r="34" spans="1:23" s="5" customFormat="1" ht="15" customHeight="1">
      <c r="A34" s="61">
        <v>30</v>
      </c>
      <c r="B34" s="119" t="s">
        <v>70</v>
      </c>
      <c r="C34" s="71">
        <v>40312</v>
      </c>
      <c r="D34" s="72" t="s">
        <v>90</v>
      </c>
      <c r="E34" s="73">
        <v>10</v>
      </c>
      <c r="F34" s="73">
        <v>10</v>
      </c>
      <c r="G34" s="73">
        <v>3</v>
      </c>
      <c r="H34" s="75">
        <v>447</v>
      </c>
      <c r="I34" s="76">
        <v>65</v>
      </c>
      <c r="J34" s="75">
        <v>799</v>
      </c>
      <c r="K34" s="76">
        <v>102</v>
      </c>
      <c r="L34" s="75">
        <v>718</v>
      </c>
      <c r="M34" s="76">
        <v>97</v>
      </c>
      <c r="N34" s="154">
        <f>SUM(H34+J34+L34)</f>
        <v>1964</v>
      </c>
      <c r="O34" s="155">
        <f>SUM(I34+K34+M34)</f>
        <v>264</v>
      </c>
      <c r="P34" s="76">
        <f>+O34/F34</f>
        <v>26.4</v>
      </c>
      <c r="Q34" s="77">
        <f>+N34/O34</f>
        <v>7.4393939393939394</v>
      </c>
      <c r="R34" s="75">
        <v>2461</v>
      </c>
      <c r="S34" s="78">
        <f t="shared" si="1"/>
        <v>-0.20195042665583096</v>
      </c>
      <c r="T34" s="75">
        <v>16917</v>
      </c>
      <c r="U34" s="76">
        <v>1678</v>
      </c>
      <c r="V34" s="122">
        <f>T34/U34</f>
        <v>10.081644815256258</v>
      </c>
      <c r="W34" s="138"/>
    </row>
    <row r="35" spans="1:23" s="5" customFormat="1" ht="15" customHeight="1">
      <c r="A35" s="61">
        <v>31</v>
      </c>
      <c r="B35" s="119" t="s">
        <v>91</v>
      </c>
      <c r="C35" s="83">
        <v>40256</v>
      </c>
      <c r="D35" s="82" t="s">
        <v>92</v>
      </c>
      <c r="E35" s="84">
        <v>260</v>
      </c>
      <c r="F35" s="84">
        <v>6</v>
      </c>
      <c r="G35" s="84">
        <v>11</v>
      </c>
      <c r="H35" s="85">
        <v>1641</v>
      </c>
      <c r="I35" s="86">
        <v>399</v>
      </c>
      <c r="J35" s="85">
        <v>172</v>
      </c>
      <c r="K35" s="86">
        <v>29</v>
      </c>
      <c r="L35" s="85">
        <v>143</v>
      </c>
      <c r="M35" s="86">
        <v>25</v>
      </c>
      <c r="N35" s="158">
        <f>+H35+J35+L35</f>
        <v>1956</v>
      </c>
      <c r="O35" s="159">
        <f>+I35+K35+M35</f>
        <v>453</v>
      </c>
      <c r="P35" s="87">
        <f>IF(N35&lt;&gt;0,O35/F35,"")</f>
        <v>75.5</v>
      </c>
      <c r="Q35" s="88">
        <f>IF(N35&lt;&gt;0,N35/O35,"")</f>
        <v>4.317880794701987</v>
      </c>
      <c r="R35" s="95">
        <v>6889</v>
      </c>
      <c r="S35" s="78">
        <f t="shared" si="1"/>
        <v>-0.7160690956597474</v>
      </c>
      <c r="T35" s="85">
        <v>5268101.21</v>
      </c>
      <c r="U35" s="86">
        <v>850308</v>
      </c>
      <c r="V35" s="120">
        <f>T35/U35</f>
        <v>6.195521164095833</v>
      </c>
      <c r="W35" s="138">
        <v>1</v>
      </c>
    </row>
    <row r="36" spans="1:23" s="5" customFormat="1" ht="15" customHeight="1">
      <c r="A36" s="61">
        <v>32</v>
      </c>
      <c r="B36" s="117" t="s">
        <v>93</v>
      </c>
      <c r="C36" s="71">
        <v>40326</v>
      </c>
      <c r="D36" s="72" t="s">
        <v>83</v>
      </c>
      <c r="E36" s="73">
        <v>5</v>
      </c>
      <c r="F36" s="73">
        <v>5</v>
      </c>
      <c r="G36" s="74">
        <v>1</v>
      </c>
      <c r="H36" s="89">
        <v>399</v>
      </c>
      <c r="I36" s="90">
        <v>38</v>
      </c>
      <c r="J36" s="89">
        <v>954</v>
      </c>
      <c r="K36" s="90">
        <v>84</v>
      </c>
      <c r="L36" s="89">
        <v>598</v>
      </c>
      <c r="M36" s="90">
        <v>52</v>
      </c>
      <c r="N36" s="160">
        <f>H36+J36+L36</f>
        <v>1951</v>
      </c>
      <c r="O36" s="161">
        <f>I36+K36+M36</f>
        <v>174</v>
      </c>
      <c r="P36" s="90">
        <f>O36/F36</f>
        <v>34.8</v>
      </c>
      <c r="Q36" s="91">
        <f>+N36/O36</f>
        <v>11.21264367816092</v>
      </c>
      <c r="R36" s="89"/>
      <c r="S36" s="78">
        <f t="shared" si="1"/>
      </c>
      <c r="T36" s="92">
        <v>1951</v>
      </c>
      <c r="U36" s="93">
        <v>174</v>
      </c>
      <c r="V36" s="122">
        <f>T36/U36</f>
        <v>11.21264367816092</v>
      </c>
      <c r="W36" s="138">
        <v>1</v>
      </c>
    </row>
    <row r="37" spans="1:23" s="5" customFormat="1" ht="15" customHeight="1">
      <c r="A37" s="61">
        <v>33</v>
      </c>
      <c r="B37" s="117" t="s">
        <v>49</v>
      </c>
      <c r="C37" s="71">
        <v>40291</v>
      </c>
      <c r="D37" s="72" t="s">
        <v>83</v>
      </c>
      <c r="E37" s="73">
        <v>54</v>
      </c>
      <c r="F37" s="73">
        <v>13</v>
      </c>
      <c r="G37" s="73">
        <v>6</v>
      </c>
      <c r="H37" s="89">
        <v>327</v>
      </c>
      <c r="I37" s="90">
        <v>53</v>
      </c>
      <c r="J37" s="89">
        <v>852</v>
      </c>
      <c r="K37" s="90">
        <v>140</v>
      </c>
      <c r="L37" s="89">
        <v>592</v>
      </c>
      <c r="M37" s="90">
        <v>96</v>
      </c>
      <c r="N37" s="160">
        <f>H37+J37+L37</f>
        <v>1771</v>
      </c>
      <c r="O37" s="161">
        <f>I37+K37+M37</f>
        <v>289</v>
      </c>
      <c r="P37" s="90">
        <f>O37/F37</f>
        <v>22.23076923076923</v>
      </c>
      <c r="Q37" s="91">
        <f>+N37/O37</f>
        <v>6.1280276816609</v>
      </c>
      <c r="R37" s="89">
        <v>3923</v>
      </c>
      <c r="S37" s="78">
        <f aca="true" t="shared" si="6" ref="S37:S68">IF(R37&lt;&gt;0,-(R37-N37)/R37,"")</f>
        <v>-0.5485597756818761</v>
      </c>
      <c r="T37" s="92">
        <v>337696.5</v>
      </c>
      <c r="U37" s="93">
        <v>37986</v>
      </c>
      <c r="V37" s="122">
        <f>T37/U37</f>
        <v>8.890025272468804</v>
      </c>
      <c r="W37" s="138">
        <v>1</v>
      </c>
    </row>
    <row r="38" spans="1:23" s="5" customFormat="1" ht="15" customHeight="1">
      <c r="A38" s="61">
        <v>34</v>
      </c>
      <c r="B38" s="117" t="s">
        <v>94</v>
      </c>
      <c r="C38" s="71">
        <v>40263</v>
      </c>
      <c r="D38" s="72" t="s">
        <v>79</v>
      </c>
      <c r="E38" s="73">
        <v>28</v>
      </c>
      <c r="F38" s="73">
        <v>1</v>
      </c>
      <c r="G38" s="73">
        <v>9</v>
      </c>
      <c r="H38" s="80">
        <v>549</v>
      </c>
      <c r="I38" s="81">
        <v>61</v>
      </c>
      <c r="J38" s="75">
        <v>567</v>
      </c>
      <c r="K38" s="76">
        <v>60</v>
      </c>
      <c r="L38" s="75">
        <v>359</v>
      </c>
      <c r="M38" s="76">
        <v>37</v>
      </c>
      <c r="N38" s="154">
        <f>+L38+J38+H38</f>
        <v>1475</v>
      </c>
      <c r="O38" s="155">
        <f>+M38+K38+I38</f>
        <v>158</v>
      </c>
      <c r="P38" s="76">
        <f>+O38/F38</f>
        <v>158</v>
      </c>
      <c r="Q38" s="77">
        <f>+N38/O38</f>
        <v>9.335443037974683</v>
      </c>
      <c r="R38" s="75"/>
      <c r="S38" s="78">
        <f t="shared" si="6"/>
      </c>
      <c r="T38" s="75">
        <v>340981</v>
      </c>
      <c r="U38" s="76">
        <v>33536</v>
      </c>
      <c r="V38" s="118">
        <f>+T38/U38</f>
        <v>10.16761092557252</v>
      </c>
      <c r="W38" s="138"/>
    </row>
    <row r="39" spans="1:23" s="5" customFormat="1" ht="15" customHeight="1">
      <c r="A39" s="61">
        <v>35</v>
      </c>
      <c r="B39" s="117" t="s">
        <v>46</v>
      </c>
      <c r="C39" s="71">
        <v>40284</v>
      </c>
      <c r="D39" s="72" t="s">
        <v>83</v>
      </c>
      <c r="E39" s="73">
        <v>14</v>
      </c>
      <c r="F39" s="73">
        <v>5</v>
      </c>
      <c r="G39" s="73">
        <v>7</v>
      </c>
      <c r="H39" s="89">
        <v>226</v>
      </c>
      <c r="I39" s="90">
        <v>36</v>
      </c>
      <c r="J39" s="89">
        <v>463</v>
      </c>
      <c r="K39" s="90">
        <v>81</v>
      </c>
      <c r="L39" s="89">
        <v>719</v>
      </c>
      <c r="M39" s="90">
        <v>134</v>
      </c>
      <c r="N39" s="160">
        <f>H39+J39+L39</f>
        <v>1408</v>
      </c>
      <c r="O39" s="161">
        <f>I39+K39+M39</f>
        <v>251</v>
      </c>
      <c r="P39" s="90">
        <f>O39/F39</f>
        <v>50.2</v>
      </c>
      <c r="Q39" s="91">
        <f>+N39/O39</f>
        <v>5.609561752988048</v>
      </c>
      <c r="R39" s="89">
        <v>1229</v>
      </c>
      <c r="S39" s="78">
        <f t="shared" si="6"/>
        <v>0.14564686737184704</v>
      </c>
      <c r="T39" s="92">
        <v>106730.5</v>
      </c>
      <c r="U39" s="93">
        <v>11686</v>
      </c>
      <c r="V39" s="122">
        <f>T39/U39</f>
        <v>9.133193564949512</v>
      </c>
      <c r="W39" s="138">
        <v>1</v>
      </c>
    </row>
    <row r="40" spans="1:23" s="5" customFormat="1" ht="15" customHeight="1">
      <c r="A40" s="61">
        <v>36</v>
      </c>
      <c r="B40" s="117" t="s">
        <v>31</v>
      </c>
      <c r="C40" s="71">
        <v>40249</v>
      </c>
      <c r="D40" s="72" t="s">
        <v>86</v>
      </c>
      <c r="E40" s="73">
        <v>71</v>
      </c>
      <c r="F40" s="73">
        <v>3</v>
      </c>
      <c r="G40" s="73">
        <v>12</v>
      </c>
      <c r="H40" s="75">
        <v>362.5</v>
      </c>
      <c r="I40" s="76">
        <v>64</v>
      </c>
      <c r="J40" s="75">
        <v>476.5</v>
      </c>
      <c r="K40" s="76">
        <v>82</v>
      </c>
      <c r="L40" s="75">
        <v>558.5</v>
      </c>
      <c r="M40" s="76">
        <v>95</v>
      </c>
      <c r="N40" s="154">
        <f>SUM(H40+J40+L40)</f>
        <v>1397.5</v>
      </c>
      <c r="O40" s="155">
        <f>SUM(I40+K40+M40)</f>
        <v>241</v>
      </c>
      <c r="P40" s="87">
        <f>IF(N40&lt;&gt;0,O40/F40,"")</f>
        <v>80.33333333333333</v>
      </c>
      <c r="Q40" s="88">
        <f>IF(N40&lt;&gt;0,N40/O40,"")</f>
        <v>5.7987551867219915</v>
      </c>
      <c r="R40" s="75">
        <v>3627</v>
      </c>
      <c r="S40" s="78">
        <f t="shared" si="6"/>
        <v>-0.6146953405017921</v>
      </c>
      <c r="T40" s="75">
        <v>1144364.25</v>
      </c>
      <c r="U40" s="76">
        <v>141283</v>
      </c>
      <c r="V40" s="122">
        <f>T40/U40</f>
        <v>8.099801462313229</v>
      </c>
      <c r="W40" s="138">
        <v>1</v>
      </c>
    </row>
    <row r="41" spans="1:23" s="5" customFormat="1" ht="15" customHeight="1">
      <c r="A41" s="61">
        <v>37</v>
      </c>
      <c r="B41" s="117" t="s">
        <v>95</v>
      </c>
      <c r="C41" s="71">
        <v>40242</v>
      </c>
      <c r="D41" s="72" t="s">
        <v>83</v>
      </c>
      <c r="E41" s="73">
        <v>74</v>
      </c>
      <c r="F41" s="73">
        <v>7</v>
      </c>
      <c r="G41" s="73">
        <v>13</v>
      </c>
      <c r="H41" s="89">
        <v>227</v>
      </c>
      <c r="I41" s="90">
        <v>35</v>
      </c>
      <c r="J41" s="89">
        <v>548</v>
      </c>
      <c r="K41" s="90">
        <v>83</v>
      </c>
      <c r="L41" s="89">
        <v>538</v>
      </c>
      <c r="M41" s="90">
        <v>84</v>
      </c>
      <c r="N41" s="160">
        <f>H41+J41+L41</f>
        <v>1313</v>
      </c>
      <c r="O41" s="161">
        <f>I41+K41+M41</f>
        <v>202</v>
      </c>
      <c r="P41" s="90">
        <f>O41/F41</f>
        <v>28.857142857142858</v>
      </c>
      <c r="Q41" s="91">
        <f>+N41/O41</f>
        <v>6.5</v>
      </c>
      <c r="R41" s="89">
        <v>906</v>
      </c>
      <c r="S41" s="78">
        <f t="shared" si="6"/>
        <v>0.4492273730684327</v>
      </c>
      <c r="T41" s="92">
        <v>413045.25</v>
      </c>
      <c r="U41" s="93">
        <v>53853</v>
      </c>
      <c r="V41" s="122">
        <f>T41/U41</f>
        <v>7.669865188568882</v>
      </c>
      <c r="W41" s="138">
        <v>1</v>
      </c>
    </row>
    <row r="42" spans="1:23" s="5" customFormat="1" ht="15" customHeight="1">
      <c r="A42" s="61">
        <v>38</v>
      </c>
      <c r="B42" s="125" t="s">
        <v>96</v>
      </c>
      <c r="C42" s="98">
        <v>40228</v>
      </c>
      <c r="D42" s="97" t="s">
        <v>97</v>
      </c>
      <c r="E42" s="99">
        <v>15</v>
      </c>
      <c r="F42" s="99">
        <v>3</v>
      </c>
      <c r="G42" s="99">
        <v>13</v>
      </c>
      <c r="H42" s="100">
        <v>387.5</v>
      </c>
      <c r="I42" s="101">
        <v>44</v>
      </c>
      <c r="J42" s="100">
        <v>441.5</v>
      </c>
      <c r="K42" s="101">
        <v>47</v>
      </c>
      <c r="L42" s="100">
        <v>473</v>
      </c>
      <c r="M42" s="101">
        <v>47</v>
      </c>
      <c r="N42" s="162">
        <f>L42+J42+H42</f>
        <v>1302</v>
      </c>
      <c r="O42" s="163">
        <f>+I42+K42+M42</f>
        <v>138</v>
      </c>
      <c r="P42" s="101">
        <f>O42/F42</f>
        <v>46</v>
      </c>
      <c r="Q42" s="102">
        <f>N42/O42</f>
        <v>9.434782608695652</v>
      </c>
      <c r="R42" s="100">
        <v>599</v>
      </c>
      <c r="S42" s="78">
        <f t="shared" si="6"/>
        <v>1.1736227045075125</v>
      </c>
      <c r="T42" s="100">
        <v>51689.5</v>
      </c>
      <c r="U42" s="101">
        <v>5772</v>
      </c>
      <c r="V42" s="126">
        <f>T42/U42</f>
        <v>8.95521483021483</v>
      </c>
      <c r="W42" s="138"/>
    </row>
    <row r="43" spans="1:23" s="5" customFormat="1" ht="15" customHeight="1">
      <c r="A43" s="61">
        <v>39</v>
      </c>
      <c r="B43" s="117" t="s">
        <v>22</v>
      </c>
      <c r="C43" s="71">
        <v>40165</v>
      </c>
      <c r="D43" s="72" t="s">
        <v>83</v>
      </c>
      <c r="E43" s="73">
        <v>125</v>
      </c>
      <c r="F43" s="73">
        <v>2</v>
      </c>
      <c r="G43" s="73">
        <v>24</v>
      </c>
      <c r="H43" s="89">
        <v>385</v>
      </c>
      <c r="I43" s="90">
        <v>95</v>
      </c>
      <c r="J43" s="89">
        <v>466</v>
      </c>
      <c r="K43" s="90">
        <v>109</v>
      </c>
      <c r="L43" s="89">
        <v>428</v>
      </c>
      <c r="M43" s="90">
        <v>104</v>
      </c>
      <c r="N43" s="160">
        <f>H43+J43+L43</f>
        <v>1279</v>
      </c>
      <c r="O43" s="161">
        <f>I43+K43+M43</f>
        <v>308</v>
      </c>
      <c r="P43" s="90">
        <f>O43/F43</f>
        <v>154</v>
      </c>
      <c r="Q43" s="91">
        <f>+N43/O43</f>
        <v>4.152597402597403</v>
      </c>
      <c r="R43" s="89">
        <v>3667.5</v>
      </c>
      <c r="S43" s="78">
        <f t="shared" si="6"/>
        <v>-0.6512610770279482</v>
      </c>
      <c r="T43" s="103">
        <v>26289646.5</v>
      </c>
      <c r="U43" s="104">
        <v>2449266</v>
      </c>
      <c r="V43" s="122">
        <f>T43/U43</f>
        <v>10.73368368319325</v>
      </c>
      <c r="W43" s="138"/>
    </row>
    <row r="44" spans="1:23" s="5" customFormat="1" ht="15" customHeight="1">
      <c r="A44" s="61">
        <v>40</v>
      </c>
      <c r="B44" s="119" t="s">
        <v>26</v>
      </c>
      <c r="C44" s="83">
        <v>40235</v>
      </c>
      <c r="D44" s="82" t="s">
        <v>85</v>
      </c>
      <c r="E44" s="84">
        <v>29</v>
      </c>
      <c r="F44" s="84">
        <v>5</v>
      </c>
      <c r="G44" s="84">
        <v>14</v>
      </c>
      <c r="H44" s="85">
        <v>347</v>
      </c>
      <c r="I44" s="86">
        <v>63</v>
      </c>
      <c r="J44" s="85">
        <v>617.5</v>
      </c>
      <c r="K44" s="86">
        <v>97</v>
      </c>
      <c r="L44" s="85">
        <v>259.5</v>
      </c>
      <c r="M44" s="86">
        <v>40</v>
      </c>
      <c r="N44" s="158">
        <f>H44+J44+L44</f>
        <v>1224</v>
      </c>
      <c r="O44" s="159">
        <f>I44+K44+M44</f>
        <v>200</v>
      </c>
      <c r="P44" s="87">
        <f>IF(N44&lt;&gt;0,O44/F44,"")</f>
        <v>40</v>
      </c>
      <c r="Q44" s="88">
        <f>IF(N44&lt;&gt;0,N44/O44,"")</f>
        <v>6.12</v>
      </c>
      <c r="R44" s="85">
        <v>245</v>
      </c>
      <c r="S44" s="78">
        <f t="shared" si="6"/>
        <v>3.9959183673469387</v>
      </c>
      <c r="T44" s="95">
        <v>661200</v>
      </c>
      <c r="U44" s="96">
        <v>54092</v>
      </c>
      <c r="V44" s="123">
        <f>IF(T44&lt;&gt;0,T44/U44,"")</f>
        <v>12.223619019448348</v>
      </c>
      <c r="W44" s="139"/>
    </row>
    <row r="45" spans="1:23" s="5" customFormat="1" ht="15" customHeight="1">
      <c r="A45" s="61">
        <v>41</v>
      </c>
      <c r="B45" s="119" t="s">
        <v>43</v>
      </c>
      <c r="C45" s="83">
        <v>40284</v>
      </c>
      <c r="D45" s="82" t="s">
        <v>82</v>
      </c>
      <c r="E45" s="84">
        <v>50</v>
      </c>
      <c r="F45" s="84">
        <v>4</v>
      </c>
      <c r="G45" s="84">
        <v>7</v>
      </c>
      <c r="H45" s="85">
        <v>212</v>
      </c>
      <c r="I45" s="86">
        <v>32</v>
      </c>
      <c r="J45" s="85">
        <v>298</v>
      </c>
      <c r="K45" s="86">
        <v>46</v>
      </c>
      <c r="L45" s="85">
        <v>651</v>
      </c>
      <c r="M45" s="86">
        <v>93</v>
      </c>
      <c r="N45" s="158">
        <f>+H45+J45+L45</f>
        <v>1161</v>
      </c>
      <c r="O45" s="159">
        <f>+I45+K45+M45</f>
        <v>171</v>
      </c>
      <c r="P45" s="87">
        <f>IF(N45&lt;&gt;0,O45/F45,"")</f>
        <v>42.75</v>
      </c>
      <c r="Q45" s="88">
        <f>IF(N45&lt;&gt;0,N45/O45,"")</f>
        <v>6.7894736842105265</v>
      </c>
      <c r="R45" s="85">
        <v>1793</v>
      </c>
      <c r="S45" s="78">
        <f t="shared" si="6"/>
        <v>-0.3524818739542666</v>
      </c>
      <c r="T45" s="85">
        <v>332817</v>
      </c>
      <c r="U45" s="86">
        <v>42447</v>
      </c>
      <c r="V45" s="120">
        <f>T45/U45</f>
        <v>7.840766131882112</v>
      </c>
      <c r="W45" s="138"/>
    </row>
    <row r="46" spans="1:23" s="5" customFormat="1" ht="15" customHeight="1">
      <c r="A46" s="61">
        <v>42</v>
      </c>
      <c r="B46" s="119" t="s">
        <v>98</v>
      </c>
      <c r="C46" s="83">
        <v>40312</v>
      </c>
      <c r="D46" s="82" t="s">
        <v>85</v>
      </c>
      <c r="E46" s="84">
        <v>76</v>
      </c>
      <c r="F46" s="84">
        <v>5</v>
      </c>
      <c r="G46" s="84">
        <v>3</v>
      </c>
      <c r="H46" s="85">
        <v>334.5</v>
      </c>
      <c r="I46" s="86">
        <v>31</v>
      </c>
      <c r="J46" s="85">
        <v>485</v>
      </c>
      <c r="K46" s="86">
        <v>49</v>
      </c>
      <c r="L46" s="85">
        <v>272</v>
      </c>
      <c r="M46" s="86">
        <v>39</v>
      </c>
      <c r="N46" s="158">
        <f>H46+J46+L46</f>
        <v>1091.5</v>
      </c>
      <c r="O46" s="159">
        <f>I46+K46+M46</f>
        <v>119</v>
      </c>
      <c r="P46" s="87">
        <f>IF(N46&lt;&gt;0,O46/F46,"")</f>
        <v>23.8</v>
      </c>
      <c r="Q46" s="88">
        <f>IF(N46&lt;&gt;0,N46/O46,"")</f>
        <v>9.172268907563025</v>
      </c>
      <c r="R46" s="85">
        <v>68369.5</v>
      </c>
      <c r="S46" s="78">
        <f t="shared" si="6"/>
        <v>-0.9840352788889782</v>
      </c>
      <c r="T46" s="95">
        <v>353721.5</v>
      </c>
      <c r="U46" s="96">
        <v>31008</v>
      </c>
      <c r="V46" s="123">
        <f>IF(T46&lt;&gt;0,T46/U46,"")</f>
        <v>11.407427115583076</v>
      </c>
      <c r="W46" s="139"/>
    </row>
    <row r="47" spans="1:23" s="5" customFormat="1" ht="15" customHeight="1">
      <c r="A47" s="61">
        <v>43</v>
      </c>
      <c r="B47" s="119" t="s">
        <v>59</v>
      </c>
      <c r="C47" s="71">
        <v>40298</v>
      </c>
      <c r="D47" s="82" t="s">
        <v>60</v>
      </c>
      <c r="E47" s="73">
        <v>6</v>
      </c>
      <c r="F47" s="73">
        <v>2</v>
      </c>
      <c r="G47" s="73">
        <v>5</v>
      </c>
      <c r="H47" s="105">
        <v>238</v>
      </c>
      <c r="I47" s="79">
        <v>25</v>
      </c>
      <c r="J47" s="105">
        <v>352.5</v>
      </c>
      <c r="K47" s="79">
        <v>35</v>
      </c>
      <c r="L47" s="105">
        <v>448</v>
      </c>
      <c r="M47" s="79">
        <v>41</v>
      </c>
      <c r="N47" s="158">
        <f aca="true" t="shared" si="7" ref="N47:O49">+H47+J47+L47</f>
        <v>1038.5</v>
      </c>
      <c r="O47" s="159">
        <f t="shared" si="7"/>
        <v>101</v>
      </c>
      <c r="P47" s="76">
        <f>+O47/F47</f>
        <v>50.5</v>
      </c>
      <c r="Q47" s="77">
        <f>+N47/O47</f>
        <v>10.282178217821782</v>
      </c>
      <c r="R47" s="105">
        <v>100</v>
      </c>
      <c r="S47" s="78">
        <f t="shared" si="6"/>
        <v>9.385</v>
      </c>
      <c r="T47" s="105">
        <v>36225</v>
      </c>
      <c r="U47" s="79">
        <v>2974</v>
      </c>
      <c r="V47" s="127">
        <f>+T47/U47</f>
        <v>12.180564895763283</v>
      </c>
      <c r="W47" s="138"/>
    </row>
    <row r="48" spans="1:23" s="5" customFormat="1" ht="15" customHeight="1">
      <c r="A48" s="61">
        <v>44</v>
      </c>
      <c r="B48" s="119" t="s">
        <v>99</v>
      </c>
      <c r="C48" s="83">
        <v>40277</v>
      </c>
      <c r="D48" s="82" t="s">
        <v>92</v>
      </c>
      <c r="E48" s="84">
        <v>32</v>
      </c>
      <c r="F48" s="84">
        <v>4</v>
      </c>
      <c r="G48" s="84">
        <v>8</v>
      </c>
      <c r="H48" s="85">
        <v>265</v>
      </c>
      <c r="I48" s="86">
        <v>68</v>
      </c>
      <c r="J48" s="85">
        <v>354</v>
      </c>
      <c r="K48" s="86">
        <v>71</v>
      </c>
      <c r="L48" s="85">
        <v>399</v>
      </c>
      <c r="M48" s="86">
        <v>82</v>
      </c>
      <c r="N48" s="158">
        <f t="shared" si="7"/>
        <v>1018</v>
      </c>
      <c r="O48" s="159">
        <f t="shared" si="7"/>
        <v>221</v>
      </c>
      <c r="P48" s="87">
        <f>IF(N48&lt;&gt;0,O48/F48,"")</f>
        <v>55.25</v>
      </c>
      <c r="Q48" s="88">
        <f>IF(N48&lt;&gt;0,N48/O48,"")</f>
        <v>4.606334841628959</v>
      </c>
      <c r="R48" s="95">
        <v>606</v>
      </c>
      <c r="S48" s="78">
        <f t="shared" si="6"/>
        <v>0.6798679867986799</v>
      </c>
      <c r="T48" s="85">
        <v>287327.25</v>
      </c>
      <c r="U48" s="86">
        <v>30642</v>
      </c>
      <c r="V48" s="120">
        <f>T48/U48</f>
        <v>9.376909144311728</v>
      </c>
      <c r="W48" s="138">
        <v>1</v>
      </c>
    </row>
    <row r="49" spans="1:23" s="5" customFormat="1" ht="15" customHeight="1">
      <c r="A49" s="61">
        <v>45</v>
      </c>
      <c r="B49" s="119" t="s">
        <v>100</v>
      </c>
      <c r="C49" s="83">
        <v>40193</v>
      </c>
      <c r="D49" s="82" t="s">
        <v>82</v>
      </c>
      <c r="E49" s="84">
        <v>83</v>
      </c>
      <c r="F49" s="84">
        <v>1</v>
      </c>
      <c r="G49" s="84">
        <v>14</v>
      </c>
      <c r="H49" s="85">
        <v>275</v>
      </c>
      <c r="I49" s="86">
        <v>55</v>
      </c>
      <c r="J49" s="85">
        <v>350</v>
      </c>
      <c r="K49" s="86">
        <v>70</v>
      </c>
      <c r="L49" s="85">
        <v>375</v>
      </c>
      <c r="M49" s="86">
        <v>75</v>
      </c>
      <c r="N49" s="158">
        <f t="shared" si="7"/>
        <v>1000</v>
      </c>
      <c r="O49" s="159">
        <f t="shared" si="7"/>
        <v>200</v>
      </c>
      <c r="P49" s="87">
        <f>IF(N49&lt;&gt;0,O49/F49,"")</f>
        <v>200</v>
      </c>
      <c r="Q49" s="88">
        <f>IF(N49&lt;&gt;0,N49/O49,"")</f>
        <v>5</v>
      </c>
      <c r="R49" s="85"/>
      <c r="S49" s="78">
        <f t="shared" si="6"/>
      </c>
      <c r="T49" s="85">
        <v>2817808</v>
      </c>
      <c r="U49" s="86">
        <v>267914</v>
      </c>
      <c r="V49" s="120">
        <f>T49/U49</f>
        <v>10.51758400083609</v>
      </c>
      <c r="W49" s="138"/>
    </row>
    <row r="50" spans="1:23" s="5" customFormat="1" ht="15" customHeight="1">
      <c r="A50" s="61">
        <v>46</v>
      </c>
      <c r="B50" s="119" t="s">
        <v>45</v>
      </c>
      <c r="C50" s="71">
        <v>40263</v>
      </c>
      <c r="D50" s="72" t="s">
        <v>86</v>
      </c>
      <c r="E50" s="73">
        <v>26</v>
      </c>
      <c r="F50" s="73">
        <v>4</v>
      </c>
      <c r="G50" s="73">
        <v>10</v>
      </c>
      <c r="H50" s="75">
        <v>290</v>
      </c>
      <c r="I50" s="76">
        <v>33</v>
      </c>
      <c r="J50" s="75">
        <v>283</v>
      </c>
      <c r="K50" s="76">
        <v>35</v>
      </c>
      <c r="L50" s="75">
        <v>387</v>
      </c>
      <c r="M50" s="76">
        <v>46</v>
      </c>
      <c r="N50" s="154">
        <f>SUM(H50+J50+L50)</f>
        <v>960</v>
      </c>
      <c r="O50" s="155">
        <f>SUM(I50+K50+M50)</f>
        <v>114</v>
      </c>
      <c r="P50" s="87">
        <f>IF(N50&lt;&gt;0,O50/F50,"")</f>
        <v>28.5</v>
      </c>
      <c r="Q50" s="88">
        <f>IF(N50&lt;&gt;0,N50/O50,"")</f>
        <v>8.421052631578947</v>
      </c>
      <c r="R50" s="75">
        <v>1460</v>
      </c>
      <c r="S50" s="78">
        <f t="shared" si="6"/>
        <v>-0.3424657534246575</v>
      </c>
      <c r="T50" s="75">
        <v>615309.25</v>
      </c>
      <c r="U50" s="76">
        <v>52490</v>
      </c>
      <c r="V50" s="122">
        <f>T50/U50</f>
        <v>11.722409030291484</v>
      </c>
      <c r="W50" s="138"/>
    </row>
    <row r="51" spans="1:23" s="5" customFormat="1" ht="15" customHeight="1">
      <c r="A51" s="61">
        <v>47</v>
      </c>
      <c r="B51" s="117" t="s">
        <v>58</v>
      </c>
      <c r="C51" s="71">
        <v>40298</v>
      </c>
      <c r="D51" s="72" t="s">
        <v>83</v>
      </c>
      <c r="E51" s="73">
        <v>10</v>
      </c>
      <c r="F51" s="73">
        <v>4</v>
      </c>
      <c r="G51" s="73">
        <v>5</v>
      </c>
      <c r="H51" s="89">
        <v>216</v>
      </c>
      <c r="I51" s="90">
        <v>43</v>
      </c>
      <c r="J51" s="89">
        <v>495</v>
      </c>
      <c r="K51" s="90">
        <v>79</v>
      </c>
      <c r="L51" s="89">
        <v>241</v>
      </c>
      <c r="M51" s="90">
        <v>36</v>
      </c>
      <c r="N51" s="160">
        <f aca="true" t="shared" si="8" ref="N51:O53">H51+J51+L51</f>
        <v>952</v>
      </c>
      <c r="O51" s="161">
        <f t="shared" si="8"/>
        <v>158</v>
      </c>
      <c r="P51" s="90">
        <f>O51/F51</f>
        <v>39.5</v>
      </c>
      <c r="Q51" s="91">
        <f>+N51/O51</f>
        <v>6.025316455696203</v>
      </c>
      <c r="R51" s="89">
        <v>963.5</v>
      </c>
      <c r="S51" s="78">
        <f t="shared" si="6"/>
        <v>-0.011935651271406332</v>
      </c>
      <c r="T51" s="92">
        <v>61064.5</v>
      </c>
      <c r="U51" s="93">
        <v>6869</v>
      </c>
      <c r="V51" s="122">
        <f>T51/U51</f>
        <v>8.889867520745378</v>
      </c>
      <c r="W51" s="138"/>
    </row>
    <row r="52" spans="1:23" s="5" customFormat="1" ht="15" customHeight="1">
      <c r="A52" s="61">
        <v>48</v>
      </c>
      <c r="B52" s="119" t="s">
        <v>36</v>
      </c>
      <c r="C52" s="71">
        <v>40186</v>
      </c>
      <c r="D52" s="72" t="s">
        <v>83</v>
      </c>
      <c r="E52" s="73">
        <v>4</v>
      </c>
      <c r="F52" s="73">
        <v>2</v>
      </c>
      <c r="G52" s="73">
        <v>20</v>
      </c>
      <c r="H52" s="89">
        <v>141</v>
      </c>
      <c r="I52" s="90">
        <v>22</v>
      </c>
      <c r="J52" s="89">
        <v>339</v>
      </c>
      <c r="K52" s="90">
        <v>46</v>
      </c>
      <c r="L52" s="89">
        <v>449.5</v>
      </c>
      <c r="M52" s="90">
        <v>59</v>
      </c>
      <c r="N52" s="160">
        <f t="shared" si="8"/>
        <v>929.5</v>
      </c>
      <c r="O52" s="161">
        <f t="shared" si="8"/>
        <v>127</v>
      </c>
      <c r="P52" s="90">
        <f>O52/F52</f>
        <v>63.5</v>
      </c>
      <c r="Q52" s="91">
        <f>+N52/O52</f>
        <v>7.318897637795276</v>
      </c>
      <c r="R52" s="89">
        <v>795</v>
      </c>
      <c r="S52" s="78">
        <f t="shared" si="6"/>
        <v>0.1691823899371069</v>
      </c>
      <c r="T52" s="92">
        <v>64008.25</v>
      </c>
      <c r="U52" s="93">
        <v>8797</v>
      </c>
      <c r="V52" s="122">
        <f>T52/U52</f>
        <v>7.276145276798909</v>
      </c>
      <c r="W52" s="138"/>
    </row>
    <row r="53" spans="1:23" s="5" customFormat="1" ht="15" customHeight="1">
      <c r="A53" s="61">
        <v>49</v>
      </c>
      <c r="B53" s="119" t="s">
        <v>53</v>
      </c>
      <c r="C53" s="83">
        <v>40193</v>
      </c>
      <c r="D53" s="82" t="s">
        <v>85</v>
      </c>
      <c r="E53" s="84">
        <v>86</v>
      </c>
      <c r="F53" s="84">
        <v>5</v>
      </c>
      <c r="G53" s="84">
        <v>16</v>
      </c>
      <c r="H53" s="85">
        <v>191</v>
      </c>
      <c r="I53" s="86">
        <v>39</v>
      </c>
      <c r="J53" s="85">
        <v>409.5</v>
      </c>
      <c r="K53" s="86">
        <v>78</v>
      </c>
      <c r="L53" s="85">
        <v>282</v>
      </c>
      <c r="M53" s="86">
        <v>40</v>
      </c>
      <c r="N53" s="158">
        <f t="shared" si="8"/>
        <v>882.5</v>
      </c>
      <c r="O53" s="159">
        <f t="shared" si="8"/>
        <v>157</v>
      </c>
      <c r="P53" s="87">
        <f>IF(N53&lt;&gt;0,O53/F53,"")</f>
        <v>31.4</v>
      </c>
      <c r="Q53" s="88">
        <f>IF(N53&lt;&gt;0,N53/O53,"")</f>
        <v>5.6210191082802545</v>
      </c>
      <c r="R53" s="85">
        <v>146</v>
      </c>
      <c r="S53" s="78">
        <f t="shared" si="6"/>
        <v>5.044520547945205</v>
      </c>
      <c r="T53" s="95">
        <v>1674620</v>
      </c>
      <c r="U53" s="96">
        <v>183659</v>
      </c>
      <c r="V53" s="123">
        <f>IF(T53&lt;&gt;0,T53/U53,"")</f>
        <v>9.118093858727315</v>
      </c>
      <c r="W53" s="139"/>
    </row>
    <row r="54" spans="1:23" s="5" customFormat="1" ht="15" customHeight="1">
      <c r="A54" s="61">
        <v>50</v>
      </c>
      <c r="B54" s="121" t="s">
        <v>35</v>
      </c>
      <c r="C54" s="71">
        <v>40270</v>
      </c>
      <c r="D54" s="72" t="s">
        <v>79</v>
      </c>
      <c r="E54" s="73">
        <v>77</v>
      </c>
      <c r="F54" s="73">
        <v>2</v>
      </c>
      <c r="G54" s="73">
        <v>9</v>
      </c>
      <c r="H54" s="75">
        <v>244</v>
      </c>
      <c r="I54" s="76">
        <v>63</v>
      </c>
      <c r="J54" s="75">
        <v>357</v>
      </c>
      <c r="K54" s="76">
        <v>82</v>
      </c>
      <c r="L54" s="75">
        <v>249</v>
      </c>
      <c r="M54" s="76">
        <v>64</v>
      </c>
      <c r="N54" s="154">
        <f>+L54+J54+H54</f>
        <v>850</v>
      </c>
      <c r="O54" s="155">
        <f>+M54+K54+I54</f>
        <v>209</v>
      </c>
      <c r="P54" s="76">
        <f>+O54/F54</f>
        <v>104.5</v>
      </c>
      <c r="Q54" s="77">
        <f>+N54/O54</f>
        <v>4.0669856459330145</v>
      </c>
      <c r="R54" s="75">
        <v>446</v>
      </c>
      <c r="S54" s="78">
        <f t="shared" si="6"/>
        <v>0.905829596412556</v>
      </c>
      <c r="T54" s="75">
        <v>570811</v>
      </c>
      <c r="U54" s="76">
        <v>62612</v>
      </c>
      <c r="V54" s="118">
        <f>+T54/U54</f>
        <v>9.116638982942566</v>
      </c>
      <c r="W54" s="138">
        <v>1</v>
      </c>
    </row>
    <row r="55" spans="1:23" s="5" customFormat="1" ht="15" customHeight="1">
      <c r="A55" s="61">
        <v>51</v>
      </c>
      <c r="B55" s="119" t="s">
        <v>101</v>
      </c>
      <c r="C55" s="71">
        <v>40277</v>
      </c>
      <c r="D55" s="82" t="s">
        <v>102</v>
      </c>
      <c r="E55" s="73">
        <v>9</v>
      </c>
      <c r="F55" s="84">
        <v>3</v>
      </c>
      <c r="G55" s="84">
        <v>9</v>
      </c>
      <c r="H55" s="105">
        <v>98</v>
      </c>
      <c r="I55" s="79">
        <v>18</v>
      </c>
      <c r="J55" s="105">
        <v>317</v>
      </c>
      <c r="K55" s="79">
        <v>54</v>
      </c>
      <c r="L55" s="105">
        <v>388</v>
      </c>
      <c r="M55" s="79">
        <v>68</v>
      </c>
      <c r="N55" s="164">
        <f>+H55+J55+L55</f>
        <v>803</v>
      </c>
      <c r="O55" s="165">
        <f>+I55+K55+M55</f>
        <v>140</v>
      </c>
      <c r="P55" s="79">
        <f>+O55/F55</f>
        <v>46.666666666666664</v>
      </c>
      <c r="Q55" s="106">
        <f>+N55/O55</f>
        <v>5.735714285714286</v>
      </c>
      <c r="R55" s="85">
        <v>3581.5</v>
      </c>
      <c r="S55" s="78">
        <f t="shared" si="6"/>
        <v>-0.7757922658104146</v>
      </c>
      <c r="T55" s="105">
        <v>148813</v>
      </c>
      <c r="U55" s="79">
        <v>22108</v>
      </c>
      <c r="V55" s="127">
        <f>+T55/U55</f>
        <v>6.731183282069839</v>
      </c>
      <c r="W55" s="138"/>
    </row>
    <row r="56" spans="1:23" s="5" customFormat="1" ht="15" customHeight="1">
      <c r="A56" s="61">
        <v>52</v>
      </c>
      <c r="B56" s="119" t="s">
        <v>103</v>
      </c>
      <c r="C56" s="83">
        <v>40200</v>
      </c>
      <c r="D56" s="82" t="s">
        <v>82</v>
      </c>
      <c r="E56" s="84">
        <v>50</v>
      </c>
      <c r="F56" s="84">
        <v>1</v>
      </c>
      <c r="G56" s="84">
        <v>8</v>
      </c>
      <c r="H56" s="85">
        <v>150</v>
      </c>
      <c r="I56" s="86">
        <v>15</v>
      </c>
      <c r="J56" s="85">
        <v>250</v>
      </c>
      <c r="K56" s="86">
        <v>25</v>
      </c>
      <c r="L56" s="85">
        <v>270</v>
      </c>
      <c r="M56" s="86">
        <v>27</v>
      </c>
      <c r="N56" s="158">
        <f>+H56+J56+L56</f>
        <v>670</v>
      </c>
      <c r="O56" s="159">
        <f>+I56+K56+M56</f>
        <v>67</v>
      </c>
      <c r="P56" s="87">
        <f>IF(N56&lt;&gt;0,O56/F56,"")</f>
        <v>67</v>
      </c>
      <c r="Q56" s="88">
        <f>IF(N56&lt;&gt;0,N56/O56,"")</f>
        <v>10</v>
      </c>
      <c r="R56" s="85"/>
      <c r="S56" s="78">
        <f t="shared" si="6"/>
      </c>
      <c r="T56" s="85">
        <v>471006</v>
      </c>
      <c r="U56" s="86">
        <v>42288</v>
      </c>
      <c r="V56" s="120">
        <f>T56/U56</f>
        <v>11.13805334846765</v>
      </c>
      <c r="W56" s="138"/>
    </row>
    <row r="57" spans="1:23" s="5" customFormat="1" ht="15" customHeight="1">
      <c r="A57" s="61">
        <v>53</v>
      </c>
      <c r="B57" s="117" t="s">
        <v>73</v>
      </c>
      <c r="C57" s="71">
        <v>40319</v>
      </c>
      <c r="D57" s="72" t="s">
        <v>83</v>
      </c>
      <c r="E57" s="73">
        <v>6</v>
      </c>
      <c r="F57" s="73">
        <v>5</v>
      </c>
      <c r="G57" s="73">
        <v>2</v>
      </c>
      <c r="H57" s="89">
        <v>145</v>
      </c>
      <c r="I57" s="90">
        <v>16</v>
      </c>
      <c r="J57" s="89">
        <v>263</v>
      </c>
      <c r="K57" s="90">
        <v>28</v>
      </c>
      <c r="L57" s="89">
        <v>225</v>
      </c>
      <c r="M57" s="90">
        <v>22</v>
      </c>
      <c r="N57" s="160">
        <f aca="true" t="shared" si="9" ref="N57:O59">H57+J57+L57</f>
        <v>633</v>
      </c>
      <c r="O57" s="161">
        <f t="shared" si="9"/>
        <v>66</v>
      </c>
      <c r="P57" s="90">
        <f>O57/F57</f>
        <v>13.2</v>
      </c>
      <c r="Q57" s="91">
        <f>+N57/O57</f>
        <v>9.590909090909092</v>
      </c>
      <c r="R57" s="89">
        <v>2850</v>
      </c>
      <c r="S57" s="78">
        <f t="shared" si="6"/>
        <v>-0.7778947368421053</v>
      </c>
      <c r="T57" s="92">
        <v>5173</v>
      </c>
      <c r="U57" s="93">
        <v>562</v>
      </c>
      <c r="V57" s="122">
        <f>T57/U57</f>
        <v>9.204626334519572</v>
      </c>
      <c r="W57" s="138">
        <v>1</v>
      </c>
    </row>
    <row r="58" spans="1:23" s="5" customFormat="1" ht="15" customHeight="1">
      <c r="A58" s="61">
        <v>54</v>
      </c>
      <c r="B58" s="117" t="s">
        <v>27</v>
      </c>
      <c r="C58" s="71">
        <v>40228</v>
      </c>
      <c r="D58" s="72" t="s">
        <v>83</v>
      </c>
      <c r="E58" s="73">
        <v>88</v>
      </c>
      <c r="F58" s="73">
        <v>3</v>
      </c>
      <c r="G58" s="73">
        <v>13</v>
      </c>
      <c r="H58" s="89">
        <v>115</v>
      </c>
      <c r="I58" s="90">
        <v>25</v>
      </c>
      <c r="J58" s="89">
        <v>184.5</v>
      </c>
      <c r="K58" s="90">
        <v>34</v>
      </c>
      <c r="L58" s="89">
        <v>319</v>
      </c>
      <c r="M58" s="90">
        <v>37</v>
      </c>
      <c r="N58" s="160">
        <f t="shared" si="9"/>
        <v>618.5</v>
      </c>
      <c r="O58" s="161">
        <f t="shared" si="9"/>
        <v>96</v>
      </c>
      <c r="P58" s="90">
        <f>O58/F58</f>
        <v>32</v>
      </c>
      <c r="Q58" s="91">
        <f>+N58/O58</f>
        <v>6.442708333333333</v>
      </c>
      <c r="R58" s="89">
        <v>2273</v>
      </c>
      <c r="S58" s="78">
        <f t="shared" si="6"/>
        <v>-0.7278926528816542</v>
      </c>
      <c r="T58" s="92">
        <v>842157.05</v>
      </c>
      <c r="U58" s="93">
        <v>98342</v>
      </c>
      <c r="V58" s="122">
        <f>T58/U58</f>
        <v>8.56355422911879</v>
      </c>
      <c r="W58" s="138"/>
    </row>
    <row r="59" spans="1:23" s="5" customFormat="1" ht="15" customHeight="1">
      <c r="A59" s="61">
        <v>55</v>
      </c>
      <c r="B59" s="117" t="s">
        <v>74</v>
      </c>
      <c r="C59" s="71">
        <v>40319</v>
      </c>
      <c r="D59" s="72" t="s">
        <v>83</v>
      </c>
      <c r="E59" s="73">
        <v>2</v>
      </c>
      <c r="F59" s="73">
        <v>2</v>
      </c>
      <c r="G59" s="73">
        <v>2</v>
      </c>
      <c r="H59" s="89">
        <v>266</v>
      </c>
      <c r="I59" s="90">
        <v>20</v>
      </c>
      <c r="J59" s="89">
        <v>202</v>
      </c>
      <c r="K59" s="90">
        <v>15</v>
      </c>
      <c r="L59" s="89">
        <v>146</v>
      </c>
      <c r="M59" s="90">
        <v>11</v>
      </c>
      <c r="N59" s="160">
        <f t="shared" si="9"/>
        <v>614</v>
      </c>
      <c r="O59" s="161">
        <f t="shared" si="9"/>
        <v>46</v>
      </c>
      <c r="P59" s="90">
        <f>O59/F59</f>
        <v>23</v>
      </c>
      <c r="Q59" s="91">
        <f>+N59/O59</f>
        <v>13.347826086956522</v>
      </c>
      <c r="R59" s="89">
        <v>2706</v>
      </c>
      <c r="S59" s="78">
        <f t="shared" si="6"/>
        <v>-0.7730968218773097</v>
      </c>
      <c r="T59" s="92">
        <v>4757</v>
      </c>
      <c r="U59" s="93">
        <v>376</v>
      </c>
      <c r="V59" s="122">
        <f>T59/U59</f>
        <v>12.65159574468085</v>
      </c>
      <c r="W59" s="138"/>
    </row>
    <row r="60" spans="1:23" s="5" customFormat="1" ht="15" customHeight="1">
      <c r="A60" s="61">
        <v>56</v>
      </c>
      <c r="B60" s="119" t="s">
        <v>104</v>
      </c>
      <c r="C60" s="83">
        <v>40277</v>
      </c>
      <c r="D60" s="82" t="s">
        <v>82</v>
      </c>
      <c r="E60" s="84">
        <v>65</v>
      </c>
      <c r="F60" s="84">
        <v>3</v>
      </c>
      <c r="G60" s="84">
        <v>8</v>
      </c>
      <c r="H60" s="85">
        <v>102</v>
      </c>
      <c r="I60" s="86">
        <v>20</v>
      </c>
      <c r="J60" s="85">
        <v>281</v>
      </c>
      <c r="K60" s="86">
        <v>55</v>
      </c>
      <c r="L60" s="85">
        <v>202</v>
      </c>
      <c r="M60" s="86">
        <v>34</v>
      </c>
      <c r="N60" s="158">
        <f>+H60+J60+L60</f>
        <v>585</v>
      </c>
      <c r="O60" s="159">
        <f>+I60+K60+M60</f>
        <v>109</v>
      </c>
      <c r="P60" s="87">
        <f>IF(N60&lt;&gt;0,O60/F60,"")</f>
        <v>36.333333333333336</v>
      </c>
      <c r="Q60" s="88">
        <f>IF(N60&lt;&gt;0,N60/O60,"")</f>
        <v>5.36697247706422</v>
      </c>
      <c r="R60" s="85">
        <v>580</v>
      </c>
      <c r="S60" s="78">
        <f t="shared" si="6"/>
        <v>0.008620689655172414</v>
      </c>
      <c r="T60" s="85">
        <v>309166</v>
      </c>
      <c r="U60" s="86">
        <v>37076</v>
      </c>
      <c r="V60" s="120">
        <f>T60/U60</f>
        <v>8.338709677419354</v>
      </c>
      <c r="W60" s="138">
        <v>1</v>
      </c>
    </row>
    <row r="61" spans="1:23" s="5" customFormat="1" ht="15" customHeight="1">
      <c r="A61" s="61">
        <v>57</v>
      </c>
      <c r="B61" s="119" t="s">
        <v>51</v>
      </c>
      <c r="C61" s="83">
        <v>40291</v>
      </c>
      <c r="D61" s="82" t="s">
        <v>87</v>
      </c>
      <c r="E61" s="84">
        <v>30</v>
      </c>
      <c r="F61" s="84">
        <v>11</v>
      </c>
      <c r="G61" s="84">
        <v>6</v>
      </c>
      <c r="H61" s="85">
        <v>109</v>
      </c>
      <c r="I61" s="86">
        <v>17</v>
      </c>
      <c r="J61" s="85">
        <v>253</v>
      </c>
      <c r="K61" s="86">
        <v>40</v>
      </c>
      <c r="L61" s="85">
        <v>215</v>
      </c>
      <c r="M61" s="86">
        <v>32</v>
      </c>
      <c r="N61" s="158">
        <f>+H61+J61+L61</f>
        <v>577</v>
      </c>
      <c r="O61" s="159">
        <f>+I61+K61+M61</f>
        <v>89</v>
      </c>
      <c r="P61" s="76">
        <f>+O61/F61</f>
        <v>8.090909090909092</v>
      </c>
      <c r="Q61" s="77">
        <f>+N61/O61</f>
        <v>6.48314606741573</v>
      </c>
      <c r="R61" s="85">
        <v>1937</v>
      </c>
      <c r="S61" s="78">
        <f t="shared" si="6"/>
        <v>-0.7021166752710377</v>
      </c>
      <c r="T61" s="85">
        <v>101978</v>
      </c>
      <c r="U61" s="86">
        <v>10811</v>
      </c>
      <c r="V61" s="123">
        <f>+T61/U61</f>
        <v>9.432799926001294</v>
      </c>
      <c r="W61" s="140"/>
    </row>
    <row r="62" spans="1:23" s="5" customFormat="1" ht="15" customHeight="1">
      <c r="A62" s="61">
        <v>58</v>
      </c>
      <c r="B62" s="117" t="s">
        <v>34</v>
      </c>
      <c r="C62" s="71">
        <v>40242</v>
      </c>
      <c r="D62" s="72" t="s">
        <v>79</v>
      </c>
      <c r="E62" s="73">
        <v>75</v>
      </c>
      <c r="F62" s="73">
        <v>2</v>
      </c>
      <c r="G62" s="73">
        <v>13</v>
      </c>
      <c r="H62" s="75">
        <v>107</v>
      </c>
      <c r="I62" s="76">
        <v>44</v>
      </c>
      <c r="J62" s="75">
        <v>258</v>
      </c>
      <c r="K62" s="76">
        <v>69</v>
      </c>
      <c r="L62" s="75">
        <v>197</v>
      </c>
      <c r="M62" s="76">
        <v>60</v>
      </c>
      <c r="N62" s="154">
        <f>+L62+J62+H62</f>
        <v>562</v>
      </c>
      <c r="O62" s="155">
        <f>+M62+K62+I62</f>
        <v>173</v>
      </c>
      <c r="P62" s="76">
        <f>+O62/F62</f>
        <v>86.5</v>
      </c>
      <c r="Q62" s="77">
        <f>+N62/O62</f>
        <v>3.2485549132947975</v>
      </c>
      <c r="R62" s="75">
        <v>2229</v>
      </c>
      <c r="S62" s="78">
        <f t="shared" si="6"/>
        <v>-0.7478689995513683</v>
      </c>
      <c r="T62" s="75">
        <v>3747360</v>
      </c>
      <c r="U62" s="76">
        <v>333614</v>
      </c>
      <c r="V62" s="118">
        <f>+T62/U62</f>
        <v>11.232622132164717</v>
      </c>
      <c r="W62" s="138"/>
    </row>
    <row r="63" spans="1:23" s="5" customFormat="1" ht="15" customHeight="1">
      <c r="A63" s="61">
        <v>59</v>
      </c>
      <c r="B63" s="119" t="s">
        <v>105</v>
      </c>
      <c r="C63" s="83">
        <v>40270</v>
      </c>
      <c r="D63" s="82" t="s">
        <v>82</v>
      </c>
      <c r="E63" s="84">
        <v>199</v>
      </c>
      <c r="F63" s="84">
        <v>4</v>
      </c>
      <c r="G63" s="84">
        <v>9</v>
      </c>
      <c r="H63" s="85">
        <v>92</v>
      </c>
      <c r="I63" s="86">
        <v>16</v>
      </c>
      <c r="J63" s="85">
        <v>173</v>
      </c>
      <c r="K63" s="86">
        <v>24</v>
      </c>
      <c r="L63" s="85">
        <v>209</v>
      </c>
      <c r="M63" s="86">
        <v>30</v>
      </c>
      <c r="N63" s="158">
        <f>+H63+J63+L63</f>
        <v>474</v>
      </c>
      <c r="O63" s="159">
        <f>+I63+K63+M63</f>
        <v>70</v>
      </c>
      <c r="P63" s="87">
        <f>IF(N63&lt;&gt;0,O63/F63,"")</f>
        <v>17.5</v>
      </c>
      <c r="Q63" s="88">
        <f>IF(N63&lt;&gt;0,N63/O63,"")</f>
        <v>6.771428571428571</v>
      </c>
      <c r="R63" s="85">
        <v>3730</v>
      </c>
      <c r="S63" s="78">
        <f t="shared" si="6"/>
        <v>-0.8729222520107238</v>
      </c>
      <c r="T63" s="85">
        <v>4796426</v>
      </c>
      <c r="U63" s="86">
        <v>473389</v>
      </c>
      <c r="V63" s="120">
        <f>T63/U63</f>
        <v>10.132102773828711</v>
      </c>
      <c r="W63" s="138"/>
    </row>
    <row r="64" spans="1:23" s="5" customFormat="1" ht="15" customHeight="1">
      <c r="A64" s="61">
        <v>60</v>
      </c>
      <c r="B64" s="121" t="s">
        <v>29</v>
      </c>
      <c r="C64" s="71">
        <v>40249</v>
      </c>
      <c r="D64" s="72" t="s">
        <v>79</v>
      </c>
      <c r="E64" s="73">
        <v>97</v>
      </c>
      <c r="F64" s="73">
        <v>1</v>
      </c>
      <c r="G64" s="73">
        <v>12</v>
      </c>
      <c r="H64" s="75">
        <v>28</v>
      </c>
      <c r="I64" s="76">
        <v>4</v>
      </c>
      <c r="J64" s="75">
        <v>200</v>
      </c>
      <c r="K64" s="76">
        <v>28</v>
      </c>
      <c r="L64" s="75">
        <v>225</v>
      </c>
      <c r="M64" s="76">
        <v>31</v>
      </c>
      <c r="N64" s="154">
        <f>+L64+J64+H64</f>
        <v>453</v>
      </c>
      <c r="O64" s="155">
        <f>+M64+K64+I64</f>
        <v>63</v>
      </c>
      <c r="P64" s="76">
        <f>+O64/F64</f>
        <v>63</v>
      </c>
      <c r="Q64" s="77">
        <f>+N64/O64</f>
        <v>7.190476190476191</v>
      </c>
      <c r="R64" s="75">
        <v>1067</v>
      </c>
      <c r="S64" s="78">
        <f t="shared" si="6"/>
        <v>-0.5754451733833177</v>
      </c>
      <c r="T64" s="75">
        <v>2258796</v>
      </c>
      <c r="U64" s="76">
        <v>227204</v>
      </c>
      <c r="V64" s="118">
        <f>+T64/U64</f>
        <v>9.941708772732875</v>
      </c>
      <c r="W64" s="138"/>
    </row>
    <row r="65" spans="1:23" s="5" customFormat="1" ht="15" customHeight="1">
      <c r="A65" s="61">
        <v>61</v>
      </c>
      <c r="B65" s="119" t="s">
        <v>38</v>
      </c>
      <c r="C65" s="83">
        <v>40277</v>
      </c>
      <c r="D65" s="82" t="s">
        <v>87</v>
      </c>
      <c r="E65" s="84">
        <v>107</v>
      </c>
      <c r="F65" s="84">
        <v>2</v>
      </c>
      <c r="G65" s="84">
        <v>8</v>
      </c>
      <c r="H65" s="85">
        <v>165</v>
      </c>
      <c r="I65" s="86">
        <v>34</v>
      </c>
      <c r="J65" s="85">
        <v>133</v>
      </c>
      <c r="K65" s="86">
        <v>31</v>
      </c>
      <c r="L65" s="85">
        <v>110</v>
      </c>
      <c r="M65" s="86">
        <v>22</v>
      </c>
      <c r="N65" s="158">
        <f>+H65+J65+L65</f>
        <v>408</v>
      </c>
      <c r="O65" s="159">
        <f>+I65+K65+M65</f>
        <v>87</v>
      </c>
      <c r="P65" s="76">
        <f>+O65/F65</f>
        <v>43.5</v>
      </c>
      <c r="Q65" s="77">
        <f>+N65/O65</f>
        <v>4.689655172413793</v>
      </c>
      <c r="R65" s="85">
        <v>1922</v>
      </c>
      <c r="S65" s="78">
        <f t="shared" si="6"/>
        <v>-0.7877211238293444</v>
      </c>
      <c r="T65" s="85">
        <v>214944</v>
      </c>
      <c r="U65" s="86">
        <v>28059</v>
      </c>
      <c r="V65" s="123">
        <f>+T65/U65</f>
        <v>7.660429808617556</v>
      </c>
      <c r="W65" s="140">
        <v>1</v>
      </c>
    </row>
    <row r="66" spans="1:23" s="5" customFormat="1" ht="15" customHeight="1">
      <c r="A66" s="61">
        <v>62</v>
      </c>
      <c r="B66" s="117" t="s">
        <v>76</v>
      </c>
      <c r="C66" s="71">
        <v>40228</v>
      </c>
      <c r="D66" s="72" t="s">
        <v>79</v>
      </c>
      <c r="E66" s="73">
        <v>87</v>
      </c>
      <c r="F66" s="73">
        <v>1</v>
      </c>
      <c r="G66" s="73">
        <v>15</v>
      </c>
      <c r="H66" s="80">
        <v>105</v>
      </c>
      <c r="I66" s="81">
        <v>17</v>
      </c>
      <c r="J66" s="75">
        <v>214</v>
      </c>
      <c r="K66" s="76">
        <v>35</v>
      </c>
      <c r="L66" s="75">
        <v>81</v>
      </c>
      <c r="M66" s="76">
        <v>13</v>
      </c>
      <c r="N66" s="154">
        <f>+L66+J66+H66</f>
        <v>400</v>
      </c>
      <c r="O66" s="155">
        <f>+M66+K66+I66</f>
        <v>65</v>
      </c>
      <c r="P66" s="76">
        <f>+O66/F66</f>
        <v>65</v>
      </c>
      <c r="Q66" s="77">
        <f>+N66/O66</f>
        <v>6.153846153846154</v>
      </c>
      <c r="R66" s="75">
        <v>479</v>
      </c>
      <c r="S66" s="78">
        <f t="shared" si="6"/>
        <v>-0.1649269311064718</v>
      </c>
      <c r="T66" s="75">
        <v>1169399</v>
      </c>
      <c r="U66" s="76">
        <v>115683</v>
      </c>
      <c r="V66" s="118">
        <f>+T66/U66</f>
        <v>10.10865036349334</v>
      </c>
      <c r="W66" s="138"/>
    </row>
    <row r="67" spans="1:23" s="5" customFormat="1" ht="15" customHeight="1">
      <c r="A67" s="61">
        <v>63</v>
      </c>
      <c r="B67" s="117" t="s">
        <v>47</v>
      </c>
      <c r="C67" s="71">
        <v>40284</v>
      </c>
      <c r="D67" s="72" t="s">
        <v>86</v>
      </c>
      <c r="E67" s="73">
        <v>34</v>
      </c>
      <c r="F67" s="73">
        <v>2</v>
      </c>
      <c r="G67" s="73">
        <v>7</v>
      </c>
      <c r="H67" s="75">
        <v>46</v>
      </c>
      <c r="I67" s="76">
        <v>8</v>
      </c>
      <c r="J67" s="75">
        <v>129</v>
      </c>
      <c r="K67" s="76">
        <v>23</v>
      </c>
      <c r="L67" s="75">
        <v>188</v>
      </c>
      <c r="M67" s="76">
        <v>33</v>
      </c>
      <c r="N67" s="154">
        <f>H67+J67+L67</f>
        <v>363</v>
      </c>
      <c r="O67" s="155">
        <f>I67+K67+M67</f>
        <v>64</v>
      </c>
      <c r="P67" s="87">
        <f>IF(N67&lt;&gt;0,O67/F67,"")</f>
        <v>32</v>
      </c>
      <c r="Q67" s="88">
        <f>IF(N67&lt;&gt;0,N67/O67,"")</f>
        <v>5.671875</v>
      </c>
      <c r="R67" s="75">
        <v>48</v>
      </c>
      <c r="S67" s="78">
        <f t="shared" si="6"/>
        <v>6.5625</v>
      </c>
      <c r="T67" s="92">
        <v>55801</v>
      </c>
      <c r="U67" s="96">
        <v>7272</v>
      </c>
      <c r="V67" s="122">
        <f>T67/U67</f>
        <v>7.673404840484048</v>
      </c>
      <c r="W67" s="138">
        <v>1</v>
      </c>
    </row>
    <row r="68" spans="1:23" s="5" customFormat="1" ht="15" customHeight="1">
      <c r="A68" s="61">
        <v>64</v>
      </c>
      <c r="B68" s="119" t="s">
        <v>32</v>
      </c>
      <c r="C68" s="83">
        <v>40256</v>
      </c>
      <c r="D68" s="82" t="s">
        <v>87</v>
      </c>
      <c r="E68" s="84">
        <v>25</v>
      </c>
      <c r="F68" s="84">
        <v>2</v>
      </c>
      <c r="G68" s="84">
        <v>11</v>
      </c>
      <c r="H68" s="85">
        <v>61</v>
      </c>
      <c r="I68" s="86">
        <v>12</v>
      </c>
      <c r="J68" s="85">
        <v>135</v>
      </c>
      <c r="K68" s="86">
        <v>27</v>
      </c>
      <c r="L68" s="85">
        <v>121</v>
      </c>
      <c r="M68" s="86">
        <v>23</v>
      </c>
      <c r="N68" s="158">
        <f>+H68+J68+L68</f>
        <v>317</v>
      </c>
      <c r="O68" s="159">
        <f>+I68+K68+M68</f>
        <v>62</v>
      </c>
      <c r="P68" s="76">
        <f>+O68/F68</f>
        <v>31</v>
      </c>
      <c r="Q68" s="77">
        <f>+N68/O68</f>
        <v>5.112903225806452</v>
      </c>
      <c r="R68" s="85">
        <v>1104</v>
      </c>
      <c r="S68" s="78">
        <f t="shared" si="6"/>
        <v>-0.7128623188405797</v>
      </c>
      <c r="T68" s="85">
        <v>313829</v>
      </c>
      <c r="U68" s="86">
        <v>32499</v>
      </c>
      <c r="V68" s="123">
        <f>+T68/U68</f>
        <v>9.65657404843226</v>
      </c>
      <c r="W68" s="140"/>
    </row>
    <row r="69" spans="1:23" s="5" customFormat="1" ht="15" customHeight="1">
      <c r="A69" s="61">
        <v>65</v>
      </c>
      <c r="B69" s="117" t="s">
        <v>28</v>
      </c>
      <c r="C69" s="71">
        <v>40200</v>
      </c>
      <c r="D69" s="72" t="s">
        <v>79</v>
      </c>
      <c r="E69" s="73">
        <v>94</v>
      </c>
      <c r="F69" s="73">
        <v>1</v>
      </c>
      <c r="G69" s="73">
        <v>19</v>
      </c>
      <c r="H69" s="75">
        <v>179</v>
      </c>
      <c r="I69" s="76">
        <v>33</v>
      </c>
      <c r="J69" s="75">
        <v>65</v>
      </c>
      <c r="K69" s="76">
        <v>8</v>
      </c>
      <c r="L69" s="75">
        <v>58</v>
      </c>
      <c r="M69" s="76">
        <v>7</v>
      </c>
      <c r="N69" s="154">
        <f>+L69+J69+H69</f>
        <v>302</v>
      </c>
      <c r="O69" s="155">
        <f>+M69+K69+I69</f>
        <v>48</v>
      </c>
      <c r="P69" s="76">
        <f>+O69/F69</f>
        <v>48</v>
      </c>
      <c r="Q69" s="77">
        <f>+N69/O69</f>
        <v>6.291666666666667</v>
      </c>
      <c r="R69" s="75">
        <v>441</v>
      </c>
      <c r="S69" s="78">
        <f aca="true" t="shared" si="10" ref="S69:S81">IF(R69&lt;&gt;0,-(R69-N69)/R69,"")</f>
        <v>-0.31519274376417233</v>
      </c>
      <c r="T69" s="75">
        <v>1944413</v>
      </c>
      <c r="U69" s="76">
        <v>217552</v>
      </c>
      <c r="V69" s="118">
        <f>+T69/U69</f>
        <v>8.93769305729205</v>
      </c>
      <c r="W69" s="138"/>
    </row>
    <row r="70" spans="1:23" s="5" customFormat="1" ht="15" customHeight="1">
      <c r="A70" s="61">
        <v>66</v>
      </c>
      <c r="B70" s="119" t="s">
        <v>106</v>
      </c>
      <c r="C70" s="83">
        <v>40235</v>
      </c>
      <c r="D70" s="82" t="s">
        <v>82</v>
      </c>
      <c r="E70" s="84">
        <v>91</v>
      </c>
      <c r="F70" s="84">
        <v>1</v>
      </c>
      <c r="G70" s="84">
        <v>9</v>
      </c>
      <c r="H70" s="85">
        <v>48</v>
      </c>
      <c r="I70" s="86">
        <v>8</v>
      </c>
      <c r="J70" s="85">
        <v>90</v>
      </c>
      <c r="K70" s="86">
        <v>15</v>
      </c>
      <c r="L70" s="85">
        <v>126</v>
      </c>
      <c r="M70" s="86">
        <v>21</v>
      </c>
      <c r="N70" s="158">
        <f aca="true" t="shared" si="11" ref="N70:O72">+H70+J70+L70</f>
        <v>264</v>
      </c>
      <c r="O70" s="159">
        <f t="shared" si="11"/>
        <v>44</v>
      </c>
      <c r="P70" s="87">
        <f>IF(N70&lt;&gt;0,O70/F70,"")</f>
        <v>44</v>
      </c>
      <c r="Q70" s="88">
        <f>IF(N70&lt;&gt;0,N70/O70,"")</f>
        <v>6</v>
      </c>
      <c r="R70" s="85"/>
      <c r="S70" s="78">
        <f t="shared" si="10"/>
      </c>
      <c r="T70" s="85">
        <v>269679</v>
      </c>
      <c r="U70" s="86">
        <v>33905</v>
      </c>
      <c r="V70" s="120">
        <f>T70/U70</f>
        <v>7.953959592980387</v>
      </c>
      <c r="W70" s="138">
        <v>1</v>
      </c>
    </row>
    <row r="71" spans="1:23" s="5" customFormat="1" ht="15" customHeight="1">
      <c r="A71" s="61">
        <v>67</v>
      </c>
      <c r="B71" s="119" t="s">
        <v>107</v>
      </c>
      <c r="C71" s="83">
        <v>40249</v>
      </c>
      <c r="D71" s="82" t="s">
        <v>82</v>
      </c>
      <c r="E71" s="84">
        <v>26</v>
      </c>
      <c r="F71" s="84">
        <v>1</v>
      </c>
      <c r="G71" s="84">
        <v>11</v>
      </c>
      <c r="H71" s="85">
        <v>15</v>
      </c>
      <c r="I71" s="86">
        <v>7</v>
      </c>
      <c r="J71" s="85">
        <v>156</v>
      </c>
      <c r="K71" s="86">
        <v>104</v>
      </c>
      <c r="L71" s="85">
        <v>87</v>
      </c>
      <c r="M71" s="86">
        <v>58</v>
      </c>
      <c r="N71" s="158">
        <f t="shared" si="11"/>
        <v>258</v>
      </c>
      <c r="O71" s="159">
        <f t="shared" si="11"/>
        <v>169</v>
      </c>
      <c r="P71" s="87">
        <f>IF(N71&lt;&gt;0,O71/F71,"")</f>
        <v>169</v>
      </c>
      <c r="Q71" s="88">
        <f>IF(N71&lt;&gt;0,N71/O71,"")</f>
        <v>1.5266272189349113</v>
      </c>
      <c r="R71" s="85"/>
      <c r="S71" s="78">
        <f t="shared" si="10"/>
      </c>
      <c r="T71" s="85">
        <v>92263</v>
      </c>
      <c r="U71" s="86">
        <v>10848</v>
      </c>
      <c r="V71" s="120">
        <f>T71/U71</f>
        <v>8.50507005899705</v>
      </c>
      <c r="W71" s="138">
        <v>1</v>
      </c>
    </row>
    <row r="72" spans="1:23" s="5" customFormat="1" ht="15" customHeight="1">
      <c r="A72" s="61">
        <v>68</v>
      </c>
      <c r="B72" s="119" t="s">
        <v>23</v>
      </c>
      <c r="C72" s="83">
        <v>40137</v>
      </c>
      <c r="D72" s="82" t="s">
        <v>82</v>
      </c>
      <c r="E72" s="84">
        <v>20</v>
      </c>
      <c r="F72" s="84">
        <v>1</v>
      </c>
      <c r="G72" s="84">
        <v>28</v>
      </c>
      <c r="H72" s="85">
        <v>53</v>
      </c>
      <c r="I72" s="86">
        <v>8</v>
      </c>
      <c r="J72" s="85">
        <v>118</v>
      </c>
      <c r="K72" s="86">
        <v>18</v>
      </c>
      <c r="L72" s="85">
        <v>66</v>
      </c>
      <c r="M72" s="86">
        <v>10</v>
      </c>
      <c r="N72" s="158">
        <f t="shared" si="11"/>
        <v>237</v>
      </c>
      <c r="O72" s="159">
        <f t="shared" si="11"/>
        <v>36</v>
      </c>
      <c r="P72" s="87">
        <f>IF(N72&lt;&gt;0,O72/F72,"")</f>
        <v>36</v>
      </c>
      <c r="Q72" s="88">
        <f>IF(N72&lt;&gt;0,N72/O72,"")</f>
        <v>6.583333333333333</v>
      </c>
      <c r="R72" s="85">
        <v>250</v>
      </c>
      <c r="S72" s="78">
        <f t="shared" si="10"/>
        <v>-0.052</v>
      </c>
      <c r="T72" s="85">
        <v>1044215</v>
      </c>
      <c r="U72" s="86">
        <v>87433</v>
      </c>
      <c r="V72" s="120">
        <f>T72/U72</f>
        <v>11.943030663479464</v>
      </c>
      <c r="W72" s="138"/>
    </row>
    <row r="73" spans="1:23" s="5" customFormat="1" ht="15" customHeight="1">
      <c r="A73" s="61">
        <v>69</v>
      </c>
      <c r="B73" s="117" t="s">
        <v>61</v>
      </c>
      <c r="C73" s="71">
        <v>40249</v>
      </c>
      <c r="D73" s="72" t="s">
        <v>83</v>
      </c>
      <c r="E73" s="73">
        <v>1</v>
      </c>
      <c r="F73" s="73">
        <v>1</v>
      </c>
      <c r="G73" s="73">
        <v>10</v>
      </c>
      <c r="H73" s="89">
        <v>70</v>
      </c>
      <c r="I73" s="90">
        <v>12</v>
      </c>
      <c r="J73" s="89">
        <v>69</v>
      </c>
      <c r="K73" s="90">
        <v>11</v>
      </c>
      <c r="L73" s="89">
        <v>68</v>
      </c>
      <c r="M73" s="90">
        <v>11</v>
      </c>
      <c r="N73" s="160">
        <f>H73+J73+L73</f>
        <v>207</v>
      </c>
      <c r="O73" s="161">
        <f>I73+K73+M73</f>
        <v>34</v>
      </c>
      <c r="P73" s="90">
        <f>O73/F73</f>
        <v>34</v>
      </c>
      <c r="Q73" s="91">
        <f>+N73/O73</f>
        <v>6.088235294117647</v>
      </c>
      <c r="R73" s="89">
        <v>135.5</v>
      </c>
      <c r="S73" s="78">
        <f t="shared" si="10"/>
        <v>0.5276752767527675</v>
      </c>
      <c r="T73" s="92">
        <v>58037</v>
      </c>
      <c r="U73" s="93">
        <v>4602</v>
      </c>
      <c r="V73" s="122">
        <f>T73/U73</f>
        <v>12.611255975662756</v>
      </c>
      <c r="W73" s="138"/>
    </row>
    <row r="74" spans="1:23" s="5" customFormat="1" ht="15" customHeight="1">
      <c r="A74" s="61">
        <v>70</v>
      </c>
      <c r="B74" s="119" t="s">
        <v>108</v>
      </c>
      <c r="C74" s="83">
        <v>40242</v>
      </c>
      <c r="D74" s="82" t="s">
        <v>85</v>
      </c>
      <c r="E74" s="84">
        <v>125</v>
      </c>
      <c r="F74" s="84">
        <v>1</v>
      </c>
      <c r="G74" s="84">
        <v>12</v>
      </c>
      <c r="H74" s="85">
        <v>36</v>
      </c>
      <c r="I74" s="86">
        <v>6</v>
      </c>
      <c r="J74" s="85">
        <v>76.5</v>
      </c>
      <c r="K74" s="86">
        <v>12</v>
      </c>
      <c r="L74" s="85">
        <v>76.5</v>
      </c>
      <c r="M74" s="86">
        <v>11</v>
      </c>
      <c r="N74" s="158">
        <f>H74+J74+L74</f>
        <v>189</v>
      </c>
      <c r="O74" s="159">
        <f>I74+K74+M74</f>
        <v>29</v>
      </c>
      <c r="P74" s="87">
        <f>IF(N74&lt;&gt;0,O74/F74,"")</f>
        <v>29</v>
      </c>
      <c r="Q74" s="88">
        <f>IF(N74&lt;&gt;0,N74/O74,"")</f>
        <v>6.517241379310345</v>
      </c>
      <c r="R74" s="85"/>
      <c r="S74" s="78">
        <f t="shared" si="10"/>
      </c>
      <c r="T74" s="95">
        <v>2891703.5</v>
      </c>
      <c r="U74" s="96">
        <v>457403</v>
      </c>
      <c r="V74" s="123">
        <f>IF(T74&lt;&gt;0,T74/U74,"")</f>
        <v>6.3220037909677025</v>
      </c>
      <c r="W74" s="139">
        <v>1</v>
      </c>
    </row>
    <row r="75" spans="1:23" s="5" customFormat="1" ht="15" customHeight="1">
      <c r="A75" s="61">
        <v>71</v>
      </c>
      <c r="B75" s="117" t="s">
        <v>39</v>
      </c>
      <c r="C75" s="71">
        <v>40277</v>
      </c>
      <c r="D75" s="72" t="s">
        <v>86</v>
      </c>
      <c r="E75" s="73">
        <v>101</v>
      </c>
      <c r="F75" s="73">
        <v>1</v>
      </c>
      <c r="G75" s="73">
        <v>8</v>
      </c>
      <c r="H75" s="75">
        <v>0</v>
      </c>
      <c r="I75" s="76">
        <v>0</v>
      </c>
      <c r="J75" s="75">
        <v>51</v>
      </c>
      <c r="K75" s="76">
        <v>8</v>
      </c>
      <c r="L75" s="75">
        <v>84</v>
      </c>
      <c r="M75" s="76">
        <v>13</v>
      </c>
      <c r="N75" s="154">
        <f>SUM(H75+J75+L75)</f>
        <v>135</v>
      </c>
      <c r="O75" s="155">
        <f>I75+K75+M75</f>
        <v>21</v>
      </c>
      <c r="P75" s="87">
        <f>IF(N75&lt;&gt;0,O75/F75,"")</f>
        <v>21</v>
      </c>
      <c r="Q75" s="88">
        <f>IF(N75&lt;&gt;0,N75/O75,"")</f>
        <v>6.428571428571429</v>
      </c>
      <c r="R75" s="75">
        <v>655</v>
      </c>
      <c r="S75" s="78">
        <f t="shared" si="10"/>
        <v>-0.7938931297709924</v>
      </c>
      <c r="T75" s="75">
        <v>254719.25</v>
      </c>
      <c r="U75" s="76">
        <v>33876</v>
      </c>
      <c r="V75" s="122">
        <f>T75/U75</f>
        <v>7.519165485889715</v>
      </c>
      <c r="W75" s="138">
        <v>1</v>
      </c>
    </row>
    <row r="76" spans="1:23" s="5" customFormat="1" ht="15" customHeight="1">
      <c r="A76" s="61">
        <v>72</v>
      </c>
      <c r="B76" s="117" t="s">
        <v>64</v>
      </c>
      <c r="C76" s="71">
        <v>40186</v>
      </c>
      <c r="D76" s="72" t="s">
        <v>83</v>
      </c>
      <c r="E76" s="73">
        <v>1</v>
      </c>
      <c r="F76" s="73">
        <v>1</v>
      </c>
      <c r="G76" s="73">
        <v>16</v>
      </c>
      <c r="H76" s="89">
        <v>0</v>
      </c>
      <c r="I76" s="90">
        <v>0</v>
      </c>
      <c r="J76" s="89">
        <v>61</v>
      </c>
      <c r="K76" s="90">
        <v>7</v>
      </c>
      <c r="L76" s="89">
        <v>58</v>
      </c>
      <c r="M76" s="90">
        <v>7</v>
      </c>
      <c r="N76" s="160">
        <f>H76+J76+L76</f>
        <v>119</v>
      </c>
      <c r="O76" s="161">
        <f>I76+K76+M76</f>
        <v>14</v>
      </c>
      <c r="P76" s="90">
        <f>O76/F76</f>
        <v>14</v>
      </c>
      <c r="Q76" s="91">
        <f>+N76/O76</f>
        <v>8.5</v>
      </c>
      <c r="R76" s="89">
        <v>160</v>
      </c>
      <c r="S76" s="78">
        <f t="shared" si="10"/>
        <v>-0.25625</v>
      </c>
      <c r="T76" s="92">
        <v>34425</v>
      </c>
      <c r="U76" s="93">
        <v>3463</v>
      </c>
      <c r="V76" s="122">
        <f>T76/U76</f>
        <v>9.940802772162865</v>
      </c>
      <c r="W76" s="138"/>
    </row>
    <row r="77" spans="1:23" s="5" customFormat="1" ht="15" customHeight="1">
      <c r="A77" s="61">
        <v>73</v>
      </c>
      <c r="B77" s="117" t="s">
        <v>77</v>
      </c>
      <c r="C77" s="71">
        <v>40228</v>
      </c>
      <c r="D77" s="72" t="s">
        <v>79</v>
      </c>
      <c r="E77" s="73">
        <v>70</v>
      </c>
      <c r="F77" s="73">
        <v>1</v>
      </c>
      <c r="G77" s="73">
        <v>15</v>
      </c>
      <c r="H77" s="75">
        <v>12</v>
      </c>
      <c r="I77" s="76">
        <v>2</v>
      </c>
      <c r="J77" s="75">
        <v>54</v>
      </c>
      <c r="K77" s="76">
        <v>9</v>
      </c>
      <c r="L77" s="75">
        <v>42</v>
      </c>
      <c r="M77" s="76">
        <v>7</v>
      </c>
      <c r="N77" s="154">
        <f aca="true" t="shared" si="12" ref="N77:O79">+L77+J77+H77</f>
        <v>108</v>
      </c>
      <c r="O77" s="155">
        <f t="shared" si="12"/>
        <v>18</v>
      </c>
      <c r="P77" s="76">
        <f>+O77/F77</f>
        <v>18</v>
      </c>
      <c r="Q77" s="77">
        <f>+N77/O77</f>
        <v>6</v>
      </c>
      <c r="R77" s="75">
        <v>96</v>
      </c>
      <c r="S77" s="78">
        <f t="shared" si="10"/>
        <v>0.125</v>
      </c>
      <c r="T77" s="75">
        <v>265631</v>
      </c>
      <c r="U77" s="76">
        <v>29240</v>
      </c>
      <c r="V77" s="118">
        <f>+T77/U77</f>
        <v>9.08450752393981</v>
      </c>
      <c r="W77" s="138"/>
    </row>
    <row r="78" spans="1:23" s="5" customFormat="1" ht="15" customHeight="1">
      <c r="A78" s="61">
        <v>74</v>
      </c>
      <c r="B78" s="117" t="s">
        <v>42</v>
      </c>
      <c r="C78" s="71">
        <v>40284</v>
      </c>
      <c r="D78" s="72" t="s">
        <v>79</v>
      </c>
      <c r="E78" s="73">
        <v>157</v>
      </c>
      <c r="F78" s="73">
        <v>1</v>
      </c>
      <c r="G78" s="73">
        <v>7</v>
      </c>
      <c r="H78" s="75">
        <v>20</v>
      </c>
      <c r="I78" s="76">
        <v>4</v>
      </c>
      <c r="J78" s="75">
        <v>12</v>
      </c>
      <c r="K78" s="76">
        <v>2</v>
      </c>
      <c r="L78" s="75">
        <v>65</v>
      </c>
      <c r="M78" s="76">
        <v>13</v>
      </c>
      <c r="N78" s="154">
        <f t="shared" si="12"/>
        <v>97</v>
      </c>
      <c r="O78" s="155">
        <f t="shared" si="12"/>
        <v>19</v>
      </c>
      <c r="P78" s="76">
        <f>+O78/F78</f>
        <v>19</v>
      </c>
      <c r="Q78" s="77">
        <f>+N78/O78</f>
        <v>5.105263157894737</v>
      </c>
      <c r="R78" s="75">
        <v>821</v>
      </c>
      <c r="S78" s="78">
        <f t="shared" si="10"/>
        <v>-0.881851400730816</v>
      </c>
      <c r="T78" s="75">
        <v>1052723</v>
      </c>
      <c r="U78" s="76">
        <v>124729</v>
      </c>
      <c r="V78" s="118">
        <f>+T78/U78</f>
        <v>8.440082097988439</v>
      </c>
      <c r="W78" s="138"/>
    </row>
    <row r="79" spans="1:23" s="5" customFormat="1" ht="15" customHeight="1">
      <c r="A79" s="61">
        <v>75</v>
      </c>
      <c r="B79" s="117" t="s">
        <v>109</v>
      </c>
      <c r="C79" s="71">
        <v>40256</v>
      </c>
      <c r="D79" s="72" t="s">
        <v>79</v>
      </c>
      <c r="E79" s="73">
        <v>51</v>
      </c>
      <c r="F79" s="73">
        <v>1</v>
      </c>
      <c r="G79" s="73">
        <v>9</v>
      </c>
      <c r="H79" s="75">
        <v>12</v>
      </c>
      <c r="I79" s="76">
        <v>2</v>
      </c>
      <c r="J79" s="75">
        <v>24</v>
      </c>
      <c r="K79" s="76">
        <v>4</v>
      </c>
      <c r="L79" s="75">
        <v>24</v>
      </c>
      <c r="M79" s="76">
        <v>4</v>
      </c>
      <c r="N79" s="154">
        <f t="shared" si="12"/>
        <v>60</v>
      </c>
      <c r="O79" s="155">
        <f t="shared" si="12"/>
        <v>10</v>
      </c>
      <c r="P79" s="76">
        <f>+O79/F79</f>
        <v>10</v>
      </c>
      <c r="Q79" s="77">
        <f>+N79/O79</f>
        <v>6</v>
      </c>
      <c r="R79" s="75">
        <v>867</v>
      </c>
      <c r="S79" s="78">
        <f t="shared" si="10"/>
        <v>-0.9307958477508651</v>
      </c>
      <c r="T79" s="75">
        <v>356434</v>
      </c>
      <c r="U79" s="76">
        <v>33503</v>
      </c>
      <c r="V79" s="118">
        <f>+T79/U79</f>
        <v>10.638868161060204</v>
      </c>
      <c r="W79" s="138"/>
    </row>
    <row r="80" spans="1:23" s="5" customFormat="1" ht="15" customHeight="1">
      <c r="A80" s="61">
        <v>76</v>
      </c>
      <c r="B80" s="119" t="s">
        <v>75</v>
      </c>
      <c r="C80" s="83">
        <v>40193</v>
      </c>
      <c r="D80" s="82" t="s">
        <v>85</v>
      </c>
      <c r="E80" s="84">
        <v>124</v>
      </c>
      <c r="F80" s="84">
        <v>1</v>
      </c>
      <c r="G80" s="84">
        <v>14</v>
      </c>
      <c r="H80" s="85">
        <v>0</v>
      </c>
      <c r="I80" s="86">
        <v>0</v>
      </c>
      <c r="J80" s="85">
        <v>25</v>
      </c>
      <c r="K80" s="86">
        <v>5</v>
      </c>
      <c r="L80" s="85">
        <v>32</v>
      </c>
      <c r="M80" s="86">
        <v>6</v>
      </c>
      <c r="N80" s="158">
        <f>H80+J80+L80</f>
        <v>57</v>
      </c>
      <c r="O80" s="159">
        <f>I80+K80+M80</f>
        <v>11</v>
      </c>
      <c r="P80" s="87">
        <f>IF(N80&lt;&gt;0,O80/F80,"")</f>
        <v>11</v>
      </c>
      <c r="Q80" s="88">
        <f>IF(N80&lt;&gt;0,N80/O80,"")</f>
        <v>5.181818181818182</v>
      </c>
      <c r="R80" s="85">
        <v>569</v>
      </c>
      <c r="S80" s="78">
        <f t="shared" si="10"/>
        <v>-0.8998242530755711</v>
      </c>
      <c r="T80" s="95">
        <v>458331.75</v>
      </c>
      <c r="U80" s="96">
        <v>57930</v>
      </c>
      <c r="V80" s="123">
        <f>IF(T80&lt;&gt;0,T80/U80,"")</f>
        <v>7.911820300362506</v>
      </c>
      <c r="W80" s="139">
        <v>1</v>
      </c>
    </row>
    <row r="81" spans="1:23" s="5" customFormat="1" ht="15" customHeight="1" thickBot="1">
      <c r="A81" s="61">
        <v>77</v>
      </c>
      <c r="B81" s="128" t="s">
        <v>25</v>
      </c>
      <c r="C81" s="129">
        <v>40242</v>
      </c>
      <c r="D81" s="130" t="s">
        <v>82</v>
      </c>
      <c r="E81" s="131">
        <v>53</v>
      </c>
      <c r="F81" s="131">
        <v>1</v>
      </c>
      <c r="G81" s="131">
        <v>13</v>
      </c>
      <c r="H81" s="132">
        <v>11</v>
      </c>
      <c r="I81" s="133">
        <v>2</v>
      </c>
      <c r="J81" s="132">
        <v>33</v>
      </c>
      <c r="K81" s="133">
        <v>6</v>
      </c>
      <c r="L81" s="132">
        <v>0</v>
      </c>
      <c r="M81" s="133">
        <v>0</v>
      </c>
      <c r="N81" s="166">
        <f>+H81+J81+L81</f>
        <v>44</v>
      </c>
      <c r="O81" s="167">
        <f>+I81+K81+M81</f>
        <v>8</v>
      </c>
      <c r="P81" s="134">
        <f>IF(N81&lt;&gt;0,O81/F81,"")</f>
        <v>8</v>
      </c>
      <c r="Q81" s="135">
        <f>IF(N81&lt;&gt;0,N81/O81,"")</f>
        <v>5.5</v>
      </c>
      <c r="R81" s="132">
        <v>55</v>
      </c>
      <c r="S81" s="136">
        <f t="shared" si="10"/>
        <v>-0.2</v>
      </c>
      <c r="T81" s="132">
        <v>533887</v>
      </c>
      <c r="U81" s="133">
        <v>54478</v>
      </c>
      <c r="V81" s="137">
        <f>T81/U81</f>
        <v>9.800047725687433</v>
      </c>
      <c r="W81" s="138"/>
    </row>
    <row r="82" spans="1:27" s="7" customFormat="1" ht="15">
      <c r="A82" s="59"/>
      <c r="B82" s="207"/>
      <c r="C82" s="208"/>
      <c r="D82" s="209"/>
      <c r="E82" s="1"/>
      <c r="F82" s="1"/>
      <c r="G82" s="2"/>
      <c r="H82" s="21"/>
      <c r="I82" s="24"/>
      <c r="J82" s="21"/>
      <c r="K82" s="24"/>
      <c r="L82" s="21"/>
      <c r="M82" s="24"/>
      <c r="N82" s="22"/>
      <c r="O82" s="151"/>
      <c r="P82" s="49"/>
      <c r="Q82" s="50"/>
      <c r="R82" s="51"/>
      <c r="S82" s="52"/>
      <c r="T82" s="51"/>
      <c r="U82" s="49"/>
      <c r="V82" s="50"/>
      <c r="W82" s="53"/>
      <c r="AA82" s="7" t="s">
        <v>15</v>
      </c>
    </row>
    <row r="83" spans="1:23" s="10" customFormat="1" ht="18">
      <c r="A83" s="42"/>
      <c r="B83" s="8"/>
      <c r="C83" s="9"/>
      <c r="E83" s="11"/>
      <c r="F83" s="12"/>
      <c r="G83" s="13"/>
      <c r="H83" s="14"/>
      <c r="I83" s="25"/>
      <c r="J83" s="14"/>
      <c r="K83" s="25"/>
      <c r="L83" s="14"/>
      <c r="M83" s="25"/>
      <c r="N83" s="14"/>
      <c r="O83" s="25"/>
      <c r="P83" s="54"/>
      <c r="Q83" s="55"/>
      <c r="R83" s="56"/>
      <c r="S83" s="57"/>
      <c r="T83" s="56"/>
      <c r="U83" s="54"/>
      <c r="V83" s="55"/>
      <c r="W83" s="58"/>
    </row>
    <row r="84" spans="4:22" ht="18" customHeight="1">
      <c r="D84" s="204"/>
      <c r="E84" s="205"/>
      <c r="F84" s="206"/>
      <c r="R84" s="192" t="s">
        <v>0</v>
      </c>
      <c r="S84" s="193"/>
      <c r="T84" s="193"/>
      <c r="U84" s="193"/>
      <c r="V84" s="194"/>
    </row>
    <row r="85" spans="4:22" ht="18">
      <c r="D85" s="18"/>
      <c r="E85" s="19"/>
      <c r="F85" s="19"/>
      <c r="R85" s="195"/>
      <c r="S85" s="196"/>
      <c r="T85" s="196"/>
      <c r="U85" s="196"/>
      <c r="V85" s="197"/>
    </row>
    <row r="86" spans="18:22" ht="18">
      <c r="R86" s="198"/>
      <c r="S86" s="199"/>
      <c r="T86" s="199"/>
      <c r="U86" s="199"/>
      <c r="V86" s="200"/>
    </row>
    <row r="87" spans="15:22" ht="18">
      <c r="O87" s="189" t="s">
        <v>21</v>
      </c>
      <c r="P87" s="190"/>
      <c r="Q87" s="190"/>
      <c r="R87" s="190"/>
      <c r="S87" s="190"/>
      <c r="T87" s="190"/>
      <c r="U87" s="190"/>
      <c r="V87" s="190"/>
    </row>
    <row r="88" spans="15:22" ht="18">
      <c r="O88" s="190"/>
      <c r="P88" s="190"/>
      <c r="Q88" s="190"/>
      <c r="R88" s="190"/>
      <c r="S88" s="190"/>
      <c r="T88" s="190"/>
      <c r="U88" s="190"/>
      <c r="V88" s="190"/>
    </row>
    <row r="89" spans="15:22" ht="18">
      <c r="O89" s="190"/>
      <c r="P89" s="190"/>
      <c r="Q89" s="190"/>
      <c r="R89" s="190"/>
      <c r="S89" s="190"/>
      <c r="T89" s="190"/>
      <c r="U89" s="190"/>
      <c r="V89" s="190"/>
    </row>
    <row r="90" spans="15:22" ht="18">
      <c r="O90" s="190"/>
      <c r="P90" s="190"/>
      <c r="Q90" s="190"/>
      <c r="R90" s="190"/>
      <c r="S90" s="190"/>
      <c r="T90" s="190"/>
      <c r="U90" s="190"/>
      <c r="V90" s="190"/>
    </row>
    <row r="91" spans="15:22" ht="18">
      <c r="O91" s="190"/>
      <c r="P91" s="190"/>
      <c r="Q91" s="190"/>
      <c r="R91" s="190"/>
      <c r="S91" s="190"/>
      <c r="T91" s="190"/>
      <c r="U91" s="190"/>
      <c r="V91" s="190"/>
    </row>
    <row r="92" spans="15:22" ht="18">
      <c r="O92" s="190"/>
      <c r="P92" s="190"/>
      <c r="Q92" s="190"/>
      <c r="R92" s="190"/>
      <c r="S92" s="190"/>
      <c r="T92" s="190"/>
      <c r="U92" s="190"/>
      <c r="V92" s="190"/>
    </row>
    <row r="93" spans="15:22" ht="18">
      <c r="O93" s="191" t="s">
        <v>9</v>
      </c>
      <c r="P93" s="190"/>
      <c r="Q93" s="190"/>
      <c r="R93" s="190"/>
      <c r="S93" s="190"/>
      <c r="T93" s="190"/>
      <c r="U93" s="190"/>
      <c r="V93" s="190"/>
    </row>
    <row r="94" spans="15:22" ht="18">
      <c r="O94" s="190"/>
      <c r="P94" s="190"/>
      <c r="Q94" s="190"/>
      <c r="R94" s="190"/>
      <c r="S94" s="190"/>
      <c r="T94" s="190"/>
      <c r="U94" s="190"/>
      <c r="V94" s="190"/>
    </row>
    <row r="95" spans="15:22" ht="18">
      <c r="O95" s="190"/>
      <c r="P95" s="190"/>
      <c r="Q95" s="190"/>
      <c r="R95" s="190"/>
      <c r="S95" s="190"/>
      <c r="T95" s="190"/>
      <c r="U95" s="190"/>
      <c r="V95" s="190"/>
    </row>
    <row r="96" spans="15:22" ht="18">
      <c r="O96" s="190"/>
      <c r="P96" s="190"/>
      <c r="Q96" s="190"/>
      <c r="R96" s="190"/>
      <c r="S96" s="190"/>
      <c r="T96" s="190"/>
      <c r="U96" s="190"/>
      <c r="V96" s="190"/>
    </row>
    <row r="97" spans="15:22" ht="18">
      <c r="O97" s="190"/>
      <c r="P97" s="190"/>
      <c r="Q97" s="190"/>
      <c r="R97" s="190"/>
      <c r="S97" s="190"/>
      <c r="T97" s="190"/>
      <c r="U97" s="190"/>
      <c r="V97" s="190"/>
    </row>
    <row r="98" spans="15:22" ht="18">
      <c r="O98" s="190"/>
      <c r="P98" s="190"/>
      <c r="Q98" s="190"/>
      <c r="R98" s="190"/>
      <c r="S98" s="190"/>
      <c r="T98" s="190"/>
      <c r="U98" s="190"/>
      <c r="V98" s="190"/>
    </row>
    <row r="99" spans="15:22" ht="18">
      <c r="O99" s="190"/>
      <c r="P99" s="190"/>
      <c r="Q99" s="190"/>
      <c r="R99" s="190"/>
      <c r="S99" s="190"/>
      <c r="T99" s="190"/>
      <c r="U99" s="190"/>
      <c r="V99" s="190"/>
    </row>
  </sheetData>
  <sheetProtection/>
  <mergeCells count="18">
    <mergeCell ref="O87:V92"/>
    <mergeCell ref="O93:V99"/>
    <mergeCell ref="R84:V86"/>
    <mergeCell ref="C3:C4"/>
    <mergeCell ref="G3:G4"/>
    <mergeCell ref="D3:D4"/>
    <mergeCell ref="D84:F84"/>
    <mergeCell ref="B82:D82"/>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r:id="rId2"/>
  <ignoredErrors>
    <ignoredError sqref="S82:V82 M82 P82:R83 O83 N82:N83 N8:Q54 T78:T81 V9:V20 T56:T61 T62:T77 Q79:S81" formula="1"/>
    <ignoredError sqref="V62 V8 V56:V61 N63:P77 Q63:S77 V21:V55 Q78:S78 Q56:S61 Q62:S62 N62:P62 V78 V79:V81 V63:V77" formula="1" unlockedFormula="1"/>
    <ignoredError sqref="N78:P78 N55:P61 Q55:S55" unlocked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90" zoomScaleNormal="90" zoomScalePageLayoutView="0" workbookViewId="0" topLeftCell="A1">
      <selection activeCell="B3" sqref="B3:B4"/>
    </sheetView>
  </sheetViews>
  <sheetFormatPr defaultColWidth="4.421875" defaultRowHeight="12.75"/>
  <cols>
    <col min="1" max="1" width="4.28125" style="43" bestFit="1" customWidth="1"/>
    <col min="2" max="2" width="73.8515625" style="15" bestFit="1" customWidth="1"/>
    <col min="3" max="3" width="8.57421875" style="16" bestFit="1" customWidth="1"/>
    <col min="4" max="4" width="25.8515625" style="6" bestFit="1" customWidth="1"/>
    <col min="5" max="5" width="6.7109375" style="17" hidden="1" customWidth="1"/>
    <col min="6" max="6" width="7.57421875" style="17" bestFit="1" customWidth="1"/>
    <col min="7" max="7" width="8.421875" style="17" hidden="1" customWidth="1"/>
    <col min="8" max="8" width="11.8515625" style="20" hidden="1" customWidth="1"/>
    <col min="9" max="9" width="7.7109375" style="26" hidden="1" customWidth="1"/>
    <col min="10" max="10" width="11.8515625" style="20" hidden="1" customWidth="1"/>
    <col min="11" max="11" width="8.8515625" style="26" hidden="1" customWidth="1"/>
    <col min="12" max="12" width="13.57421875" style="20" hidden="1" customWidth="1"/>
    <col min="13" max="13" width="7.140625" style="26" hidden="1" customWidth="1"/>
    <col min="14" max="14" width="15.7109375" style="23" bestFit="1" customWidth="1"/>
    <col min="15" max="15" width="10.00390625" style="27" bestFit="1" customWidth="1"/>
    <col min="16" max="16" width="8.7109375" style="44" customWidth="1"/>
    <col min="17" max="17" width="6.7109375" style="45" customWidth="1"/>
    <col min="18" max="18" width="13.57421875" style="46" hidden="1" customWidth="1"/>
    <col min="19" max="19" width="9.7109375" style="47" hidden="1" customWidth="1"/>
    <col min="20" max="20" width="14.7109375" style="46" bestFit="1" customWidth="1"/>
    <col min="21" max="21" width="11.8515625" style="44" bestFit="1" customWidth="1"/>
    <col min="22" max="22" width="6.7109375" style="45" customWidth="1"/>
    <col min="23" max="23" width="2.421875" style="48" bestFit="1" customWidth="1"/>
    <col min="24" max="26" width="4.421875" style="6" customWidth="1"/>
    <col min="27" max="27" width="2.00390625" style="6" bestFit="1" customWidth="1"/>
    <col min="28" max="16384" width="4.421875" style="6" customWidth="1"/>
  </cols>
  <sheetData>
    <row r="1" spans="1:23" s="40" customFormat="1" ht="99" customHeight="1">
      <c r="A1" s="41"/>
      <c r="B1" s="28"/>
      <c r="C1" s="29"/>
      <c r="D1" s="30"/>
      <c r="E1" s="31"/>
      <c r="F1" s="31"/>
      <c r="G1" s="31"/>
      <c r="H1" s="32"/>
      <c r="I1" s="33"/>
      <c r="J1" s="34"/>
      <c r="K1" s="35"/>
      <c r="L1" s="36"/>
      <c r="M1" s="37"/>
      <c r="N1" s="38"/>
      <c r="O1" s="39"/>
      <c r="P1" s="44"/>
      <c r="Q1" s="45"/>
      <c r="R1" s="46"/>
      <c r="S1" s="47"/>
      <c r="T1" s="46"/>
      <c r="U1" s="44"/>
      <c r="V1" s="45"/>
      <c r="W1" s="48"/>
    </row>
    <row r="2" spans="1:23" s="3" customFormat="1" ht="27.75" thickBot="1">
      <c r="A2" s="181" t="s">
        <v>10</v>
      </c>
      <c r="B2" s="182"/>
      <c r="C2" s="182"/>
      <c r="D2" s="182"/>
      <c r="E2" s="182"/>
      <c r="F2" s="182"/>
      <c r="G2" s="182"/>
      <c r="H2" s="182"/>
      <c r="I2" s="182"/>
      <c r="J2" s="182"/>
      <c r="K2" s="182"/>
      <c r="L2" s="182"/>
      <c r="M2" s="182"/>
      <c r="N2" s="182"/>
      <c r="O2" s="182"/>
      <c r="P2" s="182"/>
      <c r="Q2" s="182"/>
      <c r="R2" s="182"/>
      <c r="S2" s="182"/>
      <c r="T2" s="182"/>
      <c r="U2" s="182"/>
      <c r="V2" s="182"/>
      <c r="W2" s="48"/>
    </row>
    <row r="3" spans="1:23" s="64" customFormat="1" ht="20.25" customHeight="1">
      <c r="A3" s="62"/>
      <c r="B3" s="187" t="s">
        <v>11</v>
      </c>
      <c r="C3" s="201" t="s">
        <v>16</v>
      </c>
      <c r="D3" s="184" t="s">
        <v>2</v>
      </c>
      <c r="E3" s="184" t="s">
        <v>17</v>
      </c>
      <c r="F3" s="184" t="s">
        <v>18</v>
      </c>
      <c r="G3" s="184" t="s">
        <v>19</v>
      </c>
      <c r="H3" s="183" t="s">
        <v>3</v>
      </c>
      <c r="I3" s="183"/>
      <c r="J3" s="183" t="s">
        <v>4</v>
      </c>
      <c r="K3" s="183"/>
      <c r="L3" s="183" t="s">
        <v>5</v>
      </c>
      <c r="M3" s="183"/>
      <c r="N3" s="180" t="s">
        <v>20</v>
      </c>
      <c r="O3" s="180"/>
      <c r="P3" s="180"/>
      <c r="Q3" s="180"/>
      <c r="R3" s="183" t="s">
        <v>1</v>
      </c>
      <c r="S3" s="183"/>
      <c r="T3" s="180" t="s">
        <v>12</v>
      </c>
      <c r="U3" s="180"/>
      <c r="V3" s="186"/>
      <c r="W3" s="63"/>
    </row>
    <row r="4" spans="1:23" s="64" customFormat="1" ht="26.25" thickBot="1">
      <c r="A4" s="65"/>
      <c r="B4" s="188"/>
      <c r="C4" s="202"/>
      <c r="D4" s="203"/>
      <c r="E4" s="185"/>
      <c r="F4" s="185"/>
      <c r="G4" s="185"/>
      <c r="H4" s="66" t="s">
        <v>8</v>
      </c>
      <c r="I4" s="67" t="s">
        <v>7</v>
      </c>
      <c r="J4" s="66" t="s">
        <v>8</v>
      </c>
      <c r="K4" s="67" t="s">
        <v>7</v>
      </c>
      <c r="L4" s="66" t="s">
        <v>8</v>
      </c>
      <c r="M4" s="67" t="s">
        <v>7</v>
      </c>
      <c r="N4" s="66" t="s">
        <v>8</v>
      </c>
      <c r="O4" s="67" t="s">
        <v>7</v>
      </c>
      <c r="P4" s="67" t="s">
        <v>13</v>
      </c>
      <c r="Q4" s="68" t="s">
        <v>14</v>
      </c>
      <c r="R4" s="66" t="s">
        <v>8</v>
      </c>
      <c r="S4" s="69" t="s">
        <v>6</v>
      </c>
      <c r="T4" s="66" t="s">
        <v>8</v>
      </c>
      <c r="U4" s="67" t="s">
        <v>7</v>
      </c>
      <c r="V4" s="70" t="s">
        <v>14</v>
      </c>
      <c r="W4" s="63"/>
    </row>
    <row r="5" spans="1:23" s="4" customFormat="1" ht="15" customHeight="1">
      <c r="A5" s="60">
        <v>1</v>
      </c>
      <c r="B5" s="107" t="s">
        <v>78</v>
      </c>
      <c r="C5" s="108">
        <v>40326</v>
      </c>
      <c r="D5" s="109" t="s">
        <v>79</v>
      </c>
      <c r="E5" s="110">
        <v>274</v>
      </c>
      <c r="F5" s="110">
        <v>278</v>
      </c>
      <c r="G5" s="111">
        <v>1</v>
      </c>
      <c r="H5" s="112">
        <v>226136</v>
      </c>
      <c r="I5" s="113">
        <v>19865</v>
      </c>
      <c r="J5" s="112">
        <v>501074</v>
      </c>
      <c r="K5" s="113">
        <v>42969</v>
      </c>
      <c r="L5" s="112">
        <v>489225</v>
      </c>
      <c r="M5" s="113">
        <v>41596</v>
      </c>
      <c r="N5" s="152">
        <f aca="true" t="shared" si="0" ref="N5:O7">+L5+J5+H5</f>
        <v>1216435</v>
      </c>
      <c r="O5" s="153">
        <f t="shared" si="0"/>
        <v>104430</v>
      </c>
      <c r="P5" s="113">
        <f>+O5/F5</f>
        <v>375.6474820143885</v>
      </c>
      <c r="Q5" s="114">
        <f>+N5/O5</f>
        <v>11.648329024226754</v>
      </c>
      <c r="R5" s="112"/>
      <c r="S5" s="115">
        <f aca="true" t="shared" si="1" ref="S5:S24">IF(R5&lt;&gt;0,-(R5-N5)/R5,"")</f>
      </c>
      <c r="T5" s="112">
        <v>1216435</v>
      </c>
      <c r="U5" s="113">
        <v>104430</v>
      </c>
      <c r="V5" s="116">
        <f>+T5/U5</f>
        <v>11.648329024226754</v>
      </c>
      <c r="W5" s="138"/>
    </row>
    <row r="6" spans="1:23" s="4" customFormat="1" ht="15" customHeight="1">
      <c r="A6" s="60">
        <v>2</v>
      </c>
      <c r="B6" s="117" t="s">
        <v>80</v>
      </c>
      <c r="C6" s="71">
        <v>40319</v>
      </c>
      <c r="D6" s="72" t="s">
        <v>79</v>
      </c>
      <c r="E6" s="73">
        <v>178</v>
      </c>
      <c r="F6" s="73">
        <v>180</v>
      </c>
      <c r="G6" s="73">
        <v>2</v>
      </c>
      <c r="H6" s="75">
        <v>139132</v>
      </c>
      <c r="I6" s="76">
        <v>14914</v>
      </c>
      <c r="J6" s="75">
        <v>215405</v>
      </c>
      <c r="K6" s="76">
        <v>22858</v>
      </c>
      <c r="L6" s="75">
        <v>212424</v>
      </c>
      <c r="M6" s="76">
        <v>21505</v>
      </c>
      <c r="N6" s="154">
        <f t="shared" si="0"/>
        <v>566961</v>
      </c>
      <c r="O6" s="155">
        <f t="shared" si="0"/>
        <v>59277</v>
      </c>
      <c r="P6" s="76">
        <f>+O6/F6</f>
        <v>329.31666666666666</v>
      </c>
      <c r="Q6" s="77">
        <f>+N6/O6</f>
        <v>9.56460347183562</v>
      </c>
      <c r="R6" s="75">
        <v>1207176</v>
      </c>
      <c r="S6" s="78">
        <f t="shared" si="1"/>
        <v>-0.5303410604584584</v>
      </c>
      <c r="T6" s="75">
        <v>2228788</v>
      </c>
      <c r="U6" s="76">
        <v>237526</v>
      </c>
      <c r="V6" s="118">
        <f>+T6/U6</f>
        <v>9.383343297154838</v>
      </c>
      <c r="W6" s="138"/>
    </row>
    <row r="7" spans="1:23" s="5" customFormat="1" ht="15" customHeight="1">
      <c r="A7" s="141">
        <v>3</v>
      </c>
      <c r="B7" s="142" t="s">
        <v>65</v>
      </c>
      <c r="C7" s="143">
        <v>40312</v>
      </c>
      <c r="D7" s="144" t="s">
        <v>79</v>
      </c>
      <c r="E7" s="145">
        <v>168</v>
      </c>
      <c r="F7" s="145">
        <v>169</v>
      </c>
      <c r="G7" s="145">
        <v>3</v>
      </c>
      <c r="H7" s="146">
        <v>69291</v>
      </c>
      <c r="I7" s="147">
        <v>7244</v>
      </c>
      <c r="J7" s="146">
        <v>102397</v>
      </c>
      <c r="K7" s="147">
        <v>9897</v>
      </c>
      <c r="L7" s="146">
        <v>104998</v>
      </c>
      <c r="M7" s="147">
        <v>10446</v>
      </c>
      <c r="N7" s="156">
        <f t="shared" si="0"/>
        <v>276686</v>
      </c>
      <c r="O7" s="157">
        <f t="shared" si="0"/>
        <v>27587</v>
      </c>
      <c r="P7" s="147">
        <f>+O7/F7</f>
        <v>163.23668639053255</v>
      </c>
      <c r="Q7" s="148">
        <f>+N7/O7</f>
        <v>10.02957914959945</v>
      </c>
      <c r="R7" s="146">
        <v>608614</v>
      </c>
      <c r="S7" s="149">
        <f t="shared" si="1"/>
        <v>-0.5453834450078375</v>
      </c>
      <c r="T7" s="146">
        <v>3110516</v>
      </c>
      <c r="U7" s="147">
        <v>314703</v>
      </c>
      <c r="V7" s="150">
        <f>+T7/U7</f>
        <v>9.88397314293159</v>
      </c>
      <c r="W7" s="138"/>
    </row>
    <row r="8" spans="1:23" s="5" customFormat="1" ht="15" customHeight="1">
      <c r="A8" s="61">
        <v>4</v>
      </c>
      <c r="B8" s="119" t="s">
        <v>81</v>
      </c>
      <c r="C8" s="83">
        <v>40319</v>
      </c>
      <c r="D8" s="82" t="s">
        <v>82</v>
      </c>
      <c r="E8" s="84">
        <v>83</v>
      </c>
      <c r="F8" s="84">
        <v>83</v>
      </c>
      <c r="G8" s="84">
        <v>2</v>
      </c>
      <c r="H8" s="85">
        <v>40506</v>
      </c>
      <c r="I8" s="86">
        <v>4386</v>
      </c>
      <c r="J8" s="85">
        <v>54088</v>
      </c>
      <c r="K8" s="86">
        <v>5416</v>
      </c>
      <c r="L8" s="85">
        <v>57611</v>
      </c>
      <c r="M8" s="86">
        <v>5698</v>
      </c>
      <c r="N8" s="158">
        <f>+H8+J8+L8</f>
        <v>152205</v>
      </c>
      <c r="O8" s="159">
        <f>+I8+K8+M8</f>
        <v>15500</v>
      </c>
      <c r="P8" s="87">
        <f>IF(N8&lt;&gt;0,O8/F8,"")</f>
        <v>186.74698795180723</v>
      </c>
      <c r="Q8" s="88">
        <f>IF(N8&lt;&gt;0,N8/O8,"")</f>
        <v>9.81967741935484</v>
      </c>
      <c r="R8" s="85">
        <v>272175</v>
      </c>
      <c r="S8" s="78">
        <f t="shared" si="1"/>
        <v>-0.44078258473408655</v>
      </c>
      <c r="T8" s="85">
        <v>557991</v>
      </c>
      <c r="U8" s="86">
        <v>57873</v>
      </c>
      <c r="V8" s="120">
        <f>T8/U8</f>
        <v>9.641646363589238</v>
      </c>
      <c r="W8" s="138">
        <v>1</v>
      </c>
    </row>
    <row r="9" spans="1:23" s="5" customFormat="1" ht="15" customHeight="1">
      <c r="A9" s="61">
        <v>5</v>
      </c>
      <c r="B9" s="121" t="s">
        <v>62</v>
      </c>
      <c r="C9" s="71">
        <v>40305</v>
      </c>
      <c r="D9" s="72" t="s">
        <v>79</v>
      </c>
      <c r="E9" s="73">
        <v>126</v>
      </c>
      <c r="F9" s="73">
        <v>125</v>
      </c>
      <c r="G9" s="73">
        <v>4</v>
      </c>
      <c r="H9" s="75">
        <v>23510</v>
      </c>
      <c r="I9" s="76">
        <v>2397</v>
      </c>
      <c r="J9" s="75">
        <v>36102</v>
      </c>
      <c r="K9" s="76">
        <v>3644</v>
      </c>
      <c r="L9" s="75">
        <v>36696</v>
      </c>
      <c r="M9" s="76">
        <v>3735</v>
      </c>
      <c r="N9" s="154">
        <f>+L9+J9+H9</f>
        <v>96308</v>
      </c>
      <c r="O9" s="155">
        <f>+M9+K9+I9</f>
        <v>9776</v>
      </c>
      <c r="P9" s="76">
        <f>+O9/F9</f>
        <v>78.208</v>
      </c>
      <c r="Q9" s="77">
        <f>+N9/O9</f>
        <v>9.851472995090017</v>
      </c>
      <c r="R9" s="75">
        <v>168757</v>
      </c>
      <c r="S9" s="78">
        <f t="shared" si="1"/>
        <v>-0.4293095990092263</v>
      </c>
      <c r="T9" s="75">
        <v>2331991</v>
      </c>
      <c r="U9" s="76">
        <v>236973</v>
      </c>
      <c r="V9" s="118">
        <f>+T9/U9</f>
        <v>9.84074557017044</v>
      </c>
      <c r="W9" s="138"/>
    </row>
    <row r="10" spans="1:23" s="5" customFormat="1" ht="15" customHeight="1">
      <c r="A10" s="61">
        <v>6</v>
      </c>
      <c r="B10" s="117" t="s">
        <v>71</v>
      </c>
      <c r="C10" s="71">
        <v>40319</v>
      </c>
      <c r="D10" s="72" t="s">
        <v>83</v>
      </c>
      <c r="E10" s="73">
        <v>40</v>
      </c>
      <c r="F10" s="73">
        <v>40</v>
      </c>
      <c r="G10" s="73">
        <v>2</v>
      </c>
      <c r="H10" s="89">
        <v>21293.5</v>
      </c>
      <c r="I10" s="90">
        <v>1875</v>
      </c>
      <c r="J10" s="89">
        <v>31316</v>
      </c>
      <c r="K10" s="90">
        <v>2630</v>
      </c>
      <c r="L10" s="89">
        <v>29364</v>
      </c>
      <c r="M10" s="90">
        <v>2476</v>
      </c>
      <c r="N10" s="160">
        <f aca="true" t="shared" si="2" ref="N10:O12">H10+J10+L10</f>
        <v>81973.5</v>
      </c>
      <c r="O10" s="161">
        <f t="shared" si="2"/>
        <v>6981</v>
      </c>
      <c r="P10" s="90">
        <f>O10/F10</f>
        <v>174.525</v>
      </c>
      <c r="Q10" s="91">
        <f>+N10/O10</f>
        <v>11.742372152986679</v>
      </c>
      <c r="R10" s="89">
        <v>134234</v>
      </c>
      <c r="S10" s="78">
        <f t="shared" si="1"/>
        <v>-0.38932386727654694</v>
      </c>
      <c r="T10" s="92">
        <v>271030.5</v>
      </c>
      <c r="U10" s="93">
        <v>24092</v>
      </c>
      <c r="V10" s="122">
        <f>T10/U10</f>
        <v>11.249813216005313</v>
      </c>
      <c r="W10" s="138"/>
    </row>
    <row r="11" spans="1:23" s="5" customFormat="1" ht="15" customHeight="1">
      <c r="A11" s="61">
        <v>7</v>
      </c>
      <c r="B11" s="119" t="s">
        <v>84</v>
      </c>
      <c r="C11" s="83">
        <v>40326</v>
      </c>
      <c r="D11" s="82" t="s">
        <v>85</v>
      </c>
      <c r="E11" s="84">
        <v>45</v>
      </c>
      <c r="F11" s="84">
        <v>45</v>
      </c>
      <c r="G11" s="94">
        <v>1</v>
      </c>
      <c r="H11" s="85">
        <v>12634</v>
      </c>
      <c r="I11" s="86">
        <v>1309</v>
      </c>
      <c r="J11" s="85">
        <v>17976.5</v>
      </c>
      <c r="K11" s="86">
        <v>1742</v>
      </c>
      <c r="L11" s="85">
        <v>18927</v>
      </c>
      <c r="M11" s="86">
        <v>1841</v>
      </c>
      <c r="N11" s="158">
        <f t="shared" si="2"/>
        <v>49537.5</v>
      </c>
      <c r="O11" s="159">
        <f t="shared" si="2"/>
        <v>4892</v>
      </c>
      <c r="P11" s="87">
        <f>IF(N11&lt;&gt;0,O11/F11,"")</f>
        <v>108.71111111111111</v>
      </c>
      <c r="Q11" s="88">
        <f>IF(N11&lt;&gt;0,N11/O11,"")</f>
        <v>10.126226492232217</v>
      </c>
      <c r="R11" s="85"/>
      <c r="S11" s="78">
        <f t="shared" si="1"/>
      </c>
      <c r="T11" s="95">
        <v>49537.5</v>
      </c>
      <c r="U11" s="96">
        <v>4892</v>
      </c>
      <c r="V11" s="123">
        <f>IF(T11&lt;&gt;0,T11/U11,"")</f>
        <v>10.126226492232217</v>
      </c>
      <c r="W11" s="139"/>
    </row>
    <row r="12" spans="1:23" s="5" customFormat="1" ht="15" customHeight="1">
      <c r="A12" s="61">
        <v>8</v>
      </c>
      <c r="B12" s="117" t="s">
        <v>56</v>
      </c>
      <c r="C12" s="71">
        <v>40298</v>
      </c>
      <c r="D12" s="72" t="s">
        <v>83</v>
      </c>
      <c r="E12" s="73">
        <v>50</v>
      </c>
      <c r="F12" s="73">
        <v>50</v>
      </c>
      <c r="G12" s="73">
        <v>5</v>
      </c>
      <c r="H12" s="89">
        <v>11534.5</v>
      </c>
      <c r="I12" s="90">
        <v>1787</v>
      </c>
      <c r="J12" s="89">
        <v>17482.5</v>
      </c>
      <c r="K12" s="90">
        <v>2575</v>
      </c>
      <c r="L12" s="89">
        <v>15212</v>
      </c>
      <c r="M12" s="90">
        <v>2230</v>
      </c>
      <c r="N12" s="160">
        <f t="shared" si="2"/>
        <v>44229</v>
      </c>
      <c r="O12" s="161">
        <f t="shared" si="2"/>
        <v>6592</v>
      </c>
      <c r="P12" s="90">
        <f>O12/F12</f>
        <v>131.84</v>
      </c>
      <c r="Q12" s="91">
        <f>+N12/O12</f>
        <v>6.709496359223301</v>
      </c>
      <c r="R12" s="89">
        <v>48842.5</v>
      </c>
      <c r="S12" s="78">
        <f t="shared" si="1"/>
        <v>-0.09445667195577621</v>
      </c>
      <c r="T12" s="92">
        <v>753259</v>
      </c>
      <c r="U12" s="93">
        <v>79706</v>
      </c>
      <c r="V12" s="122">
        <f>T12/U12</f>
        <v>9.450467969788974</v>
      </c>
      <c r="W12" s="138"/>
    </row>
    <row r="13" spans="1:23" s="5" customFormat="1" ht="15" customHeight="1">
      <c r="A13" s="61">
        <v>9</v>
      </c>
      <c r="B13" s="119" t="s">
        <v>72</v>
      </c>
      <c r="C13" s="71">
        <v>40319</v>
      </c>
      <c r="D13" s="72" t="s">
        <v>86</v>
      </c>
      <c r="E13" s="73">
        <v>55</v>
      </c>
      <c r="F13" s="73">
        <v>55</v>
      </c>
      <c r="G13" s="73">
        <v>2</v>
      </c>
      <c r="H13" s="75">
        <v>5076.5</v>
      </c>
      <c r="I13" s="76">
        <v>509</v>
      </c>
      <c r="J13" s="75">
        <v>9815.5</v>
      </c>
      <c r="K13" s="76">
        <v>903</v>
      </c>
      <c r="L13" s="75">
        <v>9719.5</v>
      </c>
      <c r="M13" s="76">
        <v>907</v>
      </c>
      <c r="N13" s="154">
        <f>SUM(H13+J13+L13)</f>
        <v>24611.5</v>
      </c>
      <c r="O13" s="155">
        <f>I13+K13+M13</f>
        <v>2319</v>
      </c>
      <c r="P13" s="87">
        <f>IF(N13&lt;&gt;0,O13/F13,"")</f>
        <v>42.163636363636364</v>
      </c>
      <c r="Q13" s="88">
        <f>IF(N13&lt;&gt;0,N13/O13,"")</f>
        <v>10.61297973264338</v>
      </c>
      <c r="R13" s="75">
        <v>42196</v>
      </c>
      <c r="S13" s="78">
        <f t="shared" si="1"/>
        <v>-0.4167338136316239</v>
      </c>
      <c r="T13" s="75">
        <v>89749.5</v>
      </c>
      <c r="U13" s="76">
        <v>8669</v>
      </c>
      <c r="V13" s="122">
        <f>T13/U13</f>
        <v>10.352924212711962</v>
      </c>
      <c r="W13" s="138"/>
    </row>
    <row r="14" spans="1:23" s="5" customFormat="1" ht="15" customHeight="1">
      <c r="A14" s="61">
        <v>10</v>
      </c>
      <c r="B14" s="119" t="s">
        <v>66</v>
      </c>
      <c r="C14" s="83">
        <v>40312</v>
      </c>
      <c r="D14" s="82" t="s">
        <v>85</v>
      </c>
      <c r="E14" s="84">
        <v>64</v>
      </c>
      <c r="F14" s="84">
        <v>34</v>
      </c>
      <c r="G14" s="84">
        <v>3</v>
      </c>
      <c r="H14" s="85">
        <v>4592</v>
      </c>
      <c r="I14" s="86">
        <v>561</v>
      </c>
      <c r="J14" s="85">
        <v>7909.5</v>
      </c>
      <c r="K14" s="86">
        <v>822</v>
      </c>
      <c r="L14" s="85">
        <v>6899.5</v>
      </c>
      <c r="M14" s="86">
        <v>744</v>
      </c>
      <c r="N14" s="158">
        <f>H14+J14+L14</f>
        <v>19401</v>
      </c>
      <c r="O14" s="159">
        <f>I14+K14+M14</f>
        <v>2127</v>
      </c>
      <c r="P14" s="87">
        <f>IF(N14&lt;&gt;0,O14/F14,"")</f>
        <v>62.55882352941177</v>
      </c>
      <c r="Q14" s="88">
        <f>IF(N14&lt;&gt;0,N14/O14,"")</f>
        <v>9.1212976022567</v>
      </c>
      <c r="R14" s="85">
        <v>59118</v>
      </c>
      <c r="S14" s="78">
        <f t="shared" si="1"/>
        <v>-0.6718258398457323</v>
      </c>
      <c r="T14" s="95">
        <v>286716.5</v>
      </c>
      <c r="U14" s="96">
        <v>29041</v>
      </c>
      <c r="V14" s="123">
        <f>IF(T14&lt;&gt;0,T14/U14,"")</f>
        <v>9.872817740435936</v>
      </c>
      <c r="W14" s="139"/>
    </row>
    <row r="15" spans="1:23" s="5" customFormat="1" ht="15" customHeight="1">
      <c r="A15" s="61">
        <v>11</v>
      </c>
      <c r="B15" s="117" t="s">
        <v>24</v>
      </c>
      <c r="C15" s="71">
        <v>40235</v>
      </c>
      <c r="D15" s="72" t="s">
        <v>79</v>
      </c>
      <c r="E15" s="73">
        <v>256</v>
      </c>
      <c r="F15" s="73">
        <v>43</v>
      </c>
      <c r="G15" s="73">
        <v>14</v>
      </c>
      <c r="H15" s="75">
        <v>4116</v>
      </c>
      <c r="I15" s="76">
        <v>692</v>
      </c>
      <c r="J15" s="75">
        <v>6634</v>
      </c>
      <c r="K15" s="76">
        <v>1044</v>
      </c>
      <c r="L15" s="75">
        <v>8175</v>
      </c>
      <c r="M15" s="76">
        <v>1285</v>
      </c>
      <c r="N15" s="154">
        <f>+L15+J15+H15</f>
        <v>18925</v>
      </c>
      <c r="O15" s="155">
        <f>+M15+K15+I15</f>
        <v>3021</v>
      </c>
      <c r="P15" s="76">
        <f>+O15/F15</f>
        <v>70.25581395348837</v>
      </c>
      <c r="Q15" s="77">
        <f aca="true" t="shared" si="3" ref="Q15:Q20">+N15/O15</f>
        <v>6.264481959616021</v>
      </c>
      <c r="R15" s="75">
        <v>39512</v>
      </c>
      <c r="S15" s="78">
        <f t="shared" si="1"/>
        <v>-0.5210315853411622</v>
      </c>
      <c r="T15" s="75">
        <v>21366176</v>
      </c>
      <c r="U15" s="76">
        <v>2388096</v>
      </c>
      <c r="V15" s="118">
        <f>+T15/U15</f>
        <v>8.946950206356863</v>
      </c>
      <c r="W15" s="138">
        <v>1</v>
      </c>
    </row>
    <row r="16" spans="1:23" s="5" customFormat="1" ht="15" customHeight="1">
      <c r="A16" s="61">
        <v>12</v>
      </c>
      <c r="B16" s="117" t="s">
        <v>55</v>
      </c>
      <c r="C16" s="71">
        <v>40298</v>
      </c>
      <c r="D16" s="72" t="s">
        <v>79</v>
      </c>
      <c r="E16" s="73">
        <v>55</v>
      </c>
      <c r="F16" s="73">
        <v>25</v>
      </c>
      <c r="G16" s="73">
        <v>5</v>
      </c>
      <c r="H16" s="80">
        <v>1508</v>
      </c>
      <c r="I16" s="81">
        <v>244</v>
      </c>
      <c r="J16" s="75">
        <v>3155</v>
      </c>
      <c r="K16" s="76">
        <v>470</v>
      </c>
      <c r="L16" s="75">
        <v>2764</v>
      </c>
      <c r="M16" s="76">
        <v>429</v>
      </c>
      <c r="N16" s="154">
        <f>+L16+J16+H16</f>
        <v>7427</v>
      </c>
      <c r="O16" s="155">
        <f>+M16+K16+I16</f>
        <v>1143</v>
      </c>
      <c r="P16" s="76">
        <f>+O16/F16</f>
        <v>45.72</v>
      </c>
      <c r="Q16" s="77">
        <f t="shared" si="3"/>
        <v>6.497812773403324</v>
      </c>
      <c r="R16" s="75">
        <v>12103</v>
      </c>
      <c r="S16" s="78">
        <f t="shared" si="1"/>
        <v>-0.3863504916136495</v>
      </c>
      <c r="T16" s="75">
        <v>475522</v>
      </c>
      <c r="U16" s="76">
        <v>47297</v>
      </c>
      <c r="V16" s="118">
        <f>+T16/U16</f>
        <v>10.053956910586296</v>
      </c>
      <c r="W16" s="138"/>
    </row>
    <row r="17" spans="1:23" s="5" customFormat="1" ht="15" customHeight="1">
      <c r="A17" s="61">
        <v>13</v>
      </c>
      <c r="B17" s="119" t="s">
        <v>37</v>
      </c>
      <c r="C17" s="83">
        <v>40277</v>
      </c>
      <c r="D17" s="82" t="s">
        <v>87</v>
      </c>
      <c r="E17" s="84">
        <v>24</v>
      </c>
      <c r="F17" s="84">
        <v>24</v>
      </c>
      <c r="G17" s="84">
        <v>8</v>
      </c>
      <c r="H17" s="85">
        <v>1131</v>
      </c>
      <c r="I17" s="86">
        <v>174</v>
      </c>
      <c r="J17" s="85">
        <v>3212</v>
      </c>
      <c r="K17" s="86">
        <v>485</v>
      </c>
      <c r="L17" s="85">
        <v>2807</v>
      </c>
      <c r="M17" s="86">
        <v>426</v>
      </c>
      <c r="N17" s="158">
        <f>+H17+J17+L17</f>
        <v>7150</v>
      </c>
      <c r="O17" s="159">
        <f>+I17+K17+M17</f>
        <v>1085</v>
      </c>
      <c r="P17" s="76">
        <f>+O17/F17</f>
        <v>45.208333333333336</v>
      </c>
      <c r="Q17" s="77">
        <f t="shared" si="3"/>
        <v>6.589861751152074</v>
      </c>
      <c r="R17" s="85">
        <v>10650</v>
      </c>
      <c r="S17" s="78">
        <f t="shared" si="1"/>
        <v>-0.3286384976525822</v>
      </c>
      <c r="T17" s="85">
        <v>518611</v>
      </c>
      <c r="U17" s="86">
        <v>50143</v>
      </c>
      <c r="V17" s="123">
        <f>+T17/U17</f>
        <v>10.342640049458549</v>
      </c>
      <c r="W17" s="140"/>
    </row>
    <row r="18" spans="1:23" s="5" customFormat="1" ht="15" customHeight="1">
      <c r="A18" s="61">
        <v>14</v>
      </c>
      <c r="B18" s="117" t="s">
        <v>63</v>
      </c>
      <c r="C18" s="71">
        <v>40305</v>
      </c>
      <c r="D18" s="72" t="s">
        <v>83</v>
      </c>
      <c r="E18" s="73">
        <v>22</v>
      </c>
      <c r="F18" s="73">
        <v>11</v>
      </c>
      <c r="G18" s="73">
        <v>4</v>
      </c>
      <c r="H18" s="89">
        <v>1222</v>
      </c>
      <c r="I18" s="90">
        <v>155</v>
      </c>
      <c r="J18" s="89">
        <v>2574</v>
      </c>
      <c r="K18" s="90">
        <v>282</v>
      </c>
      <c r="L18" s="89">
        <v>2758.5</v>
      </c>
      <c r="M18" s="90">
        <v>310</v>
      </c>
      <c r="N18" s="160">
        <f>H18+J18+L18</f>
        <v>6554.5</v>
      </c>
      <c r="O18" s="161">
        <f>I18+K18+M18</f>
        <v>747</v>
      </c>
      <c r="P18" s="90">
        <f>O18/F18</f>
        <v>67.9090909090909</v>
      </c>
      <c r="Q18" s="91">
        <f t="shared" si="3"/>
        <v>8.774431057563588</v>
      </c>
      <c r="R18" s="89">
        <v>10231</v>
      </c>
      <c r="S18" s="78">
        <f t="shared" si="1"/>
        <v>-0.3593490372397615</v>
      </c>
      <c r="T18" s="92">
        <v>194108.5</v>
      </c>
      <c r="U18" s="93">
        <v>16786</v>
      </c>
      <c r="V18" s="122">
        <f>T18/U18</f>
        <v>11.563713809126654</v>
      </c>
      <c r="W18" s="138"/>
    </row>
    <row r="19" spans="1:23" s="5" customFormat="1" ht="15" customHeight="1">
      <c r="A19" s="61">
        <v>15</v>
      </c>
      <c r="B19" s="124" t="s">
        <v>48</v>
      </c>
      <c r="C19" s="71">
        <v>40291</v>
      </c>
      <c r="D19" s="72" t="s">
        <v>79</v>
      </c>
      <c r="E19" s="73">
        <v>134</v>
      </c>
      <c r="F19" s="73">
        <v>21</v>
      </c>
      <c r="G19" s="73">
        <v>6</v>
      </c>
      <c r="H19" s="80">
        <v>1768</v>
      </c>
      <c r="I19" s="81">
        <v>302</v>
      </c>
      <c r="J19" s="80">
        <v>2644</v>
      </c>
      <c r="K19" s="81">
        <v>351</v>
      </c>
      <c r="L19" s="80">
        <v>1567</v>
      </c>
      <c r="M19" s="81">
        <v>235</v>
      </c>
      <c r="N19" s="154">
        <f>+L19+J19+H19</f>
        <v>5979</v>
      </c>
      <c r="O19" s="155">
        <f>+M19+K19+I19</f>
        <v>888</v>
      </c>
      <c r="P19" s="81">
        <f>+O19/F19</f>
        <v>42.285714285714285</v>
      </c>
      <c r="Q19" s="77">
        <f t="shared" si="3"/>
        <v>6.733108108108108</v>
      </c>
      <c r="R19" s="80">
        <v>88997</v>
      </c>
      <c r="S19" s="78">
        <f t="shared" si="1"/>
        <v>-0.9328179601559603</v>
      </c>
      <c r="T19" s="80">
        <v>2168955</v>
      </c>
      <c r="U19" s="81">
        <v>189984</v>
      </c>
      <c r="V19" s="118">
        <f>+T19/U19</f>
        <v>11.416514022233452</v>
      </c>
      <c r="W19" s="138"/>
    </row>
    <row r="20" spans="1:23" s="5" customFormat="1" ht="15" customHeight="1">
      <c r="A20" s="61">
        <v>16</v>
      </c>
      <c r="B20" s="117" t="s">
        <v>50</v>
      </c>
      <c r="C20" s="71">
        <v>40291</v>
      </c>
      <c r="D20" s="72" t="s">
        <v>83</v>
      </c>
      <c r="E20" s="73">
        <v>40</v>
      </c>
      <c r="F20" s="73">
        <v>30</v>
      </c>
      <c r="G20" s="73">
        <v>6</v>
      </c>
      <c r="H20" s="89">
        <v>1148</v>
      </c>
      <c r="I20" s="90">
        <v>194</v>
      </c>
      <c r="J20" s="89">
        <v>2168</v>
      </c>
      <c r="K20" s="90">
        <v>353</v>
      </c>
      <c r="L20" s="89">
        <v>2230.5</v>
      </c>
      <c r="M20" s="90">
        <v>360</v>
      </c>
      <c r="N20" s="160">
        <f>H20+J20+L20</f>
        <v>5546.5</v>
      </c>
      <c r="O20" s="161">
        <f>I20+K20+M20</f>
        <v>907</v>
      </c>
      <c r="P20" s="90">
        <f>O20/F20</f>
        <v>30.233333333333334</v>
      </c>
      <c r="Q20" s="91">
        <f t="shared" si="3"/>
        <v>6.115214994487321</v>
      </c>
      <c r="R20" s="89">
        <v>10558</v>
      </c>
      <c r="S20" s="78">
        <f t="shared" si="1"/>
        <v>-0.4746637620761508</v>
      </c>
      <c r="T20" s="92">
        <v>232900.5</v>
      </c>
      <c r="U20" s="93">
        <v>28756</v>
      </c>
      <c r="V20" s="122">
        <f>T20/U20</f>
        <v>8.099196689386563</v>
      </c>
      <c r="W20" s="138"/>
    </row>
    <row r="21" spans="1:23" s="5" customFormat="1" ht="15" customHeight="1">
      <c r="A21" s="61">
        <v>17</v>
      </c>
      <c r="B21" s="119" t="s">
        <v>54</v>
      </c>
      <c r="C21" s="83">
        <v>40298</v>
      </c>
      <c r="D21" s="82" t="s">
        <v>82</v>
      </c>
      <c r="E21" s="84">
        <v>73</v>
      </c>
      <c r="F21" s="84">
        <v>24</v>
      </c>
      <c r="G21" s="84">
        <v>5</v>
      </c>
      <c r="H21" s="85">
        <v>1083</v>
      </c>
      <c r="I21" s="86">
        <v>180</v>
      </c>
      <c r="J21" s="85">
        <v>1865</v>
      </c>
      <c r="K21" s="86">
        <v>303</v>
      </c>
      <c r="L21" s="85">
        <v>2056</v>
      </c>
      <c r="M21" s="86">
        <v>316</v>
      </c>
      <c r="N21" s="158">
        <f>+H21+J21+L21</f>
        <v>5004</v>
      </c>
      <c r="O21" s="159">
        <f>+I21+K21+M21</f>
        <v>799</v>
      </c>
      <c r="P21" s="87">
        <f>IF(N21&lt;&gt;0,O21/F21,"")</f>
        <v>33.291666666666664</v>
      </c>
      <c r="Q21" s="88">
        <f>IF(N21&lt;&gt;0,N21/O21,"")</f>
        <v>6.262828535669587</v>
      </c>
      <c r="R21" s="85">
        <v>18554</v>
      </c>
      <c r="S21" s="78">
        <f t="shared" si="1"/>
        <v>-0.7303007437749273</v>
      </c>
      <c r="T21" s="85">
        <v>591329</v>
      </c>
      <c r="U21" s="86">
        <v>64595</v>
      </c>
      <c r="V21" s="120">
        <f>T21/U21</f>
        <v>9.154408235931573</v>
      </c>
      <c r="W21" s="138"/>
    </row>
    <row r="22" spans="1:23" s="5" customFormat="1" ht="15" customHeight="1">
      <c r="A22" s="61">
        <v>18</v>
      </c>
      <c r="B22" s="117" t="s">
        <v>67</v>
      </c>
      <c r="C22" s="71">
        <v>40305</v>
      </c>
      <c r="D22" s="72" t="s">
        <v>83</v>
      </c>
      <c r="E22" s="73">
        <v>61</v>
      </c>
      <c r="F22" s="73">
        <v>26</v>
      </c>
      <c r="G22" s="73">
        <v>4</v>
      </c>
      <c r="H22" s="89">
        <v>980</v>
      </c>
      <c r="I22" s="90">
        <v>182</v>
      </c>
      <c r="J22" s="89">
        <v>1880</v>
      </c>
      <c r="K22" s="90">
        <v>354</v>
      </c>
      <c r="L22" s="89">
        <v>1733</v>
      </c>
      <c r="M22" s="90">
        <v>327</v>
      </c>
      <c r="N22" s="160">
        <f aca="true" t="shared" si="4" ref="N22:O24">H22+J22+L22</f>
        <v>4593</v>
      </c>
      <c r="O22" s="161">
        <f t="shared" si="4"/>
        <v>863</v>
      </c>
      <c r="P22" s="90">
        <f>O22/F22</f>
        <v>33.19230769230769</v>
      </c>
      <c r="Q22" s="91">
        <f>+N22/O22</f>
        <v>5.322132097334879</v>
      </c>
      <c r="R22" s="89">
        <v>9829</v>
      </c>
      <c r="S22" s="78">
        <f t="shared" si="1"/>
        <v>-0.5327093295350493</v>
      </c>
      <c r="T22" s="92">
        <v>146531</v>
      </c>
      <c r="U22" s="93">
        <v>18141</v>
      </c>
      <c r="V22" s="122">
        <f>T22/U22</f>
        <v>8.077338625213605</v>
      </c>
      <c r="W22" s="138"/>
    </row>
    <row r="23" spans="1:23" s="5" customFormat="1" ht="15" customHeight="1">
      <c r="A23" s="61">
        <v>19</v>
      </c>
      <c r="B23" s="119" t="s">
        <v>33</v>
      </c>
      <c r="C23" s="83">
        <v>40263</v>
      </c>
      <c r="D23" s="82" t="s">
        <v>85</v>
      </c>
      <c r="E23" s="84">
        <v>286</v>
      </c>
      <c r="F23" s="84">
        <v>15</v>
      </c>
      <c r="G23" s="84">
        <v>10</v>
      </c>
      <c r="H23" s="85">
        <v>776</v>
      </c>
      <c r="I23" s="86">
        <v>170</v>
      </c>
      <c r="J23" s="85">
        <v>1725</v>
      </c>
      <c r="K23" s="86">
        <v>372</v>
      </c>
      <c r="L23" s="85">
        <v>1644</v>
      </c>
      <c r="M23" s="86">
        <v>339</v>
      </c>
      <c r="N23" s="158">
        <f t="shared" si="4"/>
        <v>4145</v>
      </c>
      <c r="O23" s="159">
        <f t="shared" si="4"/>
        <v>881</v>
      </c>
      <c r="P23" s="87">
        <f>IF(N23&lt;&gt;0,O23/F23,"")</f>
        <v>58.733333333333334</v>
      </c>
      <c r="Q23" s="88">
        <f>IF(N23&lt;&gt;0,N23/O23,"")</f>
        <v>4.704880817253121</v>
      </c>
      <c r="R23" s="85">
        <v>5153</v>
      </c>
      <c r="S23" s="78">
        <f t="shared" si="1"/>
        <v>-0.1956142053172909</v>
      </c>
      <c r="T23" s="95">
        <v>9412123</v>
      </c>
      <c r="U23" s="96">
        <v>1126672</v>
      </c>
      <c r="V23" s="123">
        <f>IF(T23&lt;&gt;0,T23/U23,"")</f>
        <v>8.35391578028033</v>
      </c>
      <c r="W23" s="139">
        <v>1</v>
      </c>
    </row>
    <row r="24" spans="1:23" s="5" customFormat="1" ht="15" customHeight="1" thickBot="1">
      <c r="A24" s="61">
        <v>20</v>
      </c>
      <c r="B24" s="168" t="s">
        <v>40</v>
      </c>
      <c r="C24" s="169">
        <v>40277</v>
      </c>
      <c r="D24" s="170" t="s">
        <v>83</v>
      </c>
      <c r="E24" s="171">
        <v>32</v>
      </c>
      <c r="F24" s="171">
        <v>13</v>
      </c>
      <c r="G24" s="171">
        <v>8</v>
      </c>
      <c r="H24" s="172">
        <v>858.5</v>
      </c>
      <c r="I24" s="173">
        <v>155</v>
      </c>
      <c r="J24" s="172">
        <v>1708.5</v>
      </c>
      <c r="K24" s="173">
        <v>265</v>
      </c>
      <c r="L24" s="172">
        <v>1390.5</v>
      </c>
      <c r="M24" s="173">
        <v>205</v>
      </c>
      <c r="N24" s="174">
        <f t="shared" si="4"/>
        <v>3957.5</v>
      </c>
      <c r="O24" s="175">
        <f t="shared" si="4"/>
        <v>625</v>
      </c>
      <c r="P24" s="173">
        <f>O24/F24</f>
        <v>48.07692307692308</v>
      </c>
      <c r="Q24" s="176">
        <f>+N24/O24</f>
        <v>6.332</v>
      </c>
      <c r="R24" s="172">
        <v>4686</v>
      </c>
      <c r="S24" s="136">
        <f t="shared" si="1"/>
        <v>-0.15546308151941954</v>
      </c>
      <c r="T24" s="177">
        <v>335683.5</v>
      </c>
      <c r="U24" s="178">
        <v>42470</v>
      </c>
      <c r="V24" s="179">
        <f>T24/U24</f>
        <v>7.9040145985401455</v>
      </c>
      <c r="W24" s="138"/>
    </row>
    <row r="25" spans="1:27" s="7" customFormat="1" ht="15">
      <c r="A25" s="59"/>
      <c r="B25" s="207"/>
      <c r="C25" s="208"/>
      <c r="D25" s="209"/>
      <c r="E25" s="1"/>
      <c r="F25" s="1"/>
      <c r="G25" s="2"/>
      <c r="H25" s="21"/>
      <c r="I25" s="24"/>
      <c r="J25" s="21"/>
      <c r="K25" s="24"/>
      <c r="L25" s="21"/>
      <c r="M25" s="24"/>
      <c r="N25" s="22"/>
      <c r="O25" s="49"/>
      <c r="P25" s="49"/>
      <c r="Q25" s="50"/>
      <c r="R25" s="51"/>
      <c r="S25" s="52"/>
      <c r="T25" s="51"/>
      <c r="U25" s="49"/>
      <c r="V25" s="50"/>
      <c r="W25" s="53"/>
      <c r="AA25" s="7" t="s">
        <v>15</v>
      </c>
    </row>
    <row r="26" spans="1:23" s="10" customFormat="1" ht="18">
      <c r="A26" s="42"/>
      <c r="B26" s="8"/>
      <c r="C26" s="9"/>
      <c r="E26" s="11"/>
      <c r="F26" s="12"/>
      <c r="G26" s="13"/>
      <c r="H26" s="14"/>
      <c r="I26" s="25"/>
      <c r="J26" s="14"/>
      <c r="K26" s="25"/>
      <c r="L26" s="14"/>
      <c r="M26" s="25"/>
      <c r="N26" s="14"/>
      <c r="O26" s="25"/>
      <c r="P26" s="54"/>
      <c r="Q26" s="55"/>
      <c r="R26" s="56"/>
      <c r="S26" s="57"/>
      <c r="T26" s="56"/>
      <c r="U26" s="54"/>
      <c r="V26" s="55"/>
      <c r="W26" s="58"/>
    </row>
    <row r="27" spans="4:22" ht="18" customHeight="1">
      <c r="D27" s="204"/>
      <c r="E27" s="205"/>
      <c r="F27" s="206"/>
      <c r="R27" s="192" t="s">
        <v>0</v>
      </c>
      <c r="S27" s="193"/>
      <c r="T27" s="193"/>
      <c r="U27" s="193"/>
      <c r="V27" s="194"/>
    </row>
    <row r="28" spans="4:22" ht="18">
      <c r="D28" s="18"/>
      <c r="E28" s="19"/>
      <c r="F28" s="19"/>
      <c r="R28" s="195"/>
      <c r="S28" s="196"/>
      <c r="T28" s="196"/>
      <c r="U28" s="196"/>
      <c r="V28" s="197"/>
    </row>
    <row r="29" spans="18:22" ht="18">
      <c r="R29" s="198"/>
      <c r="S29" s="199"/>
      <c r="T29" s="199"/>
      <c r="U29" s="199"/>
      <c r="V29" s="200"/>
    </row>
    <row r="30" spans="15:22" ht="18">
      <c r="O30" s="189" t="s">
        <v>21</v>
      </c>
      <c r="P30" s="190"/>
      <c r="Q30" s="190"/>
      <c r="R30" s="190"/>
      <c r="S30" s="190"/>
      <c r="T30" s="190"/>
      <c r="U30" s="190"/>
      <c r="V30" s="190"/>
    </row>
    <row r="31" spans="15:22" ht="18">
      <c r="O31" s="190"/>
      <c r="P31" s="190"/>
      <c r="Q31" s="190"/>
      <c r="R31" s="190"/>
      <c r="S31" s="190"/>
      <c r="T31" s="190"/>
      <c r="U31" s="190"/>
      <c r="V31" s="190"/>
    </row>
    <row r="32" spans="15:22" ht="18">
      <c r="O32" s="190"/>
      <c r="P32" s="190"/>
      <c r="Q32" s="190"/>
      <c r="R32" s="190"/>
      <c r="S32" s="190"/>
      <c r="T32" s="190"/>
      <c r="U32" s="190"/>
      <c r="V32" s="190"/>
    </row>
    <row r="33" spans="15:22" ht="18">
      <c r="O33" s="190"/>
      <c r="P33" s="190"/>
      <c r="Q33" s="190"/>
      <c r="R33" s="190"/>
      <c r="S33" s="190"/>
      <c r="T33" s="190"/>
      <c r="U33" s="190"/>
      <c r="V33" s="190"/>
    </row>
    <row r="34" spans="15:22" ht="18">
      <c r="O34" s="190"/>
      <c r="P34" s="190"/>
      <c r="Q34" s="190"/>
      <c r="R34" s="190"/>
      <c r="S34" s="190"/>
      <c r="T34" s="190"/>
      <c r="U34" s="190"/>
      <c r="V34" s="190"/>
    </row>
    <row r="35" spans="15:22" ht="18">
      <c r="O35" s="190"/>
      <c r="P35" s="190"/>
      <c r="Q35" s="190"/>
      <c r="R35" s="190"/>
      <c r="S35" s="190"/>
      <c r="T35" s="190"/>
      <c r="U35" s="190"/>
      <c r="V35" s="190"/>
    </row>
    <row r="36" spans="15:22" ht="18">
      <c r="O36" s="191" t="s">
        <v>9</v>
      </c>
      <c r="P36" s="190"/>
      <c r="Q36" s="190"/>
      <c r="R36" s="190"/>
      <c r="S36" s="190"/>
      <c r="T36" s="190"/>
      <c r="U36" s="190"/>
      <c r="V36" s="190"/>
    </row>
    <row r="37" spans="15:22" ht="18">
      <c r="O37" s="190"/>
      <c r="P37" s="190"/>
      <c r="Q37" s="190"/>
      <c r="R37" s="190"/>
      <c r="S37" s="190"/>
      <c r="T37" s="190"/>
      <c r="U37" s="190"/>
      <c r="V37" s="190"/>
    </row>
    <row r="38" spans="15:22" ht="18">
      <c r="O38" s="190"/>
      <c r="P38" s="190"/>
      <c r="Q38" s="190"/>
      <c r="R38" s="190"/>
      <c r="S38" s="190"/>
      <c r="T38" s="190"/>
      <c r="U38" s="190"/>
      <c r="V38" s="190"/>
    </row>
    <row r="39" spans="15:22" ht="18">
      <c r="O39" s="190"/>
      <c r="P39" s="190"/>
      <c r="Q39" s="190"/>
      <c r="R39" s="190"/>
      <c r="S39" s="190"/>
      <c r="T39" s="190"/>
      <c r="U39" s="190"/>
      <c r="V39" s="190"/>
    </row>
    <row r="40" spans="15:22" ht="18">
      <c r="O40" s="190"/>
      <c r="P40" s="190"/>
      <c r="Q40" s="190"/>
      <c r="R40" s="190"/>
      <c r="S40" s="190"/>
      <c r="T40" s="190"/>
      <c r="U40" s="190"/>
      <c r="V40" s="190"/>
    </row>
    <row r="41" spans="15:22" ht="18">
      <c r="O41" s="190"/>
      <c r="P41" s="190"/>
      <c r="Q41" s="190"/>
      <c r="R41" s="190"/>
      <c r="S41" s="190"/>
      <c r="T41" s="190"/>
      <c r="U41" s="190"/>
      <c r="V41" s="190"/>
    </row>
    <row r="42" spans="15:22" ht="18">
      <c r="O42" s="190"/>
      <c r="P42" s="190"/>
      <c r="Q42" s="190"/>
      <c r="R42" s="190"/>
      <c r="S42" s="190"/>
      <c r="T42" s="190"/>
      <c r="U42" s="190"/>
      <c r="V42" s="190"/>
    </row>
  </sheetData>
  <sheetProtection/>
  <mergeCells count="18">
    <mergeCell ref="O30:V35"/>
    <mergeCell ref="O36:V42"/>
    <mergeCell ref="H3:I3"/>
    <mergeCell ref="J3:K3"/>
    <mergeCell ref="L3:M3"/>
    <mergeCell ref="B25:D25"/>
    <mergeCell ref="D27:F27"/>
    <mergeCell ref="R27:V29"/>
    <mergeCell ref="N3:Q3"/>
    <mergeCell ref="R3:S3"/>
    <mergeCell ref="T3:V3"/>
    <mergeCell ref="A2:V2"/>
    <mergeCell ref="B3:B4"/>
    <mergeCell ref="C3:C4"/>
    <mergeCell ref="D3:D4"/>
    <mergeCell ref="E3:E4"/>
    <mergeCell ref="F3:F4"/>
    <mergeCell ref="G3:G4"/>
  </mergeCells>
  <printOptions/>
  <pageMargins left="0.75" right="0.75" top="1" bottom="1" header="0.5" footer="0.5"/>
  <pageSetup horizontalDpi="600" verticalDpi="600" orientation="portrait" paperSize="9" r:id="rId2"/>
  <ignoredErrors>
    <ignoredError sqref="N8:P23 Q8:U24 V22:V24" formula="1"/>
    <ignoredError sqref="V8:V21"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2010-06-02T05:29:13Z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