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20" windowWidth="19320" windowHeight="5790" tabRatio="804" activeTab="0"/>
  </bookViews>
  <sheets>
    <sheet name="26-28 Mar' 10 (we 13)" sheetId="1" r:id="rId1"/>
    <sheet name="26-28 Mar' 10 (TOP 20)" sheetId="2" r:id="rId2"/>
  </sheets>
  <definedNames>
    <definedName name="_xlnm.Print_Area" localSheetId="0">'26-28 Mar'' 10 (we 13)'!$A$1:$V$69</definedName>
  </definedNames>
  <calcPr fullCalcOnLoad="1"/>
</workbook>
</file>

<file path=xl/sharedStrings.xml><?xml version="1.0" encoding="utf-8"?>
<sst xmlns="http://schemas.openxmlformats.org/spreadsheetml/2006/main" count="197" uniqueCount="77">
  <si>
    <t>*Sorted according to Weekend Total G.B.O. - Hafta sonu toplam hasılat sütununa göre sıralanmıştır.</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</si>
  <si>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</si>
  <si>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</si>
  <si>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</si>
  <si>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</si>
  <si>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</si>
  <si>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</si>
  <si>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</si>
  <si>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</si>
  <si>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</si>
  <si>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</si>
  <si>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</si>
  <si>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</si>
  <si>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</si>
  <si>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</si>
  <si>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</si>
  <si>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</si>
  <si>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</si>
  <si>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</si>
  <si>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</si>
  <si>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</si>
  <si>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</si>
  <si>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</si>
  <si>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</si>
  <si>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</si>
  <si>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MEDYAVIZYON</t>
  </si>
  <si>
    <t>PINEMA</t>
  </si>
  <si>
    <t>AVATAR</t>
  </si>
  <si>
    <t>BAŞKA DİLDE AŞK</t>
  </si>
  <si>
    <t>OZEN FILM</t>
  </si>
  <si>
    <t>CLOUDY WITH A CHANCE OF MEATBALLS</t>
  </si>
  <si>
    <t xml:space="preserve">ALVIN &amp; THE CHIPMUNKS: THE SQUEAKQUEL </t>
  </si>
  <si>
    <t>EYYVAH EYVAH</t>
  </si>
  <si>
    <t>EŞREFPAŞALILAR</t>
  </si>
  <si>
    <t>RECEP İVEDİK 3</t>
  </si>
  <si>
    <t>VEDA</t>
  </si>
  <si>
    <t>ROMANTİK KOMEDİ</t>
  </si>
  <si>
    <t>DAYBREAKERS</t>
  </si>
  <si>
    <t>NINE</t>
  </si>
  <si>
    <t>WOLFMAN, THE</t>
  </si>
  <si>
    <t>SES</t>
  </si>
  <si>
    <t>PERCY JACKSON &amp; THE OLYMPIANS: THE LIGHTNING THIEF</t>
  </si>
  <si>
    <t>INVICTUS</t>
  </si>
  <si>
    <t>ARTHUR AND THE REVENGE OF MALTAZARD</t>
  </si>
  <si>
    <t>PRINCES AND THE FROG, THE</t>
  </si>
  <si>
    <t>BOOK OF ELI, THE</t>
  </si>
  <si>
    <t>SHUTTER ISLAND</t>
  </si>
  <si>
    <t>AY LAV YU</t>
  </si>
  <si>
    <t>YÜREĞİNE SOR</t>
  </si>
  <si>
    <t>NEFES: VATAN SAĞOLSUN</t>
  </si>
  <si>
    <t>LOVELY BONES, THE</t>
  </si>
  <si>
    <t>CINEFILM</t>
  </si>
  <si>
    <t>MEN WHO STARE AT GOATS, THE</t>
  </si>
  <si>
    <t>DEAR JOHN</t>
  </si>
  <si>
    <t>BÜŞRA</t>
  </si>
  <si>
    <t>KÖPRÜDEKİLER</t>
  </si>
  <si>
    <t>KUTSAL DAMACANA 2: İTMEN</t>
  </si>
  <si>
    <t>ANADOLU'NUN KAYIP ŞARKILARI</t>
  </si>
  <si>
    <t>BAKJWI</t>
  </si>
  <si>
    <t>ÇOK FİLİM HAREKETLER BUNLAR</t>
  </si>
  <si>
    <t>DERSİMİZ: ATATÜRK</t>
  </si>
  <si>
    <t>ALICE IN WONDERLAND</t>
  </si>
  <si>
    <t>SERSERİ MAYINLAR</t>
  </si>
  <si>
    <t>LEAP YEAR</t>
  </si>
  <si>
    <t>BOX, THE</t>
  </si>
  <si>
    <t>AWAY WE GO</t>
  </si>
  <si>
    <t>CHANTIER FILMS</t>
  </si>
  <si>
    <t>LITTLE NICHOLAS</t>
  </si>
  <si>
    <t>MOON</t>
  </si>
  <si>
    <t>HURT LOCKER</t>
  </si>
  <si>
    <t>EDUCATION, AN</t>
  </si>
  <si>
    <t>IT'S COMPLICATED</t>
  </si>
  <si>
    <t>VALENTINE'S DAY</t>
  </si>
  <si>
    <t>CRAZYHEART</t>
  </si>
  <si>
    <t>SÜPÜRRR !</t>
  </si>
  <si>
    <t>AVSAR FILM</t>
  </si>
  <si>
    <t>EDGE OF DARKNESS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</si>
</sst>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82">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2"/>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20"/>
      <color indexed="47"/>
      <name val="GoudyLight"/>
      <family val="0"/>
    </font>
    <font>
      <b/>
      <sz val="10"/>
      <name val="Garamond"/>
      <family val="1"/>
    </font>
    <font>
      <sz val="14"/>
      <name val="Garamond"/>
      <family val="1"/>
    </font>
    <font>
      <b/>
      <sz val="14"/>
      <color indexed="18"/>
      <name val="Garamond"/>
      <family val="1"/>
    </font>
    <font>
      <b/>
      <sz val="14"/>
      <name val="Garamond"/>
      <family val="1"/>
    </font>
    <font>
      <sz val="12"/>
      <name val="Garamond"/>
      <family val="1"/>
    </font>
    <font>
      <b/>
      <sz val="10"/>
      <name val="Verdana"/>
      <family val="2"/>
    </font>
    <font>
      <b/>
      <sz val="10"/>
      <color indexed="9"/>
      <name val="Verdana"/>
      <family val="2"/>
    </font>
    <font>
      <b/>
      <sz val="10"/>
      <color indexed="9"/>
      <name val="Garamond"/>
      <family val="1"/>
    </font>
    <font>
      <sz val="10"/>
      <name val="Arial Black"/>
      <family val="2"/>
    </font>
    <font>
      <sz val="8"/>
      <name val="Garamond"/>
      <family val="1"/>
    </font>
    <font>
      <sz val="8"/>
      <name val="Verdana"/>
      <family val="2"/>
    </font>
    <font>
      <sz val="8"/>
      <color indexed="9"/>
      <name val="Verdana"/>
      <family val="2"/>
    </font>
    <font>
      <b/>
      <sz val="8"/>
      <color indexed="9"/>
      <name val="Verdana"/>
      <family val="2"/>
    </font>
    <font>
      <i/>
      <sz val="8"/>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sz val="20"/>
      <color indexed="8"/>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4"/>
      <color indexed="8"/>
      <name val="Garamond"/>
      <family val="0"/>
    </font>
    <font>
      <sz val="14"/>
      <color indexed="9"/>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color indexed="63"/>
      </right>
      <top style="hair"/>
      <bottom style="hair"/>
    </border>
    <border>
      <left style="medium"/>
      <right>
        <color indexed="63"/>
      </right>
      <top style="hair"/>
      <bottom style="medium"/>
    </border>
    <border>
      <left style="medium"/>
      <right>
        <color indexed="63"/>
      </right>
      <top>
        <color indexed="63"/>
      </top>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color indexed="63"/>
      </right>
      <top style="medium"/>
      <bottom style="hair"/>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171" fontId="0" fillId="0" borderId="0" applyFont="0" applyFill="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21">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171" fontId="18" fillId="0" borderId="11" xfId="43" applyFont="1" applyFill="1" applyBorder="1" applyAlignment="1" applyProtection="1">
      <alignment horizontal="left" vertical="center"/>
      <protection/>
    </xf>
    <xf numFmtId="190" fontId="18" fillId="0" borderId="11" xfId="0" applyNumberFormat="1" applyFont="1" applyFill="1" applyBorder="1" applyAlignment="1" applyProtection="1">
      <alignment horizontal="center" vertical="center"/>
      <protection/>
    </xf>
    <xf numFmtId="0" fontId="18" fillId="0" borderId="11" xfId="0"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protection/>
    </xf>
    <xf numFmtId="191" fontId="19" fillId="0" borderId="11" xfId="0" applyNumberFormat="1" applyFont="1" applyFill="1" applyBorder="1" applyAlignment="1" applyProtection="1">
      <alignment horizontal="right" vertical="center"/>
      <protection/>
    </xf>
    <xf numFmtId="196" fontId="20"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21" fillId="0" borderId="11" xfId="0" applyNumberFormat="1" applyFont="1" applyFill="1" applyBorder="1" applyAlignment="1" applyProtection="1">
      <alignment horizontal="right" vertical="center"/>
      <protection/>
    </xf>
    <xf numFmtId="196" fontId="21" fillId="0" borderId="11" xfId="0" applyNumberFormat="1" applyFont="1" applyFill="1" applyBorder="1" applyAlignment="1" applyProtection="1">
      <alignment horizontal="right" vertical="center"/>
      <protection/>
    </xf>
    <xf numFmtId="191" fontId="20" fillId="0" borderId="11" xfId="0" applyNumberFormat="1" applyFont="1" applyFill="1" applyBorder="1" applyAlignment="1" applyProtection="1">
      <alignment horizontal="right" vertical="center"/>
      <protection/>
    </xf>
    <xf numFmtId="196" fontId="20" fillId="0" borderId="11" xfId="0" applyNumberFormat="1" applyFont="1" applyFill="1" applyBorder="1" applyAlignment="1" applyProtection="1">
      <alignment horizontal="right" vertical="center"/>
      <protection locked="0"/>
    </xf>
    <xf numFmtId="0" fontId="18" fillId="0" borderId="11" xfId="0" applyFont="1" applyFill="1" applyBorder="1" applyAlignment="1" applyProtection="1">
      <alignment vertical="center"/>
      <protection locked="0"/>
    </xf>
    <xf numFmtId="1" fontId="22" fillId="0" borderId="11" xfId="0" applyNumberFormat="1" applyFont="1" applyFill="1" applyBorder="1" applyAlignment="1" applyProtection="1">
      <alignment horizontal="right"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196" fontId="27" fillId="0" borderId="11" xfId="0" applyNumberFormat="1" applyFont="1" applyFill="1" applyBorder="1" applyAlignment="1" applyProtection="1">
      <alignment horizontal="right" vertical="center"/>
      <protection locked="0"/>
    </xf>
    <xf numFmtId="193" fontId="27" fillId="0" borderId="11" xfId="0" applyNumberFormat="1" applyFont="1" applyFill="1" applyBorder="1" applyAlignment="1" applyProtection="1">
      <alignment vertical="center"/>
      <protection locked="0"/>
    </xf>
    <xf numFmtId="191" fontId="27" fillId="0" borderId="11" xfId="0" applyNumberFormat="1" applyFont="1" applyFill="1" applyBorder="1" applyAlignment="1" applyProtection="1">
      <alignment horizontal="right" vertical="center"/>
      <protection locked="0"/>
    </xf>
    <xf numFmtId="192" fontId="27" fillId="0" borderId="11" xfId="0" applyNumberFormat="1" applyFont="1" applyFill="1" applyBorder="1" applyAlignment="1" applyProtection="1">
      <alignment vertical="center"/>
      <protection locked="0"/>
    </xf>
    <xf numFmtId="0" fontId="28" fillId="0" borderId="11" xfId="0" applyFont="1" applyFill="1" applyBorder="1" applyAlignment="1" applyProtection="1">
      <alignment vertical="center"/>
      <protection locked="0"/>
    </xf>
    <xf numFmtId="196" fontId="28" fillId="33" borderId="10" xfId="0" applyNumberFormat="1" applyFont="1" applyFill="1" applyBorder="1" applyAlignment="1" applyProtection="1">
      <alignment horizontal="right" vertical="center"/>
      <protection/>
    </xf>
    <xf numFmtId="193" fontId="28" fillId="33" borderId="10" xfId="0" applyNumberFormat="1" applyFont="1" applyFill="1" applyBorder="1" applyAlignment="1" applyProtection="1">
      <alignment horizontal="center" vertical="center"/>
      <protection/>
    </xf>
    <xf numFmtId="191" fontId="28" fillId="33" borderId="10" xfId="0" applyNumberFormat="1" applyFont="1" applyFill="1" applyBorder="1" applyAlignment="1" applyProtection="1">
      <alignment horizontal="right" vertical="center"/>
      <protection/>
    </xf>
    <xf numFmtId="192" fontId="28" fillId="33" borderId="10" xfId="62" applyNumberFormat="1" applyFont="1" applyFill="1" applyBorder="1" applyAlignment="1" applyProtection="1">
      <alignment horizontal="center" vertical="center"/>
      <protection/>
    </xf>
    <xf numFmtId="0" fontId="29" fillId="0" borderId="11" xfId="0" applyFont="1" applyFill="1" applyBorder="1" applyAlignment="1" applyProtection="1">
      <alignment horizontal="center" vertical="center"/>
      <protection/>
    </xf>
    <xf numFmtId="196" fontId="29" fillId="0" borderId="11" xfId="0" applyNumberFormat="1" applyFont="1" applyFill="1" applyBorder="1" applyAlignment="1" applyProtection="1">
      <alignment horizontal="right" vertical="center"/>
      <protection/>
    </xf>
    <xf numFmtId="193" fontId="29" fillId="0" borderId="11" xfId="0" applyNumberFormat="1" applyFont="1" applyFill="1" applyBorder="1" applyAlignment="1" applyProtection="1">
      <alignment vertical="center"/>
      <protection/>
    </xf>
    <xf numFmtId="191" fontId="29" fillId="0" borderId="11" xfId="0" applyNumberFormat="1" applyFont="1" applyFill="1" applyBorder="1" applyAlignment="1" applyProtection="1">
      <alignment horizontal="right" vertical="center"/>
      <protection/>
    </xf>
    <xf numFmtId="192" fontId="29" fillId="0" borderId="11" xfId="62" applyNumberFormat="1" applyFont="1" applyFill="1" applyBorder="1" applyAlignment="1" applyProtection="1">
      <alignment vertical="center"/>
      <protection/>
    </xf>
    <xf numFmtId="0" fontId="28" fillId="0" borderId="11" xfId="0" applyFont="1" applyFill="1" applyBorder="1" applyAlignment="1" applyProtection="1">
      <alignment vertical="center"/>
      <protection/>
    </xf>
    <xf numFmtId="190" fontId="26" fillId="0" borderId="11" xfId="0" applyNumberFormat="1" applyFont="1" applyFill="1" applyBorder="1" applyAlignment="1" applyProtection="1">
      <alignment horizontal="center" vertical="center"/>
      <protection locked="0"/>
    </xf>
    <xf numFmtId="0" fontId="27" fillId="0" borderId="11" xfId="0" applyFont="1" applyFill="1" applyBorder="1" applyAlignment="1">
      <alignment horizontal="right" vertical="center"/>
    </xf>
    <xf numFmtId="4" fontId="27" fillId="0" borderId="11" xfId="40" applyNumberFormat="1" applyFont="1" applyFill="1" applyBorder="1" applyAlignment="1">
      <alignment horizontal="right" vertical="center"/>
    </xf>
    <xf numFmtId="3" fontId="27" fillId="0" borderId="11" xfId="40" applyNumberFormat="1" applyFont="1" applyFill="1" applyBorder="1" applyAlignment="1">
      <alignment horizontal="right" vertical="center"/>
    </xf>
    <xf numFmtId="4" fontId="27" fillId="0" borderId="11" xfId="43" applyNumberFormat="1" applyFont="1" applyFill="1" applyBorder="1" applyAlignment="1" applyProtection="1">
      <alignment horizontal="right" vertical="center"/>
      <protection locked="0"/>
    </xf>
    <xf numFmtId="3" fontId="27" fillId="0" borderId="11" xfId="43" applyNumberFormat="1" applyFont="1" applyFill="1" applyBorder="1" applyAlignment="1" applyProtection="1">
      <alignment horizontal="right" vertical="center"/>
      <protection locked="0"/>
    </xf>
    <xf numFmtId="3" fontId="27" fillId="0" borderId="11" xfId="62" applyNumberFormat="1" applyFont="1" applyFill="1" applyBorder="1" applyAlignment="1" applyProtection="1">
      <alignment horizontal="right" vertical="center"/>
      <protection/>
    </xf>
    <xf numFmtId="2" fontId="27" fillId="0" borderId="11" xfId="62" applyNumberFormat="1" applyFont="1" applyFill="1" applyBorder="1" applyAlignment="1" applyProtection="1">
      <alignment horizontal="right" vertical="center"/>
      <protection/>
    </xf>
    <xf numFmtId="0" fontId="25" fillId="0" borderId="12" xfId="0" applyFont="1" applyFill="1" applyBorder="1" applyAlignment="1" applyProtection="1">
      <alignment vertical="center"/>
      <protection locked="0"/>
    </xf>
    <xf numFmtId="2" fontId="27" fillId="0" borderId="13" xfId="43" applyNumberFormat="1" applyFont="1" applyFill="1" applyBorder="1" applyAlignment="1" applyProtection="1">
      <alignment horizontal="right" vertical="center"/>
      <protection locked="0"/>
    </xf>
    <xf numFmtId="190" fontId="26" fillId="0" borderId="14" xfId="0" applyNumberFormat="1" applyFont="1" applyFill="1" applyBorder="1" applyAlignment="1" applyProtection="1">
      <alignment horizontal="center" vertical="center"/>
      <protection locked="0"/>
    </xf>
    <xf numFmtId="0" fontId="27" fillId="0" borderId="14" xfId="0" applyFont="1" applyFill="1" applyBorder="1" applyAlignment="1">
      <alignment horizontal="right" vertical="center"/>
    </xf>
    <xf numFmtId="4" fontId="27" fillId="0" borderId="14" xfId="40" applyNumberFormat="1" applyFont="1" applyFill="1" applyBorder="1" applyAlignment="1">
      <alignment horizontal="right" vertical="center"/>
    </xf>
    <xf numFmtId="3" fontId="27" fillId="0" borderId="14" xfId="40" applyNumberFormat="1" applyFont="1" applyFill="1" applyBorder="1" applyAlignment="1">
      <alignment horizontal="right" vertical="center"/>
    </xf>
    <xf numFmtId="4" fontId="27" fillId="0" borderId="14" xfId="43" applyNumberFormat="1" applyFont="1" applyFill="1" applyBorder="1" applyAlignment="1" applyProtection="1">
      <alignment horizontal="right" vertical="center"/>
      <protection locked="0"/>
    </xf>
    <xf numFmtId="3" fontId="27" fillId="0" borderId="14" xfId="43" applyNumberFormat="1" applyFont="1" applyFill="1" applyBorder="1" applyAlignment="1" applyProtection="1">
      <alignment horizontal="right" vertical="center"/>
      <protection locked="0"/>
    </xf>
    <xf numFmtId="4" fontId="22" fillId="0" borderId="14" xfId="43" applyNumberFormat="1" applyFont="1" applyFill="1" applyBorder="1" applyAlignment="1" applyProtection="1">
      <alignment horizontal="right" vertical="center"/>
      <protection/>
    </xf>
    <xf numFmtId="3" fontId="22" fillId="0" borderId="14" xfId="43" applyNumberFormat="1" applyFont="1" applyFill="1" applyBorder="1" applyAlignment="1" applyProtection="1">
      <alignment horizontal="right" vertical="center"/>
      <protection/>
    </xf>
    <xf numFmtId="3" fontId="27" fillId="0" borderId="14" xfId="62" applyNumberFormat="1" applyFont="1" applyFill="1" applyBorder="1" applyAlignment="1" applyProtection="1">
      <alignment horizontal="right" vertical="center"/>
      <protection/>
    </xf>
    <xf numFmtId="2" fontId="27" fillId="0" borderId="14" xfId="62" applyNumberFormat="1" applyFont="1" applyFill="1" applyBorder="1" applyAlignment="1" applyProtection="1">
      <alignment horizontal="right" vertical="center"/>
      <protection/>
    </xf>
    <xf numFmtId="2" fontId="27" fillId="0" borderId="15" xfId="43" applyNumberFormat="1" applyFont="1" applyFill="1" applyBorder="1" applyAlignment="1" applyProtection="1">
      <alignment horizontal="right" vertical="center"/>
      <protection locked="0"/>
    </xf>
    <xf numFmtId="0" fontId="27" fillId="0" borderId="10" xfId="0" applyFont="1" applyFill="1" applyBorder="1" applyAlignment="1">
      <alignment horizontal="right" vertical="center"/>
    </xf>
    <xf numFmtId="3" fontId="27" fillId="0" borderId="10" xfId="62" applyNumberFormat="1" applyFont="1" applyFill="1" applyBorder="1" applyAlignment="1" applyProtection="1">
      <alignment horizontal="right" vertical="center"/>
      <protection/>
    </xf>
    <xf numFmtId="0" fontId="26" fillId="0" borderId="11" xfId="0" applyFont="1" applyFill="1" applyBorder="1" applyAlignment="1" applyProtection="1">
      <alignment horizontal="left" vertical="center"/>
      <protection locked="0"/>
    </xf>
    <xf numFmtId="0" fontId="23" fillId="33" borderId="10" xfId="0" applyFont="1" applyFill="1" applyBorder="1" applyAlignment="1" applyProtection="1">
      <alignment horizontal="center" vertical="center"/>
      <protection/>
    </xf>
    <xf numFmtId="0" fontId="22" fillId="0" borderId="16" xfId="0" applyFont="1" applyFill="1" applyBorder="1" applyAlignment="1" applyProtection="1">
      <alignment horizontal="right" vertical="center"/>
      <protection/>
    </xf>
    <xf numFmtId="0" fontId="22" fillId="0" borderId="17" xfId="0" applyFont="1" applyFill="1" applyBorder="1" applyAlignment="1" applyProtection="1">
      <alignment horizontal="right" vertical="center"/>
      <protection/>
    </xf>
    <xf numFmtId="0" fontId="22" fillId="0" borderId="18" xfId="0" applyFont="1" applyFill="1" applyBorder="1" applyAlignment="1" applyProtection="1">
      <alignment horizontal="right" vertical="center"/>
      <protection/>
    </xf>
    <xf numFmtId="0" fontId="27" fillId="0" borderId="11" xfId="0" applyFont="1" applyFill="1" applyBorder="1" applyAlignment="1" applyProtection="1">
      <alignment horizontal="right" vertical="center"/>
      <protection locked="0"/>
    </xf>
    <xf numFmtId="0" fontId="29" fillId="34" borderId="11" xfId="0" applyFont="1" applyFill="1" applyBorder="1" applyAlignment="1">
      <alignment horizontal="right" vertical="center"/>
    </xf>
    <xf numFmtId="4" fontId="22" fillId="0" borderId="11" xfId="43" applyNumberFormat="1" applyFont="1" applyFill="1" applyBorder="1" applyAlignment="1" applyProtection="1">
      <alignment horizontal="right" vertical="center"/>
      <protection/>
    </xf>
    <xf numFmtId="3" fontId="22" fillId="0" borderId="11" xfId="43" applyNumberFormat="1" applyFont="1" applyFill="1" applyBorder="1" applyAlignment="1" applyProtection="1">
      <alignment horizontal="right" vertical="center"/>
      <protection/>
    </xf>
    <xf numFmtId="192" fontId="27" fillId="0" borderId="11" xfId="62" applyNumberFormat="1" applyFont="1" applyFill="1" applyBorder="1" applyAlignment="1" applyProtection="1">
      <alignment horizontal="left" vertical="center"/>
      <protection/>
    </xf>
    <xf numFmtId="4" fontId="27" fillId="0" borderId="11" xfId="43" applyNumberFormat="1" applyFont="1" applyFill="1" applyBorder="1" applyAlignment="1" applyProtection="1">
      <alignment horizontal="right" vertical="center"/>
      <protection/>
    </xf>
    <xf numFmtId="3" fontId="27" fillId="0" borderId="11" xfId="0" applyNumberFormat="1" applyFont="1" applyFill="1" applyBorder="1" applyAlignment="1">
      <alignment horizontal="right" vertical="center"/>
    </xf>
    <xf numFmtId="190" fontId="26" fillId="0" borderId="11" xfId="0" applyNumberFormat="1" applyFont="1" applyFill="1" applyBorder="1" applyAlignment="1">
      <alignment horizontal="center" vertical="center"/>
    </xf>
    <xf numFmtId="0" fontId="26" fillId="0" borderId="11" xfId="0" applyFont="1" applyFill="1" applyBorder="1" applyAlignment="1">
      <alignment horizontal="left" vertical="center"/>
    </xf>
    <xf numFmtId="4" fontId="27" fillId="0" borderId="11" xfId="43" applyNumberFormat="1" applyFont="1" applyFill="1" applyBorder="1" applyAlignment="1">
      <alignment horizontal="right" vertical="center"/>
    </xf>
    <xf numFmtId="3" fontId="27" fillId="0" borderId="11" xfId="43" applyNumberFormat="1" applyFont="1" applyFill="1" applyBorder="1" applyAlignment="1">
      <alignment horizontal="right" vertical="center"/>
    </xf>
    <xf numFmtId="4" fontId="22" fillId="0" borderId="11" xfId="43" applyNumberFormat="1" applyFont="1" applyFill="1" applyBorder="1" applyAlignment="1">
      <alignment horizontal="right" vertical="center"/>
    </xf>
    <xf numFmtId="3" fontId="22" fillId="0" borderId="11" xfId="43" applyNumberFormat="1" applyFont="1" applyFill="1" applyBorder="1" applyAlignment="1">
      <alignment horizontal="right" vertical="center"/>
    </xf>
    <xf numFmtId="2" fontId="27" fillId="0" borderId="11" xfId="43" applyNumberFormat="1" applyFont="1" applyFill="1" applyBorder="1" applyAlignment="1">
      <alignment horizontal="right" vertical="center"/>
    </xf>
    <xf numFmtId="190" fontId="26" fillId="0" borderId="11" xfId="0" applyNumberFormat="1" applyFont="1" applyFill="1" applyBorder="1" applyAlignment="1" applyProtection="1">
      <alignment horizontal="left" vertical="center"/>
      <protection locked="0"/>
    </xf>
    <xf numFmtId="2" fontId="27" fillId="0" borderId="11" xfId="62" applyNumberFormat="1" applyFont="1" applyFill="1" applyBorder="1" applyAlignment="1">
      <alignment horizontal="right" vertical="center"/>
    </xf>
    <xf numFmtId="4" fontId="22" fillId="0" borderId="11" xfId="40" applyNumberFormat="1" applyFont="1" applyFill="1" applyBorder="1" applyAlignment="1" applyProtection="1">
      <alignment horizontal="right" vertical="center"/>
      <protection/>
    </xf>
    <xf numFmtId="3" fontId="22" fillId="0" borderId="11" xfId="40" applyNumberFormat="1" applyFont="1" applyFill="1" applyBorder="1" applyAlignment="1" applyProtection="1">
      <alignment horizontal="right" vertical="center"/>
      <protection/>
    </xf>
    <xf numFmtId="2" fontId="27" fillId="0" borderId="11" xfId="40" applyNumberFormat="1" applyFont="1" applyFill="1" applyBorder="1" applyAlignment="1">
      <alignment horizontal="right" vertical="center"/>
    </xf>
    <xf numFmtId="4" fontId="27" fillId="0" borderId="11" xfId="0" applyNumberFormat="1" applyFont="1" applyFill="1" applyBorder="1" applyAlignment="1">
      <alignment horizontal="right" vertical="center"/>
    </xf>
    <xf numFmtId="3" fontId="27" fillId="0" borderId="11" xfId="40" applyNumberFormat="1" applyFont="1" applyFill="1" applyBorder="1" applyAlignment="1" applyProtection="1">
      <alignment horizontal="right" vertical="center"/>
      <protection locked="0"/>
    </xf>
    <xf numFmtId="4" fontId="27" fillId="0" borderId="11" xfId="43" applyNumberFormat="1" applyFont="1" applyFill="1" applyBorder="1" applyAlignment="1">
      <alignment horizontal="right" vertical="center"/>
    </xf>
    <xf numFmtId="3" fontId="27" fillId="0" borderId="11" xfId="43" applyNumberFormat="1" applyFont="1" applyFill="1" applyBorder="1" applyAlignment="1">
      <alignment horizontal="right" vertical="center"/>
    </xf>
    <xf numFmtId="4" fontId="27" fillId="0" borderId="11" xfId="0" applyNumberFormat="1" applyFont="1" applyFill="1" applyBorder="1" applyAlignment="1" applyProtection="1">
      <alignment horizontal="right" vertical="center"/>
      <protection/>
    </xf>
    <xf numFmtId="3" fontId="27" fillId="0" borderId="11" xfId="0" applyNumberFormat="1" applyFont="1" applyFill="1" applyBorder="1" applyAlignment="1" applyProtection="1">
      <alignment horizontal="right" vertical="center"/>
      <protection/>
    </xf>
    <xf numFmtId="4" fontId="22" fillId="0" borderId="11" xfId="0" applyNumberFormat="1" applyFont="1" applyFill="1" applyBorder="1" applyAlignment="1" applyProtection="1">
      <alignment horizontal="right" vertical="center"/>
      <protection/>
    </xf>
    <xf numFmtId="3" fontId="22" fillId="0" borderId="11" xfId="0" applyNumberFormat="1" applyFont="1" applyFill="1" applyBorder="1" applyAlignment="1" applyProtection="1">
      <alignment horizontal="right" vertical="center"/>
      <protection/>
    </xf>
    <xf numFmtId="2" fontId="27" fillId="0" borderId="11" xfId="0" applyNumberFormat="1" applyFont="1" applyFill="1" applyBorder="1" applyAlignment="1" applyProtection="1">
      <alignment horizontal="right" vertical="center"/>
      <protection/>
    </xf>
    <xf numFmtId="4" fontId="27" fillId="0" borderId="11" xfId="0" applyNumberFormat="1" applyFont="1" applyFill="1" applyBorder="1" applyAlignment="1" applyProtection="1">
      <alignment horizontal="right" vertical="center"/>
      <protection locked="0"/>
    </xf>
    <xf numFmtId="3" fontId="27" fillId="0" borderId="11" xfId="0" applyNumberFormat="1" applyFont="1" applyFill="1" applyBorder="1" applyAlignment="1" applyProtection="1">
      <alignment horizontal="right" vertical="center"/>
      <protection locked="0"/>
    </xf>
    <xf numFmtId="0" fontId="26" fillId="0" borderId="11" xfId="0" applyNumberFormat="1" applyFont="1" applyFill="1" applyBorder="1" applyAlignment="1" applyProtection="1">
      <alignment horizontal="left" vertical="center"/>
      <protection locked="0"/>
    </xf>
    <xf numFmtId="0" fontId="27" fillId="0" borderId="11" xfId="0" applyNumberFormat="1" applyFont="1" applyFill="1" applyBorder="1" applyAlignment="1" applyProtection="1">
      <alignment horizontal="right" vertical="center"/>
      <protection locked="0"/>
    </xf>
    <xf numFmtId="190" fontId="26" fillId="0" borderId="11" xfId="59" applyNumberFormat="1" applyFont="1" applyFill="1" applyBorder="1" applyAlignment="1" applyProtection="1">
      <alignment horizontal="center" vertical="center"/>
      <protection/>
    </xf>
    <xf numFmtId="0" fontId="26" fillId="0" borderId="11" xfId="59" applyFont="1" applyFill="1" applyBorder="1" applyAlignment="1" applyProtection="1">
      <alignment horizontal="left" vertical="center"/>
      <protection/>
    </xf>
    <xf numFmtId="0" fontId="27" fillId="0" borderId="11" xfId="59" applyNumberFormat="1" applyFont="1" applyFill="1" applyBorder="1" applyAlignment="1" applyProtection="1">
      <alignment horizontal="right" vertical="center"/>
      <protection/>
    </xf>
    <xf numFmtId="3" fontId="27" fillId="0" borderId="11" xfId="59" applyNumberFormat="1" applyFont="1" applyFill="1" applyBorder="1" applyAlignment="1" applyProtection="1">
      <alignment horizontal="right" vertical="center"/>
      <protection/>
    </xf>
    <xf numFmtId="0" fontId="27" fillId="0" borderId="11" xfId="59" applyFont="1" applyFill="1" applyBorder="1" applyAlignment="1" applyProtection="1">
      <alignment horizontal="right" vertical="center"/>
      <protection/>
    </xf>
    <xf numFmtId="4" fontId="27" fillId="0" borderId="11" xfId="59" applyNumberFormat="1" applyFont="1" applyFill="1" applyBorder="1" applyAlignment="1" applyProtection="1">
      <alignment horizontal="right" vertical="center"/>
      <protection/>
    </xf>
    <xf numFmtId="4" fontId="22" fillId="0" borderId="11" xfId="59" applyNumberFormat="1" applyFont="1" applyFill="1" applyBorder="1" applyAlignment="1" applyProtection="1">
      <alignment horizontal="right" vertical="center"/>
      <protection/>
    </xf>
    <xf numFmtId="3" fontId="22" fillId="0" borderId="11" xfId="59" applyNumberFormat="1" applyFont="1" applyFill="1" applyBorder="1" applyAlignment="1" applyProtection="1">
      <alignment horizontal="right" vertical="center"/>
      <protection/>
    </xf>
    <xf numFmtId="2" fontId="27" fillId="0" borderId="11" xfId="59" applyNumberFormat="1" applyFont="1" applyFill="1" applyBorder="1" applyAlignment="1" applyProtection="1">
      <alignment horizontal="right" vertical="center"/>
      <protection/>
    </xf>
    <xf numFmtId="0" fontId="25" fillId="0" borderId="19" xfId="0" applyFont="1" applyFill="1" applyBorder="1" applyAlignment="1" applyProtection="1">
      <alignment horizontal="left" vertical="center"/>
      <protection locked="0"/>
    </xf>
    <xf numFmtId="190" fontId="26" fillId="0" borderId="20" xfId="0" applyNumberFormat="1" applyFont="1" applyFill="1" applyBorder="1" applyAlignment="1" applyProtection="1">
      <alignment horizontal="center" vertical="center"/>
      <protection locked="0"/>
    </xf>
    <xf numFmtId="0" fontId="26" fillId="0" borderId="20" xfId="0" applyFont="1" applyFill="1" applyBorder="1" applyAlignment="1" applyProtection="1">
      <alignment horizontal="left" vertical="center"/>
      <protection locked="0"/>
    </xf>
    <xf numFmtId="0" fontId="27" fillId="0" borderId="20" xfId="0" applyFont="1" applyFill="1" applyBorder="1" applyAlignment="1" applyProtection="1">
      <alignment horizontal="right" vertical="center"/>
      <protection locked="0"/>
    </xf>
    <xf numFmtId="0" fontId="29" fillId="34" borderId="20" xfId="0" applyFont="1" applyFill="1" applyBorder="1" applyAlignment="1">
      <alignment horizontal="right" vertical="center"/>
    </xf>
    <xf numFmtId="4" fontId="27" fillId="0" borderId="20" xfId="43" applyNumberFormat="1" applyFont="1" applyFill="1" applyBorder="1" applyAlignment="1" applyProtection="1">
      <alignment horizontal="right" vertical="center"/>
      <protection locked="0"/>
    </xf>
    <xf numFmtId="3" fontId="27" fillId="0" borderId="20" xfId="43" applyNumberFormat="1" applyFont="1" applyFill="1" applyBorder="1" applyAlignment="1" applyProtection="1">
      <alignment horizontal="right" vertical="center"/>
      <protection locked="0"/>
    </xf>
    <xf numFmtId="4" fontId="22" fillId="0" borderId="20" xfId="43" applyNumberFormat="1" applyFont="1" applyFill="1" applyBorder="1" applyAlignment="1" applyProtection="1">
      <alignment horizontal="right" vertical="center"/>
      <protection/>
    </xf>
    <xf numFmtId="3" fontId="22" fillId="0" borderId="20" xfId="43" applyNumberFormat="1" applyFont="1" applyFill="1" applyBorder="1" applyAlignment="1" applyProtection="1">
      <alignment horizontal="right" vertical="center"/>
      <protection/>
    </xf>
    <xf numFmtId="3" fontId="27" fillId="0" borderId="20" xfId="62" applyNumberFormat="1" applyFont="1" applyFill="1" applyBorder="1" applyAlignment="1" applyProtection="1">
      <alignment horizontal="right" vertical="center"/>
      <protection/>
    </xf>
    <xf numFmtId="2" fontId="27" fillId="0" borderId="20" xfId="62" applyNumberFormat="1" applyFont="1" applyFill="1" applyBorder="1" applyAlignment="1" applyProtection="1">
      <alignment horizontal="right" vertical="center"/>
      <protection/>
    </xf>
    <xf numFmtId="192" fontId="27" fillId="0" borderId="20" xfId="62" applyNumberFormat="1" applyFont="1" applyFill="1" applyBorder="1" applyAlignment="1" applyProtection="1">
      <alignment horizontal="left" vertical="center"/>
      <protection/>
    </xf>
    <xf numFmtId="4" fontId="27" fillId="0" borderId="20" xfId="43" applyNumberFormat="1" applyFont="1" applyFill="1" applyBorder="1" applyAlignment="1" applyProtection="1">
      <alignment horizontal="right" vertical="center"/>
      <protection/>
    </xf>
    <xf numFmtId="3" fontId="27" fillId="0" borderId="20" xfId="0" applyNumberFormat="1" applyFont="1" applyFill="1" applyBorder="1" applyAlignment="1">
      <alignment horizontal="right" vertical="center"/>
    </xf>
    <xf numFmtId="2" fontId="27" fillId="0" borderId="21" xfId="62" applyNumberFormat="1" applyFont="1" applyFill="1" applyBorder="1" applyAlignment="1" applyProtection="1">
      <alignment horizontal="right" vertical="center"/>
      <protection/>
    </xf>
    <xf numFmtId="0" fontId="25" fillId="0" borderId="12" xfId="0" applyFont="1" applyFill="1" applyBorder="1" applyAlignment="1">
      <alignment horizontal="left" vertical="center"/>
    </xf>
    <xf numFmtId="2" fontId="27" fillId="0" borderId="13" xfId="43" applyNumberFormat="1" applyFont="1" applyFill="1" applyBorder="1" applyAlignment="1">
      <alignment horizontal="right" vertical="center"/>
    </xf>
    <xf numFmtId="0" fontId="25" fillId="0" borderId="12" xfId="0" applyFont="1" applyFill="1" applyBorder="1" applyAlignment="1" applyProtection="1">
      <alignment horizontal="left" vertical="center"/>
      <protection locked="0"/>
    </xf>
    <xf numFmtId="2" fontId="27" fillId="0" borderId="13" xfId="0" applyNumberFormat="1" applyFont="1" applyFill="1" applyBorder="1" applyAlignment="1">
      <alignment horizontal="right" vertical="center"/>
    </xf>
    <xf numFmtId="0" fontId="25" fillId="0" borderId="12" xfId="58" applyFont="1" applyFill="1" applyBorder="1" applyAlignment="1">
      <alignment horizontal="left" vertical="center"/>
      <protection/>
    </xf>
    <xf numFmtId="2" fontId="27" fillId="0" borderId="13" xfId="62" applyNumberFormat="1" applyFont="1" applyFill="1" applyBorder="1" applyAlignment="1" applyProtection="1">
      <alignment horizontal="right" vertical="center"/>
      <protection/>
    </xf>
    <xf numFmtId="2" fontId="27" fillId="0" borderId="13" xfId="0" applyNumberFormat="1" applyFont="1" applyFill="1" applyBorder="1" applyAlignment="1" applyProtection="1">
      <alignment horizontal="right" vertical="center"/>
      <protection/>
    </xf>
    <xf numFmtId="0" fontId="25" fillId="0" borderId="12" xfId="0" applyNumberFormat="1" applyFont="1" applyFill="1" applyBorder="1" applyAlignment="1" applyProtection="1">
      <alignment horizontal="left" vertical="center"/>
      <protection locked="0"/>
    </xf>
    <xf numFmtId="0" fontId="25" fillId="0" borderId="12" xfId="59" applyFont="1" applyFill="1" applyBorder="1" applyAlignment="1" applyProtection="1">
      <alignment horizontal="left" vertical="center"/>
      <protection/>
    </xf>
    <xf numFmtId="2" fontId="27" fillId="0" borderId="13" xfId="59" applyNumberFormat="1" applyFont="1" applyFill="1" applyBorder="1" applyAlignment="1" applyProtection="1">
      <alignment horizontal="right" vertical="center"/>
      <protection/>
    </xf>
    <xf numFmtId="0" fontId="25" fillId="0" borderId="22" xfId="0" applyFont="1" applyFill="1" applyBorder="1" applyAlignment="1" applyProtection="1">
      <alignment horizontal="left" vertical="center"/>
      <protection locked="0"/>
    </xf>
    <xf numFmtId="0" fontId="26" fillId="0" borderId="14" xfId="0" applyFont="1" applyFill="1" applyBorder="1" applyAlignment="1" applyProtection="1">
      <alignment horizontal="left" vertical="center"/>
      <protection locked="0"/>
    </xf>
    <xf numFmtId="0" fontId="27" fillId="0" borderId="14" xfId="0" applyFont="1" applyFill="1" applyBorder="1" applyAlignment="1" applyProtection="1">
      <alignment horizontal="right" vertical="center"/>
      <protection locked="0"/>
    </xf>
    <xf numFmtId="192" fontId="27" fillId="0" borderId="14" xfId="62" applyNumberFormat="1" applyFont="1" applyFill="1" applyBorder="1" applyAlignment="1" applyProtection="1">
      <alignment horizontal="left" vertical="center"/>
      <protection/>
    </xf>
    <xf numFmtId="4" fontId="27" fillId="0" borderId="14" xfId="43" applyNumberFormat="1" applyFont="1" applyFill="1" applyBorder="1" applyAlignment="1" applyProtection="1">
      <alignment horizontal="right" vertical="center"/>
      <protection/>
    </xf>
    <xf numFmtId="3" fontId="27" fillId="0" borderId="14" xfId="0" applyNumberFormat="1" applyFont="1" applyFill="1" applyBorder="1" applyAlignment="1">
      <alignment horizontal="right" vertical="center"/>
    </xf>
    <xf numFmtId="2" fontId="27" fillId="0" borderId="15" xfId="62" applyNumberFormat="1" applyFont="1" applyFill="1" applyBorder="1" applyAlignment="1" applyProtection="1">
      <alignment horizontal="right" vertical="center"/>
      <protection/>
    </xf>
    <xf numFmtId="0" fontId="25" fillId="0" borderId="23" xfId="0" applyFont="1" applyFill="1" applyBorder="1" applyAlignment="1">
      <alignment horizontal="left" vertical="center"/>
    </xf>
    <xf numFmtId="190" fontId="26" fillId="0" borderId="10" xfId="0" applyNumberFormat="1" applyFont="1" applyFill="1" applyBorder="1" applyAlignment="1">
      <alignment horizontal="center" vertical="center"/>
    </xf>
    <xf numFmtId="0" fontId="26" fillId="0" borderId="10" xfId="0" applyFont="1" applyFill="1" applyBorder="1" applyAlignment="1">
      <alignment horizontal="left" vertical="center"/>
    </xf>
    <xf numFmtId="4" fontId="27" fillId="0" borderId="10" xfId="43" applyNumberFormat="1" applyFont="1" applyFill="1" applyBorder="1" applyAlignment="1">
      <alignment horizontal="right" vertical="center"/>
    </xf>
    <xf numFmtId="3" fontId="27" fillId="0" borderId="10" xfId="43" applyNumberFormat="1" applyFont="1" applyFill="1" applyBorder="1" applyAlignment="1">
      <alignment horizontal="right" vertical="center"/>
    </xf>
    <xf numFmtId="4" fontId="22" fillId="0" borderId="10" xfId="43" applyNumberFormat="1" applyFont="1" applyFill="1" applyBorder="1" applyAlignment="1">
      <alignment horizontal="right" vertical="center"/>
    </xf>
    <xf numFmtId="3" fontId="22" fillId="0" borderId="10" xfId="43" applyNumberFormat="1" applyFont="1" applyFill="1" applyBorder="1" applyAlignment="1">
      <alignment horizontal="right" vertical="center"/>
    </xf>
    <xf numFmtId="2" fontId="27" fillId="0" borderId="10" xfId="62" applyNumberFormat="1" applyFont="1" applyFill="1" applyBorder="1" applyAlignment="1">
      <alignment horizontal="right" vertical="center"/>
    </xf>
    <xf numFmtId="192" fontId="27" fillId="0" borderId="10" xfId="62" applyNumberFormat="1" applyFont="1" applyFill="1" applyBorder="1" applyAlignment="1" applyProtection="1">
      <alignment horizontal="left" vertical="center"/>
      <protection/>
    </xf>
    <xf numFmtId="2" fontId="27" fillId="0" borderId="24" xfId="0" applyNumberFormat="1" applyFont="1" applyFill="1" applyBorder="1" applyAlignment="1">
      <alignment horizontal="right" vertical="center"/>
    </xf>
    <xf numFmtId="190" fontId="26" fillId="0" borderId="14" xfId="0" applyNumberFormat="1" applyFont="1" applyFill="1" applyBorder="1" applyAlignment="1" applyProtection="1">
      <alignment horizontal="left" vertical="center"/>
      <protection locked="0"/>
    </xf>
    <xf numFmtId="0" fontId="17" fillId="0" borderId="25" xfId="0" applyFont="1" applyFill="1" applyBorder="1" applyAlignment="1" applyProtection="1">
      <alignment horizontal="center"/>
      <protection/>
    </xf>
    <xf numFmtId="0" fontId="24" fillId="0" borderId="26" xfId="0" applyFont="1" applyFill="1" applyBorder="1" applyAlignment="1" applyProtection="1">
      <alignment horizontal="center"/>
      <protection/>
    </xf>
    <xf numFmtId="0" fontId="17" fillId="0" borderId="11" xfId="0" applyFont="1" applyFill="1" applyBorder="1" applyAlignment="1" applyProtection="1">
      <alignment horizontal="center"/>
      <protection/>
    </xf>
    <xf numFmtId="0" fontId="24" fillId="0" borderId="16" xfId="0" applyFont="1" applyFill="1" applyBorder="1" applyAlignment="1" applyProtection="1">
      <alignment horizontal="center"/>
      <protection/>
    </xf>
    <xf numFmtId="191" fontId="17" fillId="0" borderId="14" xfId="0" applyNumberFormat="1" applyFont="1" applyFill="1" applyBorder="1" applyAlignment="1" applyProtection="1">
      <alignment horizontal="center" wrapText="1"/>
      <protection/>
    </xf>
    <xf numFmtId="196" fontId="17" fillId="0" borderId="14" xfId="0" applyNumberFormat="1" applyFont="1" applyFill="1" applyBorder="1" applyAlignment="1" applyProtection="1">
      <alignment horizontal="center" wrapText="1"/>
      <protection/>
    </xf>
    <xf numFmtId="193" fontId="17" fillId="0" borderId="14" xfId="0" applyNumberFormat="1" applyFont="1" applyFill="1" applyBorder="1" applyAlignment="1" applyProtection="1">
      <alignment horizontal="center" wrapText="1"/>
      <protection/>
    </xf>
    <xf numFmtId="192" fontId="17" fillId="0" borderId="14" xfId="0" applyNumberFormat="1" applyFont="1" applyFill="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49" fontId="28" fillId="0" borderId="26" xfId="0" applyNumberFormat="1" applyFont="1" applyFill="1" applyBorder="1" applyAlignment="1">
      <alignment horizontal="right" vertical="center"/>
    </xf>
    <xf numFmtId="49" fontId="28" fillId="0" borderId="26" xfId="0" applyNumberFormat="1" applyFont="1" applyFill="1" applyBorder="1" applyAlignment="1" applyProtection="1">
      <alignment horizontal="right" vertical="center"/>
      <protection/>
    </xf>
    <xf numFmtId="0" fontId="25" fillId="0" borderId="22" xfId="0" applyFont="1" applyFill="1" applyBorder="1" applyAlignment="1">
      <alignment horizontal="left" vertical="center"/>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4" fontId="22" fillId="0" borderId="14" xfId="40" applyNumberFormat="1" applyFont="1" applyFill="1" applyBorder="1" applyAlignment="1" applyProtection="1">
      <alignment horizontal="right" vertical="center"/>
      <protection/>
    </xf>
    <xf numFmtId="3" fontId="22" fillId="0" borderId="14" xfId="40" applyNumberFormat="1" applyFont="1" applyFill="1" applyBorder="1" applyAlignment="1" applyProtection="1">
      <alignment horizontal="right" vertical="center"/>
      <protection/>
    </xf>
    <xf numFmtId="2" fontId="27" fillId="0" borderId="14" xfId="40" applyNumberFormat="1" applyFont="1" applyFill="1" applyBorder="1" applyAlignment="1">
      <alignment horizontal="right" vertical="center"/>
    </xf>
    <xf numFmtId="4" fontId="27" fillId="0" borderId="14" xfId="0" applyNumberFormat="1" applyFont="1" applyFill="1" applyBorder="1" applyAlignment="1">
      <alignment horizontal="right" vertical="center"/>
    </xf>
    <xf numFmtId="3" fontId="27" fillId="0" borderId="14" xfId="40" applyNumberFormat="1" applyFont="1" applyFill="1" applyBorder="1" applyAlignment="1" applyProtection="1">
      <alignment horizontal="right" vertical="center"/>
      <protection locked="0"/>
    </xf>
    <xf numFmtId="2" fontId="27" fillId="0" borderId="15" xfId="0" applyNumberFormat="1" applyFont="1" applyFill="1" applyBorder="1" applyAlignment="1">
      <alignment horizontal="right" vertical="center"/>
    </xf>
    <xf numFmtId="193" fontId="17" fillId="0" borderId="20" xfId="0" applyNumberFormat="1" applyFont="1" applyFill="1" applyBorder="1" applyAlignment="1" applyProtection="1">
      <alignment horizontal="center" wrapText="1"/>
      <protection/>
    </xf>
    <xf numFmtId="0" fontId="16" fillId="33" borderId="27" xfId="0" applyFont="1" applyFill="1" applyBorder="1" applyAlignment="1" applyProtection="1">
      <alignment horizontal="center" vertical="center"/>
      <protection/>
    </xf>
    <xf numFmtId="0" fontId="15" fillId="33" borderId="27" xfId="0" applyFont="1" applyFill="1" applyBorder="1" applyAlignment="1">
      <alignment/>
    </xf>
    <xf numFmtId="185" fontId="17" fillId="0" borderId="20" xfId="0" applyNumberFormat="1" applyFont="1" applyFill="1" applyBorder="1" applyAlignment="1" applyProtection="1">
      <alignment horizontal="center" wrapText="1"/>
      <protection/>
    </xf>
    <xf numFmtId="0" fontId="17" fillId="0" borderId="20" xfId="0" applyFont="1" applyFill="1" applyBorder="1" applyAlignment="1" applyProtection="1">
      <alignment horizontal="center" wrapText="1"/>
      <protection/>
    </xf>
    <xf numFmtId="0" fontId="17" fillId="0" borderId="14" xfId="0" applyFont="1" applyFill="1" applyBorder="1" applyAlignment="1" applyProtection="1">
      <alignment horizontal="center" wrapText="1"/>
      <protection/>
    </xf>
    <xf numFmtId="193" fontId="17" fillId="0" borderId="21" xfId="0" applyNumberFormat="1" applyFont="1" applyFill="1" applyBorder="1" applyAlignment="1" applyProtection="1">
      <alignment horizontal="center" wrapText="1"/>
      <protection/>
    </xf>
    <xf numFmtId="171" fontId="17" fillId="0" borderId="19" xfId="43" applyFont="1" applyFill="1" applyBorder="1" applyAlignment="1" applyProtection="1">
      <alignment horizontal="center"/>
      <protection/>
    </xf>
    <xf numFmtId="171" fontId="17" fillId="0" borderId="22" xfId="43" applyFont="1" applyFill="1" applyBorder="1" applyAlignment="1" applyProtection="1">
      <alignment horizontal="center"/>
      <protection/>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30" fillId="0" borderId="28" xfId="0" applyNumberFormat="1" applyFont="1" applyFill="1" applyBorder="1" applyAlignment="1" applyProtection="1">
      <alignment horizontal="right" vertical="center" wrapText="1"/>
      <protection locked="0"/>
    </xf>
    <xf numFmtId="193" fontId="30" fillId="0" borderId="29" xfId="0" applyNumberFormat="1" applyFont="1" applyFill="1" applyBorder="1" applyAlignment="1" applyProtection="1">
      <alignment horizontal="right" vertical="center" wrapText="1"/>
      <protection locked="0"/>
    </xf>
    <xf numFmtId="193" fontId="30" fillId="0" borderId="30" xfId="0" applyNumberFormat="1" applyFont="1" applyFill="1" applyBorder="1" applyAlignment="1" applyProtection="1">
      <alignment horizontal="right" vertical="center" wrapText="1"/>
      <protection locked="0"/>
    </xf>
    <xf numFmtId="193" fontId="30" fillId="0" borderId="31" xfId="0" applyNumberFormat="1" applyFont="1" applyFill="1" applyBorder="1" applyAlignment="1" applyProtection="1">
      <alignment horizontal="right" vertical="center" wrapText="1"/>
      <protection locked="0"/>
    </xf>
    <xf numFmtId="193" fontId="30" fillId="0" borderId="0" xfId="0" applyNumberFormat="1" applyFont="1" applyFill="1" applyBorder="1" applyAlignment="1" applyProtection="1">
      <alignment horizontal="right" vertical="center" wrapText="1"/>
      <protection locked="0"/>
    </xf>
    <xf numFmtId="193" fontId="30" fillId="0" borderId="32" xfId="0" applyNumberFormat="1" applyFont="1" applyFill="1" applyBorder="1" applyAlignment="1" applyProtection="1">
      <alignment horizontal="right" vertical="center" wrapText="1"/>
      <protection locked="0"/>
    </xf>
    <xf numFmtId="193" fontId="30" fillId="0" borderId="33" xfId="0" applyNumberFormat="1" applyFont="1" applyFill="1" applyBorder="1" applyAlignment="1" applyProtection="1">
      <alignment horizontal="right" vertical="center" wrapText="1"/>
      <protection locked="0"/>
    </xf>
    <xf numFmtId="193" fontId="30" fillId="0" borderId="34" xfId="0" applyNumberFormat="1" applyFont="1" applyFill="1" applyBorder="1" applyAlignment="1" applyProtection="1">
      <alignment horizontal="right" vertical="center" wrapText="1"/>
      <protection locked="0"/>
    </xf>
    <xf numFmtId="193" fontId="30" fillId="0" borderId="35" xfId="0" applyNumberFormat="1" applyFont="1" applyFill="1" applyBorder="1" applyAlignment="1" applyProtection="1">
      <alignment horizontal="right" vertical="center" wrapText="1"/>
      <protection locked="0"/>
    </xf>
    <xf numFmtId="190" fontId="17" fillId="0" borderId="20" xfId="0" applyNumberFormat="1" applyFont="1" applyFill="1" applyBorder="1" applyAlignment="1" applyProtection="1">
      <alignment horizontal="center" wrapText="1"/>
      <protection/>
    </xf>
    <xf numFmtId="190" fontId="17" fillId="0" borderId="14" xfId="0" applyNumberFormat="1" applyFont="1" applyFill="1" applyBorder="1" applyAlignment="1" applyProtection="1">
      <alignment horizontal="center" wrapText="1"/>
      <protection/>
    </xf>
    <xf numFmtId="0" fontId="17" fillId="0" borderId="14" xfId="0" applyFont="1" applyFill="1" applyBorder="1" applyAlignment="1" applyProtection="1">
      <alignment horizontal="center"/>
      <protection/>
    </xf>
    <xf numFmtId="0" fontId="8" fillId="0" borderId="36" xfId="0" applyFont="1" applyFill="1" applyBorder="1" applyAlignment="1" applyProtection="1">
      <alignment horizontal="left" vertical="center"/>
      <protection locked="0"/>
    </xf>
    <xf numFmtId="0" fontId="8" fillId="0" borderId="37"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14" fillId="33" borderId="33" xfId="0" applyFont="1" applyFill="1" applyBorder="1" applyAlignment="1">
      <alignment horizontal="center" vertical="center"/>
    </xf>
    <xf numFmtId="0" fontId="14" fillId="33" borderId="34" xfId="0" applyFont="1" applyFill="1" applyBorder="1" applyAlignment="1">
      <alignment horizontal="center" vertical="center"/>
    </xf>
    <xf numFmtId="0" fontId="14" fillId="33" borderId="35"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7Şubat,2008" xfId="58"/>
    <cellStyle name="Normal_Sayfa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8249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 Box 2"/>
        <xdr:cNvSpPr txBox="1">
          <a:spLocks noChangeArrowheads="1"/>
        </xdr:cNvSpPr>
      </xdr:nvSpPr>
      <xdr:spPr>
        <a:xfrm>
          <a:off x="15563850" y="0"/>
          <a:ext cx="26860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 name="Text Box 5"/>
        <xdr:cNvSpPr txBox="1">
          <a:spLocks noChangeArrowheads="1"/>
        </xdr:cNvSpPr>
      </xdr:nvSpPr>
      <xdr:spPr>
        <a:xfrm>
          <a:off x="19050" y="38100"/>
          <a:ext cx="18230850"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4" name="Text Box 6"/>
        <xdr:cNvSpPr txBox="1">
          <a:spLocks noChangeArrowheads="1"/>
        </xdr:cNvSpPr>
      </xdr:nvSpPr>
      <xdr:spPr>
        <a:xfrm>
          <a:off x="15430500" y="419100"/>
          <a:ext cx="2695575" cy="685800"/>
        </a:xfrm>
        <a:prstGeom prst="rect">
          <a:avLst/>
        </a:prstGeom>
        <a:solidFill>
          <a:srgbClr val="FFCC99"/>
        </a:solidFill>
        <a:ln w="9525" cmpd="sng">
          <a:noFill/>
        </a:ln>
      </xdr:spPr>
      <xdr:txBody>
        <a:bodyPr vertOverflow="clip" wrap="square" lIns="0" tIns="41148" rIns="45720" bIns="0"/>
        <a:p>
          <a:pPr algn="r">
            <a:defRPr/>
          </a:pPr>
          <a:r>
            <a:rPr lang="en-US" cap="none" sz="2000" b="0" i="0" u="none" baseline="0">
              <a:solidFill>
                <a:srgbClr val="000000"/>
              </a:solidFill>
              <a:latin typeface="Garamond"/>
              <a:ea typeface="Garamond"/>
              <a:cs typeface="Garamond"/>
            </a:rPr>
            <a:t>WEEKEND: 13
</a:t>
          </a:r>
          <a:r>
            <a:rPr lang="en-US" cap="none" sz="2000" b="0" i="0" u="none" baseline="0">
              <a:solidFill>
                <a:srgbClr val="000000"/>
              </a:solidFill>
              <a:latin typeface="Garamond"/>
              <a:ea typeface="Garamond"/>
              <a:cs typeface="Garamond"/>
            </a:rPr>
            <a:t>26-28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658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142875</xdr:colOff>
      <xdr:row>0</xdr:row>
      <xdr:rowOff>0</xdr:rowOff>
    </xdr:to>
    <xdr:sp fLocksText="0">
      <xdr:nvSpPr>
        <xdr:cNvPr id="2" name="Text Box 2"/>
        <xdr:cNvSpPr txBox="1">
          <a:spLocks noChangeArrowheads="1"/>
        </xdr:cNvSpPr>
      </xdr:nvSpPr>
      <xdr:spPr>
        <a:xfrm>
          <a:off x="8448675" y="0"/>
          <a:ext cx="22098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4" name="Text Box 4"/>
        <xdr:cNvSpPr txBox="1">
          <a:spLocks noChangeArrowheads="1"/>
        </xdr:cNvSpPr>
      </xdr:nvSpPr>
      <xdr:spPr>
        <a:xfrm>
          <a:off x="8315325"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5060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658225" y="0"/>
          <a:ext cx="17811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8" name="Text Box 8"/>
        <xdr:cNvSpPr txBox="1">
          <a:spLocks noChangeArrowheads="1"/>
        </xdr:cNvSpPr>
      </xdr:nvSpPr>
      <xdr:spPr>
        <a:xfrm>
          <a:off x="8315325"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5060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8010525" y="0"/>
          <a:ext cx="240030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658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142875</xdr:colOff>
      <xdr:row>0</xdr:row>
      <xdr:rowOff>0</xdr:rowOff>
    </xdr:to>
    <xdr:sp fLocksText="0">
      <xdr:nvSpPr>
        <xdr:cNvPr id="12" name="Text Box 12"/>
        <xdr:cNvSpPr txBox="1">
          <a:spLocks noChangeArrowheads="1"/>
        </xdr:cNvSpPr>
      </xdr:nvSpPr>
      <xdr:spPr>
        <a:xfrm>
          <a:off x="8448675" y="0"/>
          <a:ext cx="22098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14" name="Text Box 14"/>
        <xdr:cNvSpPr txBox="1">
          <a:spLocks noChangeArrowheads="1"/>
        </xdr:cNvSpPr>
      </xdr:nvSpPr>
      <xdr:spPr>
        <a:xfrm>
          <a:off x="8315325"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658225" y="0"/>
          <a:ext cx="17811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17" name="Text Box 18"/>
        <xdr:cNvSpPr txBox="1">
          <a:spLocks noChangeArrowheads="1"/>
        </xdr:cNvSpPr>
      </xdr:nvSpPr>
      <xdr:spPr>
        <a:xfrm>
          <a:off x="8315325"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447675</xdr:colOff>
      <xdr:row>0</xdr:row>
      <xdr:rowOff>0</xdr:rowOff>
    </xdr:to>
    <xdr:sp>
      <xdr:nvSpPr>
        <xdr:cNvPr id="18" name="Text Box 19"/>
        <xdr:cNvSpPr txBox="1">
          <a:spLocks noChangeArrowheads="1"/>
        </xdr:cNvSpPr>
      </xdr:nvSpPr>
      <xdr:spPr>
        <a:xfrm>
          <a:off x="19050" y="0"/>
          <a:ext cx="104965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447675</xdr:colOff>
      <xdr:row>0</xdr:row>
      <xdr:rowOff>0</xdr:rowOff>
    </xdr:to>
    <xdr:sp>
      <xdr:nvSpPr>
        <xdr:cNvPr id="19" name="Text Box 21"/>
        <xdr:cNvSpPr txBox="1">
          <a:spLocks noChangeArrowheads="1"/>
        </xdr:cNvSpPr>
      </xdr:nvSpPr>
      <xdr:spPr>
        <a:xfrm>
          <a:off x="19050" y="0"/>
          <a:ext cx="104965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447675</xdr:colOff>
      <xdr:row>0</xdr:row>
      <xdr:rowOff>0</xdr:rowOff>
    </xdr:to>
    <xdr:sp fLocksText="0">
      <xdr:nvSpPr>
        <xdr:cNvPr id="20" name="Text Box 22"/>
        <xdr:cNvSpPr txBox="1">
          <a:spLocks noChangeArrowheads="1"/>
        </xdr:cNvSpPr>
      </xdr:nvSpPr>
      <xdr:spPr>
        <a:xfrm>
          <a:off x="9686925" y="0"/>
          <a:ext cx="82867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2" name="Text Box 24"/>
        <xdr:cNvSpPr txBox="1">
          <a:spLocks noChangeArrowheads="1"/>
        </xdr:cNvSpPr>
      </xdr:nvSpPr>
      <xdr:spPr>
        <a:xfrm>
          <a:off x="8315325"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23" name="Text Box 25"/>
        <xdr:cNvSpPr txBox="1">
          <a:spLocks noChangeArrowheads="1"/>
        </xdr:cNvSpPr>
      </xdr:nvSpPr>
      <xdr:spPr>
        <a:xfrm>
          <a:off x="19050" y="38100"/>
          <a:ext cx="10496550"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419100</xdr:colOff>
      <xdr:row>0</xdr:row>
      <xdr:rowOff>638175</xdr:rowOff>
    </xdr:from>
    <xdr:to>
      <xdr:col>21</xdr:col>
      <xdr:colOff>323850</xdr:colOff>
      <xdr:row>0</xdr:row>
      <xdr:rowOff>1104900</xdr:rowOff>
    </xdr:to>
    <xdr:sp fLocksText="0">
      <xdr:nvSpPr>
        <xdr:cNvPr id="24" name="Text Box 26"/>
        <xdr:cNvSpPr txBox="1">
          <a:spLocks noChangeArrowheads="1"/>
        </xdr:cNvSpPr>
      </xdr:nvSpPr>
      <xdr:spPr>
        <a:xfrm>
          <a:off x="8734425" y="638175"/>
          <a:ext cx="1657350" cy="466725"/>
        </a:xfrm>
        <a:prstGeom prst="rect">
          <a:avLst/>
        </a:prstGeom>
        <a:solidFill>
          <a:srgbClr val="FFCC99"/>
        </a:solidFill>
        <a:ln w="9525" cmpd="sng">
          <a:noFill/>
        </a:ln>
      </xdr:spPr>
      <xdr:txBody>
        <a:bodyPr vertOverflow="clip" wrap="square" lIns="0" tIns="32004" rIns="36576" bIns="0"/>
        <a:p>
          <a:pPr algn="r">
            <a:defRPr/>
          </a:pPr>
          <a:r>
            <a:rPr lang="en-US" cap="none" sz="1400" b="0" i="0" u="none" baseline="0">
              <a:solidFill>
                <a:srgbClr val="000000"/>
              </a:solidFill>
              <a:latin typeface="Garamond"/>
              <a:ea typeface="Garamond"/>
              <a:cs typeface="Garamond"/>
            </a:rPr>
            <a:t>WEEKEND: 13
</a:t>
          </a:r>
          <a:r>
            <a:rPr lang="en-US" cap="none" sz="1400" b="0" i="0" u="none" baseline="0">
              <a:solidFill>
                <a:srgbClr val="000000"/>
              </a:solidFill>
              <a:latin typeface="Garamond"/>
              <a:ea typeface="Garamond"/>
              <a:cs typeface="Garamond"/>
            </a:rPr>
            <a:t>19-21 MARCH 2010</a:t>
          </a:r>
          <a:r>
            <a:rPr lang="en-US" cap="none" sz="1400" b="0" i="0" u="none" baseline="0">
              <a:solidFill>
                <a:srgbClr val="FFFFFF"/>
              </a:solidFill>
              <a:latin typeface="Garamond"/>
              <a:ea typeface="Garamond"/>
              <a:cs typeface="Garamond"/>
            </a:rPr>
            <a:t>
</a:t>
          </a:r>
          <a:r>
            <a:rPr lang="en-US" cap="none" sz="14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9"/>
  <sheetViews>
    <sheetView tabSelected="1" zoomScale="64" zoomScaleNormal="64" zoomScalePageLayoutView="0" workbookViewId="0" topLeftCell="A1">
      <selection activeCell="A16" sqref="A16:IV16"/>
    </sheetView>
  </sheetViews>
  <sheetFormatPr defaultColWidth="4.421875" defaultRowHeight="12.75"/>
  <cols>
    <col min="1" max="1" width="4.140625" style="43" bestFit="1" customWidth="1"/>
    <col min="2" max="2" width="66.00390625" style="15" bestFit="1" customWidth="1"/>
    <col min="3" max="3" width="8.57421875" style="16" bestFit="1" customWidth="1"/>
    <col min="4" max="4" width="12.421875" style="6" bestFit="1" customWidth="1"/>
    <col min="5" max="5" width="6.7109375" style="17" bestFit="1" customWidth="1"/>
    <col min="6" max="6" width="7.57421875" style="17" bestFit="1" customWidth="1"/>
    <col min="7" max="7" width="8.421875" style="17" customWidth="1"/>
    <col min="8" max="8" width="11.8515625" style="20" bestFit="1" customWidth="1"/>
    <col min="9" max="9" width="7.7109375" style="26" bestFit="1" customWidth="1"/>
    <col min="10" max="10" width="11.8515625" style="20" bestFit="1" customWidth="1"/>
    <col min="11" max="11" width="8.8515625" style="26" bestFit="1" customWidth="1"/>
    <col min="12" max="12" width="13.57421875" style="20" bestFit="1" customWidth="1"/>
    <col min="13" max="13" width="8.8515625" style="26" bestFit="1" customWidth="1"/>
    <col min="14" max="14" width="15.7109375" style="23" bestFit="1" customWidth="1"/>
    <col min="15" max="15" width="10.140625" style="27" bestFit="1" customWidth="1"/>
    <col min="16" max="16" width="8.7109375" style="44" customWidth="1"/>
    <col min="17" max="17" width="6.7109375" style="45" customWidth="1"/>
    <col min="18" max="18" width="13.57421875" style="46" bestFit="1" customWidth="1"/>
    <col min="19" max="19" width="9.00390625" style="47" bestFit="1" customWidth="1"/>
    <col min="20" max="20" width="14.7109375" style="46" bestFit="1" customWidth="1"/>
    <col min="21" max="21" width="11.8515625" style="44" bestFit="1" customWidth="1"/>
    <col min="22" max="22" width="6.7109375" style="45" customWidth="1"/>
    <col min="23" max="23" width="2.28125" style="48" bestFit="1" customWidth="1"/>
    <col min="24" max="26" width="4.421875" style="6" customWidth="1"/>
    <col min="27" max="27" width="2.00390625" style="6" bestFit="1" customWidth="1"/>
    <col min="28" max="16384" width="4.421875" style="6" customWidth="1"/>
  </cols>
  <sheetData>
    <row r="1" spans="1:23" s="40" customFormat="1" ht="99" customHeight="1">
      <c r="A1" s="41"/>
      <c r="B1" s="28"/>
      <c r="C1" s="29"/>
      <c r="D1" s="30"/>
      <c r="E1" s="31"/>
      <c r="F1" s="31"/>
      <c r="G1" s="31"/>
      <c r="H1" s="32"/>
      <c r="I1" s="33"/>
      <c r="J1" s="34"/>
      <c r="K1" s="35"/>
      <c r="L1" s="36"/>
      <c r="M1" s="37"/>
      <c r="N1" s="38"/>
      <c r="O1" s="39"/>
      <c r="P1" s="44"/>
      <c r="Q1" s="45"/>
      <c r="R1" s="46"/>
      <c r="S1" s="47"/>
      <c r="T1" s="46"/>
      <c r="U1" s="44"/>
      <c r="V1" s="45"/>
      <c r="W1" s="48"/>
    </row>
    <row r="2" spans="1:23" s="3" customFormat="1" ht="27.75" thickBot="1">
      <c r="A2" s="192" t="s">
        <v>11</v>
      </c>
      <c r="B2" s="193"/>
      <c r="C2" s="193"/>
      <c r="D2" s="193"/>
      <c r="E2" s="193"/>
      <c r="F2" s="193"/>
      <c r="G2" s="193"/>
      <c r="H2" s="193"/>
      <c r="I2" s="193"/>
      <c r="J2" s="193"/>
      <c r="K2" s="193"/>
      <c r="L2" s="193"/>
      <c r="M2" s="193"/>
      <c r="N2" s="193"/>
      <c r="O2" s="193"/>
      <c r="P2" s="193"/>
      <c r="Q2" s="193"/>
      <c r="R2" s="193"/>
      <c r="S2" s="193"/>
      <c r="T2" s="193"/>
      <c r="U2" s="193"/>
      <c r="V2" s="193"/>
      <c r="W2" s="48"/>
    </row>
    <row r="3" spans="1:23" s="173" customFormat="1" ht="20.25" customHeight="1">
      <c r="A3" s="171"/>
      <c r="B3" s="198" t="s">
        <v>12</v>
      </c>
      <c r="C3" s="212" t="s">
        <v>17</v>
      </c>
      <c r="D3" s="195" t="s">
        <v>3</v>
      </c>
      <c r="E3" s="195" t="s">
        <v>18</v>
      </c>
      <c r="F3" s="195" t="s">
        <v>19</v>
      </c>
      <c r="G3" s="195" t="s">
        <v>20</v>
      </c>
      <c r="H3" s="194" t="s">
        <v>4</v>
      </c>
      <c r="I3" s="194"/>
      <c r="J3" s="194" t="s">
        <v>5</v>
      </c>
      <c r="K3" s="194"/>
      <c r="L3" s="194" t="s">
        <v>6</v>
      </c>
      <c r="M3" s="194"/>
      <c r="N3" s="191" t="s">
        <v>21</v>
      </c>
      <c r="O3" s="191"/>
      <c r="P3" s="191"/>
      <c r="Q3" s="191"/>
      <c r="R3" s="194" t="s">
        <v>2</v>
      </c>
      <c r="S3" s="194"/>
      <c r="T3" s="191" t="s">
        <v>13</v>
      </c>
      <c r="U3" s="191"/>
      <c r="V3" s="197"/>
      <c r="W3" s="172"/>
    </row>
    <row r="4" spans="1:23" s="173" customFormat="1" ht="26.25" thickBot="1">
      <c r="A4" s="174"/>
      <c r="B4" s="199"/>
      <c r="C4" s="213"/>
      <c r="D4" s="214"/>
      <c r="E4" s="196"/>
      <c r="F4" s="196"/>
      <c r="G4" s="196"/>
      <c r="H4" s="175" t="s">
        <v>9</v>
      </c>
      <c r="I4" s="176" t="s">
        <v>8</v>
      </c>
      <c r="J4" s="175" t="s">
        <v>9</v>
      </c>
      <c r="K4" s="176" t="s">
        <v>8</v>
      </c>
      <c r="L4" s="175" t="s">
        <v>9</v>
      </c>
      <c r="M4" s="176" t="s">
        <v>8</v>
      </c>
      <c r="N4" s="175" t="s">
        <v>9</v>
      </c>
      <c r="O4" s="176" t="s">
        <v>8</v>
      </c>
      <c r="P4" s="176" t="s">
        <v>14</v>
      </c>
      <c r="Q4" s="177" t="s">
        <v>15</v>
      </c>
      <c r="R4" s="175" t="s">
        <v>9</v>
      </c>
      <c r="S4" s="178" t="s">
        <v>7</v>
      </c>
      <c r="T4" s="175" t="s">
        <v>9</v>
      </c>
      <c r="U4" s="176" t="s">
        <v>8</v>
      </c>
      <c r="V4" s="179" t="s">
        <v>15</v>
      </c>
      <c r="W4" s="172"/>
    </row>
    <row r="5" spans="1:23" s="4" customFormat="1" ht="15" customHeight="1">
      <c r="A5" s="84">
        <v>1</v>
      </c>
      <c r="B5" s="128" t="s">
        <v>59</v>
      </c>
      <c r="C5" s="129">
        <v>40263</v>
      </c>
      <c r="D5" s="130" t="s">
        <v>25</v>
      </c>
      <c r="E5" s="131">
        <v>286</v>
      </c>
      <c r="F5" s="131">
        <v>476</v>
      </c>
      <c r="G5" s="132">
        <v>1</v>
      </c>
      <c r="H5" s="133">
        <v>623818.5</v>
      </c>
      <c r="I5" s="134">
        <v>72762</v>
      </c>
      <c r="J5" s="133">
        <v>957447.75</v>
      </c>
      <c r="K5" s="134">
        <v>105814</v>
      </c>
      <c r="L5" s="133">
        <v>793457.25</v>
      </c>
      <c r="M5" s="134">
        <v>87791</v>
      </c>
      <c r="N5" s="135">
        <f>H5+J5+L5</f>
        <v>2374723.5</v>
      </c>
      <c r="O5" s="136">
        <f>I5+K5+M5</f>
        <v>266367</v>
      </c>
      <c r="P5" s="137">
        <f>IF(N5&lt;&gt;0,O5/F5,"")</f>
        <v>559.594537815126</v>
      </c>
      <c r="Q5" s="138">
        <f>IF(N5&lt;&gt;0,N5/O5,"")</f>
        <v>8.915231616529075</v>
      </c>
      <c r="R5" s="133"/>
      <c r="S5" s="139">
        <f aca="true" t="shared" si="0" ref="S5:S51">IF(R5&lt;&gt;0,-(R5-N5)/R5,"")</f>
      </c>
      <c r="T5" s="140">
        <v>2374723.5</v>
      </c>
      <c r="U5" s="141">
        <v>266367</v>
      </c>
      <c r="V5" s="142">
        <f>IF(T5&lt;&gt;0,T5/U5,"")</f>
        <v>8.915231616529075</v>
      </c>
      <c r="W5" s="180">
        <v>1</v>
      </c>
    </row>
    <row r="6" spans="1:23" s="4" customFormat="1" ht="15" customHeight="1">
      <c r="A6" s="84">
        <v>2</v>
      </c>
      <c r="B6" s="143" t="s">
        <v>32</v>
      </c>
      <c r="C6" s="94">
        <v>40235</v>
      </c>
      <c r="D6" s="95" t="s">
        <v>1</v>
      </c>
      <c r="E6" s="60">
        <v>256</v>
      </c>
      <c r="F6" s="60">
        <v>256</v>
      </c>
      <c r="G6" s="60">
        <v>5</v>
      </c>
      <c r="H6" s="96">
        <v>282301</v>
      </c>
      <c r="I6" s="97">
        <v>28819</v>
      </c>
      <c r="J6" s="96">
        <v>457607</v>
      </c>
      <c r="K6" s="97">
        <v>46685</v>
      </c>
      <c r="L6" s="96">
        <v>375406</v>
      </c>
      <c r="M6" s="97">
        <v>38582</v>
      </c>
      <c r="N6" s="98">
        <f>+L6+J6+H6</f>
        <v>1115314</v>
      </c>
      <c r="O6" s="99">
        <f>+M6+K6+I6</f>
        <v>114086</v>
      </c>
      <c r="P6" s="97">
        <f>+O6/F6</f>
        <v>445.6484375</v>
      </c>
      <c r="Q6" s="100">
        <f>+N6/O6</f>
        <v>9.77608120190032</v>
      </c>
      <c r="R6" s="96">
        <v>1808812</v>
      </c>
      <c r="S6" s="91">
        <f t="shared" si="0"/>
        <v>-0.38339971207621354</v>
      </c>
      <c r="T6" s="96">
        <v>16792586</v>
      </c>
      <c r="U6" s="97">
        <v>1860202</v>
      </c>
      <c r="V6" s="144">
        <f>+T6/U6</f>
        <v>9.027291659722977</v>
      </c>
      <c r="W6" s="180">
        <v>1</v>
      </c>
    </row>
    <row r="7" spans="1:23" s="5" customFormat="1" ht="15" customHeight="1" thickBot="1">
      <c r="A7" s="85">
        <v>3</v>
      </c>
      <c r="B7" s="153" t="s">
        <v>60</v>
      </c>
      <c r="C7" s="69">
        <v>40256</v>
      </c>
      <c r="D7" s="170" t="s">
        <v>51</v>
      </c>
      <c r="E7" s="155">
        <v>260</v>
      </c>
      <c r="F7" s="155">
        <v>260</v>
      </c>
      <c r="G7" s="155">
        <v>2</v>
      </c>
      <c r="H7" s="73">
        <v>253804</v>
      </c>
      <c r="I7" s="74">
        <v>40744</v>
      </c>
      <c r="J7" s="73">
        <v>234715</v>
      </c>
      <c r="K7" s="74">
        <v>27725</v>
      </c>
      <c r="L7" s="73">
        <v>190840</v>
      </c>
      <c r="M7" s="74">
        <v>21639</v>
      </c>
      <c r="N7" s="75">
        <f>+H7+J7+L7</f>
        <v>679359</v>
      </c>
      <c r="O7" s="76">
        <f>+I7+K7+M7</f>
        <v>90108</v>
      </c>
      <c r="P7" s="77">
        <f>IF(N7&lt;&gt;0,O7/F7,"")</f>
        <v>346.5692307692308</v>
      </c>
      <c r="Q7" s="78">
        <f>IF(N7&lt;&gt;0,N7/O7,"")</f>
        <v>7.539386070049274</v>
      </c>
      <c r="R7" s="157">
        <v>809995.75</v>
      </c>
      <c r="S7" s="156">
        <f t="shared" si="0"/>
        <v>-0.16128078449794336</v>
      </c>
      <c r="T7" s="73">
        <v>2098101.71</v>
      </c>
      <c r="U7" s="74">
        <v>285493</v>
      </c>
      <c r="V7" s="79">
        <f>T7/U7</f>
        <v>7.349047822538556</v>
      </c>
      <c r="W7" s="180">
        <v>1</v>
      </c>
    </row>
    <row r="8" spans="1:23" s="5" customFormat="1" ht="15" customHeight="1">
      <c r="A8" s="86">
        <v>4</v>
      </c>
      <c r="B8" s="160" t="s">
        <v>34</v>
      </c>
      <c r="C8" s="161">
        <v>40221</v>
      </c>
      <c r="D8" s="162" t="s">
        <v>29</v>
      </c>
      <c r="E8" s="80">
        <v>378</v>
      </c>
      <c r="F8" s="80">
        <v>44</v>
      </c>
      <c r="G8" s="80">
        <v>7</v>
      </c>
      <c r="H8" s="163">
        <v>54472.5</v>
      </c>
      <c r="I8" s="164">
        <v>8799</v>
      </c>
      <c r="J8" s="163">
        <v>74969</v>
      </c>
      <c r="K8" s="164">
        <v>11839</v>
      </c>
      <c r="L8" s="163">
        <v>92252.5</v>
      </c>
      <c r="M8" s="164">
        <v>14475</v>
      </c>
      <c r="N8" s="165">
        <f>SUM(H8+J8+L8)</f>
        <v>221694</v>
      </c>
      <c r="O8" s="166">
        <f>SUM(I8+K8+M8)</f>
        <v>35113</v>
      </c>
      <c r="P8" s="81">
        <f>IF(N8&lt;&gt;0,O8/F8,"")</f>
        <v>798.0227272727273</v>
      </c>
      <c r="Q8" s="167"/>
      <c r="R8" s="163">
        <v>439227.75</v>
      </c>
      <c r="S8" s="168">
        <f t="shared" si="0"/>
        <v>-0.49526413119389656</v>
      </c>
      <c r="T8" s="163">
        <v>28621210.75</v>
      </c>
      <c r="U8" s="164">
        <v>3310856</v>
      </c>
      <c r="V8" s="169">
        <f>T8/U8</f>
        <v>8.644655868452146</v>
      </c>
      <c r="W8" s="180">
        <v>1</v>
      </c>
    </row>
    <row r="9" spans="1:23" s="5" customFormat="1" ht="15" customHeight="1">
      <c r="A9" s="86">
        <v>5</v>
      </c>
      <c r="B9" s="143" t="s">
        <v>61</v>
      </c>
      <c r="C9" s="94">
        <v>40242</v>
      </c>
      <c r="D9" s="95" t="s">
        <v>1</v>
      </c>
      <c r="E9" s="60">
        <v>75</v>
      </c>
      <c r="F9" s="60">
        <v>91</v>
      </c>
      <c r="G9" s="60">
        <v>4</v>
      </c>
      <c r="H9" s="96">
        <v>74525</v>
      </c>
      <c r="I9" s="97">
        <v>5946</v>
      </c>
      <c r="J9" s="96">
        <v>167659</v>
      </c>
      <c r="K9" s="97">
        <v>13399</v>
      </c>
      <c r="L9" s="96">
        <v>134560</v>
      </c>
      <c r="M9" s="97">
        <v>10962</v>
      </c>
      <c r="N9" s="98">
        <f>+L9+J9+H9</f>
        <v>376744</v>
      </c>
      <c r="O9" s="99">
        <f>+M9+K9+I9</f>
        <v>30307</v>
      </c>
      <c r="P9" s="97">
        <f>+O9/F9</f>
        <v>333.04395604395603</v>
      </c>
      <c r="Q9" s="100">
        <f>+N9/O9</f>
        <v>12.430923549015079</v>
      </c>
      <c r="R9" s="96">
        <v>606463</v>
      </c>
      <c r="S9" s="91">
        <f t="shared" si="0"/>
        <v>-0.37878485579499493</v>
      </c>
      <c r="T9" s="96">
        <v>3285679</v>
      </c>
      <c r="U9" s="97">
        <v>279592</v>
      </c>
      <c r="V9" s="144">
        <f>+T9/U9</f>
        <v>11.751691750836933</v>
      </c>
      <c r="W9" s="180"/>
    </row>
    <row r="10" spans="1:23" s="5" customFormat="1" ht="15" customHeight="1">
      <c r="A10" s="86">
        <v>6</v>
      </c>
      <c r="B10" s="143" t="s">
        <v>35</v>
      </c>
      <c r="C10" s="94">
        <v>40235</v>
      </c>
      <c r="D10" s="95" t="s">
        <v>24</v>
      </c>
      <c r="E10" s="60">
        <v>227</v>
      </c>
      <c r="F10" s="60">
        <v>174</v>
      </c>
      <c r="G10" s="60">
        <v>5</v>
      </c>
      <c r="H10" s="61">
        <v>63022.25</v>
      </c>
      <c r="I10" s="62">
        <v>9717</v>
      </c>
      <c r="J10" s="61">
        <v>68898.5</v>
      </c>
      <c r="K10" s="62">
        <v>8157</v>
      </c>
      <c r="L10" s="61">
        <v>57163</v>
      </c>
      <c r="M10" s="62">
        <v>6764</v>
      </c>
      <c r="N10" s="103">
        <f>H10+J10+L10</f>
        <v>189083.75</v>
      </c>
      <c r="O10" s="104">
        <f>I10+K10+M10</f>
        <v>24638</v>
      </c>
      <c r="P10" s="62">
        <f>O10/F10</f>
        <v>141.5977011494253</v>
      </c>
      <c r="Q10" s="105">
        <f>+N10/O10</f>
        <v>7.674476418540466</v>
      </c>
      <c r="R10" s="61">
        <v>419063.5</v>
      </c>
      <c r="S10" s="91">
        <f t="shared" si="0"/>
        <v>-0.5487945144351631</v>
      </c>
      <c r="T10" s="106">
        <v>7606459</v>
      </c>
      <c r="U10" s="107">
        <v>910257</v>
      </c>
      <c r="V10" s="146">
        <f>T10/U10</f>
        <v>8.35638616346812</v>
      </c>
      <c r="W10" s="181">
        <v>1</v>
      </c>
    </row>
    <row r="11" spans="1:23" s="5" customFormat="1" ht="15" customHeight="1">
      <c r="A11" s="86">
        <v>7</v>
      </c>
      <c r="B11" s="147" t="s">
        <v>46</v>
      </c>
      <c r="C11" s="94">
        <v>40249</v>
      </c>
      <c r="D11" s="95" t="s">
        <v>1</v>
      </c>
      <c r="E11" s="60">
        <v>97</v>
      </c>
      <c r="F11" s="60">
        <v>97</v>
      </c>
      <c r="G11" s="60">
        <v>3</v>
      </c>
      <c r="H11" s="96">
        <v>57314</v>
      </c>
      <c r="I11" s="97">
        <v>5536</v>
      </c>
      <c r="J11" s="96">
        <v>91073</v>
      </c>
      <c r="K11" s="97">
        <v>8289</v>
      </c>
      <c r="L11" s="96">
        <v>59953</v>
      </c>
      <c r="M11" s="97">
        <v>5611</v>
      </c>
      <c r="N11" s="98">
        <f>+L11+J11+H11</f>
        <v>208340</v>
      </c>
      <c r="O11" s="99">
        <f>+M11+K11+I11</f>
        <v>19436</v>
      </c>
      <c r="P11" s="97">
        <f>+O11/F11</f>
        <v>200.37113402061857</v>
      </c>
      <c r="Q11" s="100">
        <f>+N11/O11</f>
        <v>10.719283803251697</v>
      </c>
      <c r="R11" s="96">
        <v>382297</v>
      </c>
      <c r="S11" s="91">
        <f t="shared" si="0"/>
        <v>-0.4550310360792787</v>
      </c>
      <c r="T11" s="96">
        <v>1862629</v>
      </c>
      <c r="U11" s="97">
        <v>180474</v>
      </c>
      <c r="V11" s="144">
        <f>+T11/U11</f>
        <v>10.320760885224464</v>
      </c>
      <c r="W11" s="180"/>
    </row>
    <row r="12" spans="1:23" s="5" customFormat="1" ht="15" customHeight="1">
      <c r="A12" s="86">
        <v>8</v>
      </c>
      <c r="B12" s="145" t="s">
        <v>47</v>
      </c>
      <c r="C12" s="59">
        <v>40249</v>
      </c>
      <c r="D12" s="82" t="s">
        <v>25</v>
      </c>
      <c r="E12" s="87">
        <v>116</v>
      </c>
      <c r="F12" s="87">
        <v>105</v>
      </c>
      <c r="G12" s="87">
        <v>3</v>
      </c>
      <c r="H12" s="63">
        <v>24159</v>
      </c>
      <c r="I12" s="64">
        <v>3430</v>
      </c>
      <c r="J12" s="63">
        <v>41919</v>
      </c>
      <c r="K12" s="64">
        <v>5646</v>
      </c>
      <c r="L12" s="63">
        <v>38882</v>
      </c>
      <c r="M12" s="64">
        <v>5190</v>
      </c>
      <c r="N12" s="89">
        <f>H12+J12+L12</f>
        <v>104960</v>
      </c>
      <c r="O12" s="90">
        <f>I12+K12+M12</f>
        <v>14266</v>
      </c>
      <c r="P12" s="65">
        <f>IF(N12&lt;&gt;0,O12/F12,"")</f>
        <v>135.86666666666667</v>
      </c>
      <c r="Q12" s="66">
        <f>IF(N12&lt;&gt;0,N12/O12,"")</f>
        <v>7.357353147343334</v>
      </c>
      <c r="R12" s="63">
        <v>298782.25</v>
      </c>
      <c r="S12" s="91">
        <f t="shared" si="0"/>
        <v>-0.6487073780319949</v>
      </c>
      <c r="T12" s="92">
        <v>1250982.25</v>
      </c>
      <c r="U12" s="93">
        <v>158966</v>
      </c>
      <c r="V12" s="148">
        <f>IF(T12&lt;&gt;0,T12/U12,"")</f>
        <v>7.86949567832115</v>
      </c>
      <c r="W12" s="180">
        <v>1</v>
      </c>
    </row>
    <row r="13" spans="1:23" s="5" customFormat="1" ht="15" customHeight="1">
      <c r="A13" s="86">
        <v>9</v>
      </c>
      <c r="B13" s="143" t="s">
        <v>48</v>
      </c>
      <c r="C13" s="94">
        <v>40249</v>
      </c>
      <c r="D13" s="95" t="s">
        <v>29</v>
      </c>
      <c r="E13" s="60">
        <v>71</v>
      </c>
      <c r="F13" s="60">
        <v>70</v>
      </c>
      <c r="G13" s="60">
        <v>3</v>
      </c>
      <c r="H13" s="96">
        <v>21149</v>
      </c>
      <c r="I13" s="97">
        <v>2595</v>
      </c>
      <c r="J13" s="96">
        <v>34673</v>
      </c>
      <c r="K13" s="97">
        <v>3911</v>
      </c>
      <c r="L13" s="96">
        <v>31995.5</v>
      </c>
      <c r="M13" s="97">
        <v>3591</v>
      </c>
      <c r="N13" s="98">
        <f>SUM(H13+J13+L13)</f>
        <v>87817.5</v>
      </c>
      <c r="O13" s="99">
        <f>SUM(I13+K13+M13)</f>
        <v>10097</v>
      </c>
      <c r="P13" s="65">
        <f>IF(N13&lt;&gt;0,O13/F13,"")</f>
        <v>144.24285714285713</v>
      </c>
      <c r="Q13" s="102"/>
      <c r="R13" s="96">
        <v>187927.5</v>
      </c>
      <c r="S13" s="91">
        <f t="shared" si="0"/>
        <v>-0.5327054316159157</v>
      </c>
      <c r="T13" s="96">
        <v>821884.75</v>
      </c>
      <c r="U13" s="97">
        <v>95600</v>
      </c>
      <c r="V13" s="146">
        <f>T13/U13</f>
        <v>8.597120815899581</v>
      </c>
      <c r="W13" s="180">
        <v>1</v>
      </c>
    </row>
    <row r="14" spans="1:23" s="5" customFormat="1" ht="15" customHeight="1">
      <c r="A14" s="86">
        <v>10</v>
      </c>
      <c r="B14" s="143" t="s">
        <v>62</v>
      </c>
      <c r="C14" s="94">
        <v>40263</v>
      </c>
      <c r="D14" s="95" t="s">
        <v>29</v>
      </c>
      <c r="E14" s="60">
        <v>26</v>
      </c>
      <c r="F14" s="60">
        <v>26</v>
      </c>
      <c r="G14" s="88">
        <v>1</v>
      </c>
      <c r="H14" s="96">
        <v>31097.75</v>
      </c>
      <c r="I14" s="97">
        <v>2360</v>
      </c>
      <c r="J14" s="96">
        <v>47417.5</v>
      </c>
      <c r="K14" s="97">
        <v>3495</v>
      </c>
      <c r="L14" s="96">
        <v>46627.75</v>
      </c>
      <c r="M14" s="97">
        <v>3434</v>
      </c>
      <c r="N14" s="98">
        <f>SUM(H14+J14+L14)</f>
        <v>125143</v>
      </c>
      <c r="O14" s="99">
        <f>SUM(I14+K14+M14)</f>
        <v>9289</v>
      </c>
      <c r="P14" s="65">
        <f>IF(N14&lt;&gt;0,O14/F14,"")</f>
        <v>357.2692307692308</v>
      </c>
      <c r="Q14" s="102"/>
      <c r="R14" s="96">
        <v>0</v>
      </c>
      <c r="S14" s="91">
        <f t="shared" si="0"/>
      </c>
      <c r="T14" s="96">
        <v>125143</v>
      </c>
      <c r="U14" s="97">
        <v>9289</v>
      </c>
      <c r="V14" s="146">
        <f>T14/U14</f>
        <v>13.472171385509743</v>
      </c>
      <c r="W14" s="180"/>
    </row>
    <row r="15" spans="1:23" s="5" customFormat="1" ht="15" customHeight="1">
      <c r="A15" s="86">
        <v>11</v>
      </c>
      <c r="B15" s="143" t="s">
        <v>63</v>
      </c>
      <c r="C15" s="94">
        <v>40263</v>
      </c>
      <c r="D15" s="95" t="s">
        <v>1</v>
      </c>
      <c r="E15" s="60">
        <v>28</v>
      </c>
      <c r="F15" s="60">
        <v>28</v>
      </c>
      <c r="G15" s="88">
        <v>1</v>
      </c>
      <c r="H15" s="108">
        <v>24777</v>
      </c>
      <c r="I15" s="109">
        <v>2044</v>
      </c>
      <c r="J15" s="96">
        <v>33745</v>
      </c>
      <c r="K15" s="97">
        <v>2611</v>
      </c>
      <c r="L15" s="96">
        <v>27719</v>
      </c>
      <c r="M15" s="97">
        <v>2174</v>
      </c>
      <c r="N15" s="98">
        <f>+L15+J15+H15</f>
        <v>86241</v>
      </c>
      <c r="O15" s="99">
        <f>+M15+K15+I15</f>
        <v>6829</v>
      </c>
      <c r="P15" s="97">
        <f>+O15/F15</f>
        <v>243.89285714285714</v>
      </c>
      <c r="Q15" s="100">
        <f>+N15/O15</f>
        <v>12.628642553814615</v>
      </c>
      <c r="R15" s="96">
        <v>0</v>
      </c>
      <c r="S15" s="91">
        <f t="shared" si="0"/>
      </c>
      <c r="T15" s="96">
        <v>86241</v>
      </c>
      <c r="U15" s="97">
        <v>6829</v>
      </c>
      <c r="V15" s="144">
        <f>+T15/U15</f>
        <v>12.628642553814615</v>
      </c>
      <c r="W15" s="180"/>
    </row>
    <row r="16" spans="1:23" s="5" customFormat="1" ht="15" customHeight="1">
      <c r="A16" s="86">
        <v>12</v>
      </c>
      <c r="B16" s="145" t="s">
        <v>33</v>
      </c>
      <c r="C16" s="59">
        <v>40242</v>
      </c>
      <c r="D16" s="82" t="s">
        <v>25</v>
      </c>
      <c r="E16" s="87">
        <v>125</v>
      </c>
      <c r="F16" s="87">
        <v>53</v>
      </c>
      <c r="G16" s="87">
        <v>4</v>
      </c>
      <c r="H16" s="63">
        <v>9285.5</v>
      </c>
      <c r="I16" s="64">
        <v>1701</v>
      </c>
      <c r="J16" s="63">
        <v>16315</v>
      </c>
      <c r="K16" s="64">
        <v>2947</v>
      </c>
      <c r="L16" s="63">
        <v>11369.5</v>
      </c>
      <c r="M16" s="64">
        <v>2071</v>
      </c>
      <c r="N16" s="89">
        <f aca="true" t="shared" si="1" ref="N16:O18">H16+J16+L16</f>
        <v>36970</v>
      </c>
      <c r="O16" s="90">
        <f t="shared" si="1"/>
        <v>6719</v>
      </c>
      <c r="P16" s="65">
        <f>IF(N16&lt;&gt;0,O16/F16,"")</f>
        <v>126.77358490566037</v>
      </c>
      <c r="Q16" s="66">
        <f>IF(N16&lt;&gt;0,N16/O16,"")</f>
        <v>5.502306890906385</v>
      </c>
      <c r="R16" s="63">
        <v>138302.25</v>
      </c>
      <c r="S16" s="91">
        <f t="shared" si="0"/>
        <v>-0.732686923025475</v>
      </c>
      <c r="T16" s="92">
        <v>2758374.5</v>
      </c>
      <c r="U16" s="93">
        <v>432990</v>
      </c>
      <c r="V16" s="148">
        <f>IF(T16&lt;&gt;0,T16/U16,"")</f>
        <v>6.370527032956881</v>
      </c>
      <c r="W16" s="180">
        <v>1</v>
      </c>
    </row>
    <row r="17" spans="1:23" s="5" customFormat="1" ht="15" customHeight="1">
      <c r="A17" s="86">
        <v>13</v>
      </c>
      <c r="B17" s="143" t="s">
        <v>52</v>
      </c>
      <c r="C17" s="94">
        <v>40256</v>
      </c>
      <c r="D17" s="95" t="s">
        <v>24</v>
      </c>
      <c r="E17" s="60">
        <v>64</v>
      </c>
      <c r="F17" s="60">
        <v>64</v>
      </c>
      <c r="G17" s="60">
        <v>2</v>
      </c>
      <c r="H17" s="61">
        <v>14166</v>
      </c>
      <c r="I17" s="62">
        <v>1213</v>
      </c>
      <c r="J17" s="61">
        <v>21598.75</v>
      </c>
      <c r="K17" s="62">
        <v>1774</v>
      </c>
      <c r="L17" s="61">
        <v>13608</v>
      </c>
      <c r="M17" s="62">
        <v>1154</v>
      </c>
      <c r="N17" s="103">
        <f t="shared" si="1"/>
        <v>49372.75</v>
      </c>
      <c r="O17" s="104">
        <f t="shared" si="1"/>
        <v>4141</v>
      </c>
      <c r="P17" s="62">
        <f>O17/F17</f>
        <v>64.703125</v>
      </c>
      <c r="Q17" s="105">
        <f>+N17/O17</f>
        <v>11.922905095387588</v>
      </c>
      <c r="R17" s="61">
        <v>133321.5</v>
      </c>
      <c r="S17" s="91">
        <f t="shared" si="0"/>
        <v>-0.6296715083463658</v>
      </c>
      <c r="T17" s="106">
        <v>249527.5</v>
      </c>
      <c r="U17" s="107">
        <v>22701</v>
      </c>
      <c r="V17" s="146">
        <f>T17/U17</f>
        <v>10.991916655653936</v>
      </c>
      <c r="W17" s="180"/>
    </row>
    <row r="18" spans="1:23" s="5" customFormat="1" ht="15" customHeight="1">
      <c r="A18" s="86">
        <v>14</v>
      </c>
      <c r="B18" s="143" t="s">
        <v>64</v>
      </c>
      <c r="C18" s="94">
        <v>40263</v>
      </c>
      <c r="D18" s="95" t="s">
        <v>24</v>
      </c>
      <c r="E18" s="60">
        <v>30</v>
      </c>
      <c r="F18" s="60">
        <v>30</v>
      </c>
      <c r="G18" s="88">
        <v>1</v>
      </c>
      <c r="H18" s="61">
        <v>13160.25</v>
      </c>
      <c r="I18" s="62">
        <v>1173</v>
      </c>
      <c r="J18" s="61">
        <v>19666</v>
      </c>
      <c r="K18" s="62">
        <v>1647</v>
      </c>
      <c r="L18" s="61">
        <v>14690.75</v>
      </c>
      <c r="M18" s="62">
        <v>1245</v>
      </c>
      <c r="N18" s="103">
        <f t="shared" si="1"/>
        <v>47517</v>
      </c>
      <c r="O18" s="104">
        <f t="shared" si="1"/>
        <v>4065</v>
      </c>
      <c r="P18" s="62">
        <f>O18/F18</f>
        <v>135.5</v>
      </c>
      <c r="Q18" s="105">
        <f>+N18/O18</f>
        <v>11.68929889298893</v>
      </c>
      <c r="R18" s="61"/>
      <c r="S18" s="91">
        <f t="shared" si="0"/>
      </c>
      <c r="T18" s="106">
        <v>47517</v>
      </c>
      <c r="U18" s="107">
        <v>4065</v>
      </c>
      <c r="V18" s="146">
        <f>T18/U18</f>
        <v>11.68929889298893</v>
      </c>
      <c r="W18" s="180"/>
    </row>
    <row r="19" spans="1:23" s="5" customFormat="1" ht="15" customHeight="1">
      <c r="A19" s="86">
        <v>15</v>
      </c>
      <c r="B19" s="143" t="s">
        <v>54</v>
      </c>
      <c r="C19" s="94">
        <v>40256</v>
      </c>
      <c r="D19" s="95" t="s">
        <v>1</v>
      </c>
      <c r="E19" s="60">
        <v>77</v>
      </c>
      <c r="F19" s="60">
        <v>76</v>
      </c>
      <c r="G19" s="60">
        <v>2</v>
      </c>
      <c r="H19" s="96">
        <v>9698</v>
      </c>
      <c r="I19" s="97">
        <v>1069</v>
      </c>
      <c r="J19" s="96">
        <v>14173</v>
      </c>
      <c r="K19" s="97">
        <v>1451</v>
      </c>
      <c r="L19" s="96">
        <v>12839</v>
      </c>
      <c r="M19" s="97">
        <v>1299</v>
      </c>
      <c r="N19" s="98">
        <f>+L19+J19+H19</f>
        <v>36710</v>
      </c>
      <c r="O19" s="99">
        <f>+M19+K19+I19</f>
        <v>3819</v>
      </c>
      <c r="P19" s="97">
        <f>+O19/F19</f>
        <v>50.25</v>
      </c>
      <c r="Q19" s="100">
        <f>+N19/O19</f>
        <v>9.61246399581042</v>
      </c>
      <c r="R19" s="96">
        <v>91427</v>
      </c>
      <c r="S19" s="91">
        <f t="shared" si="0"/>
        <v>-0.5984774738315815</v>
      </c>
      <c r="T19" s="96">
        <v>192043</v>
      </c>
      <c r="U19" s="97">
        <v>21101</v>
      </c>
      <c r="V19" s="144">
        <f>+T19/U19</f>
        <v>9.101132647741814</v>
      </c>
      <c r="W19" s="180">
        <v>1</v>
      </c>
    </row>
    <row r="20" spans="1:23" s="5" customFormat="1" ht="15" customHeight="1">
      <c r="A20" s="86">
        <v>16</v>
      </c>
      <c r="B20" s="143" t="s">
        <v>27</v>
      </c>
      <c r="C20" s="94">
        <v>40165</v>
      </c>
      <c r="D20" s="95" t="s">
        <v>24</v>
      </c>
      <c r="E20" s="60">
        <v>125</v>
      </c>
      <c r="F20" s="60">
        <v>13</v>
      </c>
      <c r="G20" s="60">
        <v>15</v>
      </c>
      <c r="H20" s="61">
        <v>7933</v>
      </c>
      <c r="I20" s="62">
        <v>719</v>
      </c>
      <c r="J20" s="61">
        <v>14301.5</v>
      </c>
      <c r="K20" s="62">
        <v>1236</v>
      </c>
      <c r="L20" s="61">
        <v>9361</v>
      </c>
      <c r="M20" s="62">
        <v>907</v>
      </c>
      <c r="N20" s="103">
        <f>H20+J20+L20</f>
        <v>31595.5</v>
      </c>
      <c r="O20" s="104">
        <f>I20+K20+M20</f>
        <v>2862</v>
      </c>
      <c r="P20" s="62">
        <f>O20/F20</f>
        <v>220.15384615384616</v>
      </c>
      <c r="Q20" s="105">
        <f>+N20/O20</f>
        <v>11.039657582110411</v>
      </c>
      <c r="R20" s="61">
        <v>40711</v>
      </c>
      <c r="S20" s="91">
        <f t="shared" si="0"/>
        <v>-0.22390754341578442</v>
      </c>
      <c r="T20" s="106">
        <v>26135507</v>
      </c>
      <c r="U20" s="107">
        <v>2434167</v>
      </c>
      <c r="V20" s="146">
        <f>T20/U20</f>
        <v>10.736940809730804</v>
      </c>
      <c r="W20" s="180"/>
    </row>
    <row r="21" spans="1:23" s="5" customFormat="1" ht="15" customHeight="1">
      <c r="A21" s="86">
        <v>17</v>
      </c>
      <c r="B21" s="143" t="s">
        <v>65</v>
      </c>
      <c r="C21" s="94">
        <v>40263</v>
      </c>
      <c r="D21" s="95" t="s">
        <v>66</v>
      </c>
      <c r="E21" s="60">
        <v>10</v>
      </c>
      <c r="F21" s="60">
        <v>10</v>
      </c>
      <c r="G21" s="88">
        <v>1</v>
      </c>
      <c r="H21" s="110">
        <v>9395</v>
      </c>
      <c r="I21" s="111">
        <v>687</v>
      </c>
      <c r="J21" s="110">
        <v>11071</v>
      </c>
      <c r="K21" s="111">
        <v>796</v>
      </c>
      <c r="L21" s="110">
        <v>9179</v>
      </c>
      <c r="M21" s="111">
        <v>669</v>
      </c>
      <c r="N21" s="112">
        <f>SUM(H21+J21+L21)</f>
        <v>29645</v>
      </c>
      <c r="O21" s="113">
        <f>SUM(I21+K21+M21)</f>
        <v>2152</v>
      </c>
      <c r="P21" s="111">
        <f>O21/F21</f>
        <v>215.2</v>
      </c>
      <c r="Q21" s="114">
        <f>N21/O21</f>
        <v>13.775557620817844</v>
      </c>
      <c r="R21" s="115"/>
      <c r="S21" s="91">
        <f t="shared" si="0"/>
      </c>
      <c r="T21" s="115">
        <v>29645</v>
      </c>
      <c r="U21" s="116">
        <v>2152</v>
      </c>
      <c r="V21" s="149">
        <f>T21/U21</f>
        <v>13.775557620817844</v>
      </c>
      <c r="W21" s="180"/>
    </row>
    <row r="22" spans="1:23" s="5" customFormat="1" ht="15" customHeight="1">
      <c r="A22" s="86">
        <v>18</v>
      </c>
      <c r="B22" s="150" t="s">
        <v>53</v>
      </c>
      <c r="C22" s="59">
        <v>40256</v>
      </c>
      <c r="D22" s="117" t="s">
        <v>26</v>
      </c>
      <c r="E22" s="118">
        <v>25</v>
      </c>
      <c r="F22" s="118">
        <v>20</v>
      </c>
      <c r="G22" s="118">
        <v>2</v>
      </c>
      <c r="H22" s="63">
        <v>7585</v>
      </c>
      <c r="I22" s="64">
        <v>600</v>
      </c>
      <c r="J22" s="63">
        <v>10130</v>
      </c>
      <c r="K22" s="64">
        <v>775</v>
      </c>
      <c r="L22" s="63">
        <v>8397</v>
      </c>
      <c r="M22" s="64">
        <v>650</v>
      </c>
      <c r="N22" s="89">
        <f>+H22+J22+L22</f>
        <v>26112</v>
      </c>
      <c r="O22" s="90">
        <f>+I22+K22+M22</f>
        <v>2025</v>
      </c>
      <c r="P22" s="97">
        <f>+O22/F22</f>
        <v>101.25</v>
      </c>
      <c r="Q22" s="100">
        <f aca="true" t="shared" si="2" ref="Q22:Q27">+N22/O22</f>
        <v>12.894814814814815</v>
      </c>
      <c r="R22" s="63">
        <v>98860</v>
      </c>
      <c r="S22" s="91">
        <f t="shared" si="0"/>
        <v>-0.7358689055229618</v>
      </c>
      <c r="T22" s="63">
        <v>182670</v>
      </c>
      <c r="U22" s="64">
        <v>14750</v>
      </c>
      <c r="V22" s="148">
        <f>+T22/U22</f>
        <v>12.384406779661017</v>
      </c>
      <c r="W22" s="181"/>
    </row>
    <row r="23" spans="1:23" s="5" customFormat="1" ht="15" customHeight="1">
      <c r="A23" s="86">
        <v>19</v>
      </c>
      <c r="B23" s="143" t="s">
        <v>67</v>
      </c>
      <c r="C23" s="94">
        <v>40193</v>
      </c>
      <c r="D23" s="95" t="s">
        <v>24</v>
      </c>
      <c r="E23" s="60">
        <v>55</v>
      </c>
      <c r="F23" s="60">
        <v>6</v>
      </c>
      <c r="G23" s="60">
        <v>11</v>
      </c>
      <c r="H23" s="61">
        <v>916</v>
      </c>
      <c r="I23" s="62">
        <v>229</v>
      </c>
      <c r="J23" s="61">
        <v>1615</v>
      </c>
      <c r="K23" s="62">
        <v>402</v>
      </c>
      <c r="L23" s="61">
        <v>1621</v>
      </c>
      <c r="M23" s="62">
        <v>403</v>
      </c>
      <c r="N23" s="103">
        <f>H23+J23+L23</f>
        <v>4152</v>
      </c>
      <c r="O23" s="104">
        <f>I23+K23+M23</f>
        <v>1034</v>
      </c>
      <c r="P23" s="62">
        <f>O23/F23</f>
        <v>172.33333333333334</v>
      </c>
      <c r="Q23" s="105">
        <f t="shared" si="2"/>
        <v>4.015473887814314</v>
      </c>
      <c r="R23" s="61">
        <v>3299</v>
      </c>
      <c r="S23" s="91">
        <f t="shared" si="0"/>
        <v>0.2585632009699909</v>
      </c>
      <c r="T23" s="106">
        <v>508202</v>
      </c>
      <c r="U23" s="107">
        <v>58753</v>
      </c>
      <c r="V23" s="146">
        <f>T23/U23</f>
        <v>8.649805116334486</v>
      </c>
      <c r="W23" s="180"/>
    </row>
    <row r="24" spans="1:23" s="5" customFormat="1" ht="15" customHeight="1">
      <c r="A24" s="86">
        <v>20</v>
      </c>
      <c r="B24" s="143" t="s">
        <v>41</v>
      </c>
      <c r="C24" s="94">
        <v>40228</v>
      </c>
      <c r="D24" s="95" t="s">
        <v>24</v>
      </c>
      <c r="E24" s="60">
        <v>88</v>
      </c>
      <c r="F24" s="60">
        <v>10</v>
      </c>
      <c r="G24" s="60">
        <v>6</v>
      </c>
      <c r="H24" s="61">
        <v>1185</v>
      </c>
      <c r="I24" s="62">
        <v>167</v>
      </c>
      <c r="J24" s="61">
        <v>3307</v>
      </c>
      <c r="K24" s="62">
        <v>455</v>
      </c>
      <c r="L24" s="61">
        <v>2724.5</v>
      </c>
      <c r="M24" s="62">
        <v>379</v>
      </c>
      <c r="N24" s="103">
        <f>H24+J24+L24</f>
        <v>7216.5</v>
      </c>
      <c r="O24" s="104">
        <f>I24+K24+M24</f>
        <v>1001</v>
      </c>
      <c r="P24" s="62">
        <f>O24/F24</f>
        <v>100.1</v>
      </c>
      <c r="Q24" s="105">
        <f t="shared" si="2"/>
        <v>7.209290709290709</v>
      </c>
      <c r="R24" s="61">
        <v>2932</v>
      </c>
      <c r="S24" s="91">
        <f t="shared" si="0"/>
        <v>1.4612892223738063</v>
      </c>
      <c r="T24" s="106">
        <v>765540.55</v>
      </c>
      <c r="U24" s="107">
        <v>82423</v>
      </c>
      <c r="V24" s="146">
        <f>T24/U24</f>
        <v>9.2879481455419</v>
      </c>
      <c r="W24" s="180"/>
    </row>
    <row r="25" spans="1:23" s="5" customFormat="1" ht="15" customHeight="1">
      <c r="A25" s="86">
        <v>21</v>
      </c>
      <c r="B25" s="143" t="s">
        <v>44</v>
      </c>
      <c r="C25" s="94">
        <v>40200</v>
      </c>
      <c r="D25" s="95" t="s">
        <v>1</v>
      </c>
      <c r="E25" s="60">
        <v>94</v>
      </c>
      <c r="F25" s="60">
        <v>7</v>
      </c>
      <c r="G25" s="60">
        <v>10</v>
      </c>
      <c r="H25" s="96">
        <v>1038</v>
      </c>
      <c r="I25" s="97">
        <v>268</v>
      </c>
      <c r="J25" s="96">
        <v>1267</v>
      </c>
      <c r="K25" s="97">
        <v>291</v>
      </c>
      <c r="L25" s="96">
        <v>1509</v>
      </c>
      <c r="M25" s="97">
        <v>326</v>
      </c>
      <c r="N25" s="98">
        <f>+L25+J25+H25</f>
        <v>3814</v>
      </c>
      <c r="O25" s="99">
        <f>+M25+K25+I25</f>
        <v>885</v>
      </c>
      <c r="P25" s="97">
        <f>+O25/F25</f>
        <v>126.42857142857143</v>
      </c>
      <c r="Q25" s="100">
        <f t="shared" si="2"/>
        <v>4.309604519774012</v>
      </c>
      <c r="R25" s="96">
        <v>958</v>
      </c>
      <c r="S25" s="91">
        <f t="shared" si="0"/>
        <v>2.9812108559498958</v>
      </c>
      <c r="T25" s="96">
        <v>1922066</v>
      </c>
      <c r="U25" s="97">
        <v>212260</v>
      </c>
      <c r="V25" s="144">
        <f>+T25/U25</f>
        <v>9.055243569207576</v>
      </c>
      <c r="W25" s="180"/>
    </row>
    <row r="26" spans="1:23" s="5" customFormat="1" ht="15" customHeight="1">
      <c r="A26" s="86">
        <v>22</v>
      </c>
      <c r="B26" s="143" t="s">
        <v>68</v>
      </c>
      <c r="C26" s="94">
        <v>40263</v>
      </c>
      <c r="D26" s="95" t="s">
        <v>24</v>
      </c>
      <c r="E26" s="60">
        <v>8</v>
      </c>
      <c r="F26" s="60">
        <v>8</v>
      </c>
      <c r="G26" s="88">
        <v>1</v>
      </c>
      <c r="H26" s="61">
        <v>3309.5</v>
      </c>
      <c r="I26" s="62">
        <v>230</v>
      </c>
      <c r="J26" s="61">
        <v>4753.5</v>
      </c>
      <c r="K26" s="62">
        <v>330</v>
      </c>
      <c r="L26" s="61">
        <v>3218.5</v>
      </c>
      <c r="M26" s="62">
        <v>229</v>
      </c>
      <c r="N26" s="103">
        <f>H26+J26+L26</f>
        <v>11281.5</v>
      </c>
      <c r="O26" s="104">
        <f>I26+K26+M26</f>
        <v>789</v>
      </c>
      <c r="P26" s="62">
        <f>O26/F26</f>
        <v>98.625</v>
      </c>
      <c r="Q26" s="105">
        <f t="shared" si="2"/>
        <v>14.298479087452472</v>
      </c>
      <c r="R26" s="61"/>
      <c r="S26" s="91">
        <f t="shared" si="0"/>
      </c>
      <c r="T26" s="106">
        <v>11281.5</v>
      </c>
      <c r="U26" s="107">
        <v>789</v>
      </c>
      <c r="V26" s="146">
        <f>T26/U26</f>
        <v>14.298479087452472</v>
      </c>
      <c r="W26" s="180"/>
    </row>
    <row r="27" spans="1:23" s="5" customFormat="1" ht="15" customHeight="1">
      <c r="A27" s="86">
        <v>23</v>
      </c>
      <c r="B27" s="150" t="s">
        <v>36</v>
      </c>
      <c r="C27" s="59">
        <v>40214</v>
      </c>
      <c r="D27" s="117" t="s">
        <v>26</v>
      </c>
      <c r="E27" s="118">
        <v>144</v>
      </c>
      <c r="F27" s="118">
        <v>11</v>
      </c>
      <c r="G27" s="118">
        <v>8</v>
      </c>
      <c r="H27" s="63">
        <v>1251</v>
      </c>
      <c r="I27" s="64">
        <v>221</v>
      </c>
      <c r="J27" s="63">
        <v>1827</v>
      </c>
      <c r="K27" s="64">
        <v>304</v>
      </c>
      <c r="L27" s="63">
        <v>1338</v>
      </c>
      <c r="M27" s="64">
        <v>241</v>
      </c>
      <c r="N27" s="89">
        <f>+H27+J27+L27</f>
        <v>4416</v>
      </c>
      <c r="O27" s="90">
        <f>+I27+K27+M27</f>
        <v>766</v>
      </c>
      <c r="P27" s="97">
        <f>+O27/F27</f>
        <v>69.63636363636364</v>
      </c>
      <c r="Q27" s="100">
        <f t="shared" si="2"/>
        <v>5.765013054830288</v>
      </c>
      <c r="R27" s="63">
        <v>13443</v>
      </c>
      <c r="S27" s="91">
        <f t="shared" si="0"/>
        <v>-0.6715018968980139</v>
      </c>
      <c r="T27" s="63">
        <v>6011197</v>
      </c>
      <c r="U27" s="64">
        <v>650752</v>
      </c>
      <c r="V27" s="148">
        <f>+T27/U27</f>
        <v>9.237308529209285</v>
      </c>
      <c r="W27" s="181">
        <v>1</v>
      </c>
    </row>
    <row r="28" spans="1:23" s="5" customFormat="1" ht="15" customHeight="1">
      <c r="A28" s="86">
        <v>24</v>
      </c>
      <c r="B28" s="145" t="s">
        <v>45</v>
      </c>
      <c r="C28" s="59">
        <v>40214</v>
      </c>
      <c r="D28" s="101" t="s">
        <v>23</v>
      </c>
      <c r="E28" s="87">
        <v>72</v>
      </c>
      <c r="F28" s="87">
        <v>4</v>
      </c>
      <c r="G28" s="87">
        <v>8</v>
      </c>
      <c r="H28" s="63">
        <v>752</v>
      </c>
      <c r="I28" s="64">
        <v>123</v>
      </c>
      <c r="J28" s="63">
        <v>1432</v>
      </c>
      <c r="K28" s="64">
        <v>226</v>
      </c>
      <c r="L28" s="63">
        <v>1084</v>
      </c>
      <c r="M28" s="64">
        <v>172</v>
      </c>
      <c r="N28" s="89">
        <f>+H28+J28+L28</f>
        <v>3268</v>
      </c>
      <c r="O28" s="90">
        <f>+I28+K28+M28</f>
        <v>521</v>
      </c>
      <c r="P28" s="65">
        <f>IF(N28&lt;&gt;0,O28/F28,"")</f>
        <v>130.25</v>
      </c>
      <c r="Q28" s="66">
        <f>IF(N28&lt;&gt;0,N28/O28,"")</f>
        <v>6.272552783109405</v>
      </c>
      <c r="R28" s="63">
        <v>501</v>
      </c>
      <c r="S28" s="91">
        <f t="shared" si="0"/>
        <v>5.522954091816367</v>
      </c>
      <c r="T28" s="63">
        <v>1201628</v>
      </c>
      <c r="U28" s="64">
        <v>120714</v>
      </c>
      <c r="V28" s="68">
        <f>T28/U28</f>
        <v>9.954338353463559</v>
      </c>
      <c r="W28" s="180"/>
    </row>
    <row r="29" spans="1:23" s="5" customFormat="1" ht="15" customHeight="1">
      <c r="A29" s="86">
        <v>25</v>
      </c>
      <c r="B29" s="143" t="s">
        <v>69</v>
      </c>
      <c r="C29" s="94">
        <v>40088</v>
      </c>
      <c r="D29" s="95" t="s">
        <v>24</v>
      </c>
      <c r="E29" s="60">
        <v>22</v>
      </c>
      <c r="F29" s="60">
        <v>6</v>
      </c>
      <c r="G29" s="60">
        <v>14</v>
      </c>
      <c r="H29" s="61">
        <v>1031</v>
      </c>
      <c r="I29" s="62">
        <v>142</v>
      </c>
      <c r="J29" s="61">
        <v>1278</v>
      </c>
      <c r="K29" s="62">
        <v>170</v>
      </c>
      <c r="L29" s="61">
        <v>1027</v>
      </c>
      <c r="M29" s="62">
        <v>151</v>
      </c>
      <c r="N29" s="103">
        <f>H29+J29+L29</f>
        <v>3336</v>
      </c>
      <c r="O29" s="104">
        <f>I29+K29+M29</f>
        <v>463</v>
      </c>
      <c r="P29" s="62">
        <f>O29/F29</f>
        <v>77.16666666666667</v>
      </c>
      <c r="Q29" s="105">
        <f>+N29/O29</f>
        <v>7.205183585313175</v>
      </c>
      <c r="R29" s="61">
        <v>12910.5</v>
      </c>
      <c r="S29" s="91">
        <f t="shared" si="0"/>
        <v>-0.7416056698036482</v>
      </c>
      <c r="T29" s="106">
        <v>194434.25</v>
      </c>
      <c r="U29" s="107">
        <v>16968</v>
      </c>
      <c r="V29" s="146">
        <f>T29/U29</f>
        <v>11.458878477133428</v>
      </c>
      <c r="W29" s="180"/>
    </row>
    <row r="30" spans="1:23" s="5" customFormat="1" ht="15" customHeight="1">
      <c r="A30" s="86">
        <v>26</v>
      </c>
      <c r="B30" s="145" t="s">
        <v>37</v>
      </c>
      <c r="C30" s="59">
        <v>40242</v>
      </c>
      <c r="D30" s="101" t="s">
        <v>23</v>
      </c>
      <c r="E30" s="87">
        <v>53</v>
      </c>
      <c r="F30" s="87">
        <v>6</v>
      </c>
      <c r="G30" s="87">
        <v>4</v>
      </c>
      <c r="H30" s="63">
        <v>968</v>
      </c>
      <c r="I30" s="64">
        <v>116</v>
      </c>
      <c r="J30" s="63">
        <v>1570</v>
      </c>
      <c r="K30" s="64">
        <v>186</v>
      </c>
      <c r="L30" s="63">
        <v>1393</v>
      </c>
      <c r="M30" s="64">
        <v>158</v>
      </c>
      <c r="N30" s="89">
        <f>+H30+J30+L30</f>
        <v>3931</v>
      </c>
      <c r="O30" s="90">
        <f>+I30+K30+M30</f>
        <v>460</v>
      </c>
      <c r="P30" s="65">
        <f>IF(N30&lt;&gt;0,O30/F30,"")</f>
        <v>76.66666666666667</v>
      </c>
      <c r="Q30" s="66">
        <f>IF(N30&lt;&gt;0,N30/O30,"")</f>
        <v>8.545652173913043</v>
      </c>
      <c r="R30" s="63">
        <v>24040</v>
      </c>
      <c r="S30" s="91">
        <f t="shared" si="0"/>
        <v>-0.8364808652246256</v>
      </c>
      <c r="T30" s="63">
        <v>491181</v>
      </c>
      <c r="U30" s="64">
        <v>47939</v>
      </c>
      <c r="V30" s="68">
        <f>T30/U30</f>
        <v>10.245958405473623</v>
      </c>
      <c r="W30" s="180"/>
    </row>
    <row r="31" spans="1:23" s="5" customFormat="1" ht="15" customHeight="1">
      <c r="A31" s="86">
        <v>27</v>
      </c>
      <c r="B31" s="67" t="s">
        <v>31</v>
      </c>
      <c r="C31" s="94">
        <v>40172</v>
      </c>
      <c r="D31" s="95" t="s">
        <v>24</v>
      </c>
      <c r="E31" s="60">
        <v>60</v>
      </c>
      <c r="F31" s="60">
        <v>12</v>
      </c>
      <c r="G31" s="60">
        <v>14</v>
      </c>
      <c r="H31" s="61">
        <v>480</v>
      </c>
      <c r="I31" s="62">
        <v>118</v>
      </c>
      <c r="J31" s="61">
        <v>757</v>
      </c>
      <c r="K31" s="62">
        <v>167</v>
      </c>
      <c r="L31" s="61">
        <v>792.5</v>
      </c>
      <c r="M31" s="62">
        <v>168</v>
      </c>
      <c r="N31" s="103">
        <f aca="true" t="shared" si="3" ref="N31:O35">H31+J31+L31</f>
        <v>2029.5</v>
      </c>
      <c r="O31" s="104">
        <f t="shared" si="3"/>
        <v>453</v>
      </c>
      <c r="P31" s="62">
        <f>O31/F31</f>
        <v>37.75</v>
      </c>
      <c r="Q31" s="105">
        <f>+N31/O31</f>
        <v>4.4801324503311255</v>
      </c>
      <c r="R31" s="61">
        <v>6583</v>
      </c>
      <c r="S31" s="91">
        <f t="shared" si="0"/>
        <v>-0.6917059091599574</v>
      </c>
      <c r="T31" s="106">
        <v>1870511</v>
      </c>
      <c r="U31" s="107">
        <v>224975</v>
      </c>
      <c r="V31" s="146">
        <f>T31/U31</f>
        <v>8.314306034003778</v>
      </c>
      <c r="W31" s="180"/>
    </row>
    <row r="32" spans="1:23" s="5" customFormat="1" ht="15" customHeight="1">
      <c r="A32" s="86">
        <v>28</v>
      </c>
      <c r="B32" s="143" t="s">
        <v>40</v>
      </c>
      <c r="C32" s="94">
        <v>40242</v>
      </c>
      <c r="D32" s="95" t="s">
        <v>24</v>
      </c>
      <c r="E32" s="60">
        <v>74</v>
      </c>
      <c r="F32" s="60">
        <v>13</v>
      </c>
      <c r="G32" s="60">
        <v>4</v>
      </c>
      <c r="H32" s="61">
        <v>630.5</v>
      </c>
      <c r="I32" s="62">
        <v>102</v>
      </c>
      <c r="J32" s="61">
        <v>1242</v>
      </c>
      <c r="K32" s="62">
        <v>190</v>
      </c>
      <c r="L32" s="61">
        <v>974.5</v>
      </c>
      <c r="M32" s="62">
        <v>149</v>
      </c>
      <c r="N32" s="103">
        <f t="shared" si="3"/>
        <v>2847</v>
      </c>
      <c r="O32" s="104">
        <f t="shared" si="3"/>
        <v>441</v>
      </c>
      <c r="P32" s="62">
        <f>O32/F32</f>
        <v>33.92307692307692</v>
      </c>
      <c r="Q32" s="105">
        <f>+N32/O32</f>
        <v>6.45578231292517</v>
      </c>
      <c r="R32" s="61">
        <v>11542</v>
      </c>
      <c r="S32" s="91">
        <f t="shared" si="0"/>
        <v>-0.753335643735921</v>
      </c>
      <c r="T32" s="106">
        <v>339584.25</v>
      </c>
      <c r="U32" s="107">
        <v>40265</v>
      </c>
      <c r="V32" s="146">
        <f>T32/U32</f>
        <v>8.433732770396126</v>
      </c>
      <c r="W32" s="180">
        <v>1</v>
      </c>
    </row>
    <row r="33" spans="1:23" s="5" customFormat="1" ht="15" customHeight="1">
      <c r="A33" s="86">
        <v>29</v>
      </c>
      <c r="B33" s="145" t="s">
        <v>28</v>
      </c>
      <c r="C33" s="59">
        <v>40165</v>
      </c>
      <c r="D33" s="82" t="s">
        <v>25</v>
      </c>
      <c r="E33" s="87">
        <v>40</v>
      </c>
      <c r="F33" s="87">
        <v>2</v>
      </c>
      <c r="G33" s="87">
        <v>15</v>
      </c>
      <c r="H33" s="63">
        <v>712.5</v>
      </c>
      <c r="I33" s="64">
        <v>89</v>
      </c>
      <c r="J33" s="63">
        <v>1307.5</v>
      </c>
      <c r="K33" s="64">
        <v>144</v>
      </c>
      <c r="L33" s="63">
        <v>1272</v>
      </c>
      <c r="M33" s="64">
        <v>141</v>
      </c>
      <c r="N33" s="89">
        <f t="shared" si="3"/>
        <v>3292</v>
      </c>
      <c r="O33" s="90">
        <f t="shared" si="3"/>
        <v>374</v>
      </c>
      <c r="P33" s="65">
        <f>IF(N33&lt;&gt;0,O33/F33,"")</f>
        <v>187</v>
      </c>
      <c r="Q33" s="66">
        <f>IF(N33&lt;&gt;0,N33/O33,"")</f>
        <v>8.802139037433156</v>
      </c>
      <c r="R33" s="63">
        <v>12</v>
      </c>
      <c r="S33" s="91">
        <f t="shared" si="0"/>
        <v>273.3333333333333</v>
      </c>
      <c r="T33" s="92">
        <v>1186696</v>
      </c>
      <c r="U33" s="93">
        <v>136139</v>
      </c>
      <c r="V33" s="148">
        <f>IF(T33&lt;&gt;0,T33/U33,"")</f>
        <v>8.716796803267249</v>
      </c>
      <c r="W33" s="180">
        <v>1</v>
      </c>
    </row>
    <row r="34" spans="1:23" s="5" customFormat="1" ht="15" customHeight="1">
      <c r="A34" s="86">
        <v>30</v>
      </c>
      <c r="B34" s="143" t="s">
        <v>70</v>
      </c>
      <c r="C34" s="94">
        <v>40228</v>
      </c>
      <c r="D34" s="95" t="s">
        <v>24</v>
      </c>
      <c r="E34" s="60">
        <v>17</v>
      </c>
      <c r="F34" s="60">
        <v>5</v>
      </c>
      <c r="G34" s="60">
        <v>5</v>
      </c>
      <c r="H34" s="61">
        <v>545</v>
      </c>
      <c r="I34" s="62">
        <v>73</v>
      </c>
      <c r="J34" s="61">
        <v>1223</v>
      </c>
      <c r="K34" s="62">
        <v>166</v>
      </c>
      <c r="L34" s="61">
        <v>1056</v>
      </c>
      <c r="M34" s="62">
        <v>134</v>
      </c>
      <c r="N34" s="103">
        <f t="shared" si="3"/>
        <v>2824</v>
      </c>
      <c r="O34" s="104">
        <f t="shared" si="3"/>
        <v>373</v>
      </c>
      <c r="P34" s="62">
        <f>O34/F34</f>
        <v>74.6</v>
      </c>
      <c r="Q34" s="105">
        <f>+N34/O34</f>
        <v>7.571045576407506</v>
      </c>
      <c r="R34" s="61"/>
      <c r="S34" s="91">
        <f t="shared" si="0"/>
      </c>
      <c r="T34" s="106">
        <v>180726.5</v>
      </c>
      <c r="U34" s="107">
        <v>14807</v>
      </c>
      <c r="V34" s="146">
        <f>T34/U34</f>
        <v>12.205477139190924</v>
      </c>
      <c r="W34" s="180"/>
    </row>
    <row r="35" spans="1:23" s="5" customFormat="1" ht="15" customHeight="1">
      <c r="A35" s="86">
        <v>31</v>
      </c>
      <c r="B35" s="145" t="s">
        <v>38</v>
      </c>
      <c r="C35" s="59">
        <v>40235</v>
      </c>
      <c r="D35" s="82" t="s">
        <v>25</v>
      </c>
      <c r="E35" s="87">
        <v>29</v>
      </c>
      <c r="F35" s="87">
        <v>3</v>
      </c>
      <c r="G35" s="87">
        <v>5</v>
      </c>
      <c r="H35" s="63">
        <v>663</v>
      </c>
      <c r="I35" s="64">
        <v>90</v>
      </c>
      <c r="J35" s="63">
        <v>1549</v>
      </c>
      <c r="K35" s="64">
        <v>171</v>
      </c>
      <c r="L35" s="63">
        <v>690</v>
      </c>
      <c r="M35" s="64">
        <v>74</v>
      </c>
      <c r="N35" s="89">
        <f t="shared" si="3"/>
        <v>2902</v>
      </c>
      <c r="O35" s="90">
        <f t="shared" si="3"/>
        <v>335</v>
      </c>
      <c r="P35" s="65">
        <f>IF(N35&lt;&gt;0,O35/F35,"")</f>
        <v>111.66666666666667</v>
      </c>
      <c r="Q35" s="66">
        <f>IF(N35&lt;&gt;0,N35/O35,"")</f>
        <v>8.66268656716418</v>
      </c>
      <c r="R35" s="63">
        <v>8149</v>
      </c>
      <c r="S35" s="91">
        <f t="shared" si="0"/>
        <v>-0.6438826849920236</v>
      </c>
      <c r="T35" s="92">
        <v>638134</v>
      </c>
      <c r="U35" s="93">
        <v>51149</v>
      </c>
      <c r="V35" s="148">
        <f>IF(T35&lt;&gt;0,T35/U35,"")</f>
        <v>12.475981935130697</v>
      </c>
      <c r="W35" s="180"/>
    </row>
    <row r="36" spans="1:23" s="5" customFormat="1" ht="15" customHeight="1">
      <c r="A36" s="86">
        <v>32</v>
      </c>
      <c r="B36" s="145">
        <v>2012</v>
      </c>
      <c r="C36" s="59">
        <v>40130</v>
      </c>
      <c r="D36" s="101" t="s">
        <v>23</v>
      </c>
      <c r="E36" s="87">
        <v>178</v>
      </c>
      <c r="F36" s="87">
        <v>1</v>
      </c>
      <c r="G36" s="87">
        <v>16</v>
      </c>
      <c r="H36" s="63">
        <v>375</v>
      </c>
      <c r="I36" s="64">
        <v>75</v>
      </c>
      <c r="J36" s="63">
        <v>450</v>
      </c>
      <c r="K36" s="64">
        <v>90</v>
      </c>
      <c r="L36" s="63">
        <v>425</v>
      </c>
      <c r="M36" s="64">
        <v>85</v>
      </c>
      <c r="N36" s="89">
        <f>+H36+J36+L36</f>
        <v>1250</v>
      </c>
      <c r="O36" s="90">
        <f>+I36+K36+M36</f>
        <v>250</v>
      </c>
      <c r="P36" s="65">
        <f>IF(N36&lt;&gt;0,O36/F36,"")</f>
        <v>250</v>
      </c>
      <c r="Q36" s="66">
        <f>IF(N36&lt;&gt;0,N36/O36,"")</f>
        <v>5</v>
      </c>
      <c r="R36" s="63"/>
      <c r="S36" s="91">
        <f t="shared" si="0"/>
      </c>
      <c r="T36" s="63">
        <v>13241270</v>
      </c>
      <c r="U36" s="64">
        <v>1491455</v>
      </c>
      <c r="V36" s="68">
        <f>T36/U36</f>
        <v>8.878088846126769</v>
      </c>
      <c r="W36" s="180"/>
    </row>
    <row r="37" spans="1:23" s="5" customFormat="1" ht="15" customHeight="1">
      <c r="A37" s="86">
        <v>33</v>
      </c>
      <c r="B37" s="143" t="s">
        <v>39</v>
      </c>
      <c r="C37" s="94">
        <v>40228</v>
      </c>
      <c r="D37" s="95" t="s">
        <v>1</v>
      </c>
      <c r="E37" s="60">
        <v>87</v>
      </c>
      <c r="F37" s="60">
        <v>4</v>
      </c>
      <c r="G37" s="60">
        <v>6</v>
      </c>
      <c r="H37" s="108">
        <v>371</v>
      </c>
      <c r="I37" s="109">
        <v>56</v>
      </c>
      <c r="J37" s="96">
        <v>618</v>
      </c>
      <c r="K37" s="97">
        <v>89</v>
      </c>
      <c r="L37" s="96">
        <v>653</v>
      </c>
      <c r="M37" s="97">
        <v>91</v>
      </c>
      <c r="N37" s="98">
        <f>+L37+J37+H37</f>
        <v>1642</v>
      </c>
      <c r="O37" s="99">
        <f>+M37+K37+I37</f>
        <v>236</v>
      </c>
      <c r="P37" s="97">
        <f>+O37/F37</f>
        <v>59</v>
      </c>
      <c r="Q37" s="100">
        <f>+N37/O37</f>
        <v>6.9576271186440675</v>
      </c>
      <c r="R37" s="96">
        <v>3104</v>
      </c>
      <c r="S37" s="91">
        <f t="shared" si="0"/>
        <v>-0.47100515463917525</v>
      </c>
      <c r="T37" s="96">
        <v>1156505</v>
      </c>
      <c r="U37" s="97">
        <v>113157</v>
      </c>
      <c r="V37" s="144">
        <f>+T37/U37</f>
        <v>10.220357556315562</v>
      </c>
      <c r="W37" s="180"/>
    </row>
    <row r="38" spans="1:23" s="5" customFormat="1" ht="15" customHeight="1">
      <c r="A38" s="86">
        <v>34</v>
      </c>
      <c r="B38" s="143" t="s">
        <v>71</v>
      </c>
      <c r="C38" s="94">
        <v>40207</v>
      </c>
      <c r="D38" s="95" t="s">
        <v>1</v>
      </c>
      <c r="E38" s="60">
        <v>50</v>
      </c>
      <c r="F38" s="60">
        <v>2</v>
      </c>
      <c r="G38" s="60">
        <v>9</v>
      </c>
      <c r="H38" s="108">
        <v>468</v>
      </c>
      <c r="I38" s="109">
        <v>61</v>
      </c>
      <c r="J38" s="96">
        <v>667</v>
      </c>
      <c r="K38" s="97">
        <v>77</v>
      </c>
      <c r="L38" s="96">
        <v>647</v>
      </c>
      <c r="M38" s="97">
        <v>75</v>
      </c>
      <c r="N38" s="98">
        <f>+L38+J38+H38</f>
        <v>1782</v>
      </c>
      <c r="O38" s="99">
        <f>+M38+K38+I38</f>
        <v>213</v>
      </c>
      <c r="P38" s="97">
        <f>+O38/F38</f>
        <v>106.5</v>
      </c>
      <c r="Q38" s="100">
        <f>+N38/O38</f>
        <v>8.366197183098592</v>
      </c>
      <c r="R38" s="96">
        <v>0</v>
      </c>
      <c r="S38" s="91">
        <f t="shared" si="0"/>
      </c>
      <c r="T38" s="96">
        <v>803801</v>
      </c>
      <c r="U38" s="97">
        <v>70270</v>
      </c>
      <c r="V38" s="144">
        <f>+T38/U38</f>
        <v>11.438750533655899</v>
      </c>
      <c r="W38" s="180"/>
    </row>
    <row r="39" spans="1:23" s="5" customFormat="1" ht="15" customHeight="1">
      <c r="A39" s="86">
        <v>35</v>
      </c>
      <c r="B39" s="145" t="s">
        <v>72</v>
      </c>
      <c r="C39" s="59">
        <v>40221</v>
      </c>
      <c r="D39" s="101" t="s">
        <v>23</v>
      </c>
      <c r="E39" s="87">
        <v>85</v>
      </c>
      <c r="F39" s="87">
        <v>1</v>
      </c>
      <c r="G39" s="87">
        <v>6</v>
      </c>
      <c r="H39" s="63">
        <v>280</v>
      </c>
      <c r="I39" s="64">
        <v>48</v>
      </c>
      <c r="J39" s="63">
        <v>455</v>
      </c>
      <c r="K39" s="64">
        <v>75</v>
      </c>
      <c r="L39" s="63">
        <v>394</v>
      </c>
      <c r="M39" s="64">
        <v>65</v>
      </c>
      <c r="N39" s="89">
        <f>+H39+J39+L39</f>
        <v>1129</v>
      </c>
      <c r="O39" s="90">
        <f>+I39+K39+M39</f>
        <v>188</v>
      </c>
      <c r="P39" s="65">
        <f>IF(N39&lt;&gt;0,O39/F39,"")</f>
        <v>188</v>
      </c>
      <c r="Q39" s="66">
        <f>IF(N39&lt;&gt;0,N39/O39,"")</f>
        <v>6.00531914893617</v>
      </c>
      <c r="R39" s="63"/>
      <c r="S39" s="91">
        <f t="shared" si="0"/>
      </c>
      <c r="T39" s="63">
        <v>1069058</v>
      </c>
      <c r="U39" s="64">
        <v>100145</v>
      </c>
      <c r="V39" s="68">
        <f aca="true" t="shared" si="4" ref="V39:V46">T39/U39</f>
        <v>10.67510110340007</v>
      </c>
      <c r="W39" s="180"/>
    </row>
    <row r="40" spans="1:23" s="5" customFormat="1" ht="15" customHeight="1">
      <c r="A40" s="86">
        <v>36</v>
      </c>
      <c r="B40" s="143" t="s">
        <v>55</v>
      </c>
      <c r="C40" s="94">
        <v>40256</v>
      </c>
      <c r="D40" s="95" t="s">
        <v>29</v>
      </c>
      <c r="E40" s="60">
        <v>10</v>
      </c>
      <c r="F40" s="60">
        <v>5</v>
      </c>
      <c r="G40" s="60">
        <v>2</v>
      </c>
      <c r="H40" s="96">
        <v>447</v>
      </c>
      <c r="I40" s="97">
        <v>52</v>
      </c>
      <c r="J40" s="96">
        <v>541</v>
      </c>
      <c r="K40" s="97">
        <v>62</v>
      </c>
      <c r="L40" s="96">
        <v>615</v>
      </c>
      <c r="M40" s="97">
        <v>69</v>
      </c>
      <c r="N40" s="98">
        <f>SUM(H40+J40+L40)</f>
        <v>1603</v>
      </c>
      <c r="O40" s="99">
        <f>SUM(I40+K40+M40)</f>
        <v>183</v>
      </c>
      <c r="P40" s="65">
        <f>IF(N40&lt;&gt;0,O40/F40,"")</f>
        <v>36.6</v>
      </c>
      <c r="Q40" s="102"/>
      <c r="R40" s="96">
        <v>5536</v>
      </c>
      <c r="S40" s="91">
        <f t="shared" si="0"/>
        <v>-0.7104407514450867</v>
      </c>
      <c r="T40" s="96">
        <v>13444.5</v>
      </c>
      <c r="U40" s="97">
        <v>1403</v>
      </c>
      <c r="V40" s="146">
        <f t="shared" si="4"/>
        <v>9.582679971489664</v>
      </c>
      <c r="W40" s="180">
        <v>1</v>
      </c>
    </row>
    <row r="41" spans="1:23" s="5" customFormat="1" ht="15" customHeight="1">
      <c r="A41" s="86">
        <v>37</v>
      </c>
      <c r="B41" s="145" t="s">
        <v>30</v>
      </c>
      <c r="C41" s="59">
        <v>40137</v>
      </c>
      <c r="D41" s="101" t="s">
        <v>23</v>
      </c>
      <c r="E41" s="87">
        <v>20</v>
      </c>
      <c r="F41" s="87">
        <v>2</v>
      </c>
      <c r="G41" s="87">
        <v>19</v>
      </c>
      <c r="H41" s="63">
        <v>780</v>
      </c>
      <c r="I41" s="64">
        <v>130</v>
      </c>
      <c r="J41" s="63">
        <v>145</v>
      </c>
      <c r="K41" s="64">
        <v>19</v>
      </c>
      <c r="L41" s="63">
        <v>263</v>
      </c>
      <c r="M41" s="64">
        <v>32</v>
      </c>
      <c r="N41" s="89">
        <f>+H41+J41+L41</f>
        <v>1188</v>
      </c>
      <c r="O41" s="90">
        <f>+I41+K41+M41</f>
        <v>181</v>
      </c>
      <c r="P41" s="65">
        <f>IF(N41&lt;&gt;0,O41/F41,"")</f>
        <v>90.5</v>
      </c>
      <c r="Q41" s="66">
        <f>IF(N41&lt;&gt;0,N41/O41,"")</f>
        <v>6.56353591160221</v>
      </c>
      <c r="R41" s="63">
        <v>213</v>
      </c>
      <c r="S41" s="91">
        <f t="shared" si="0"/>
        <v>4.577464788732394</v>
      </c>
      <c r="T41" s="63">
        <v>1038055</v>
      </c>
      <c r="U41" s="64">
        <v>86367</v>
      </c>
      <c r="V41" s="68">
        <f t="shared" si="4"/>
        <v>12.019116097583568</v>
      </c>
      <c r="W41" s="180"/>
    </row>
    <row r="42" spans="1:23" s="5" customFormat="1" ht="15" customHeight="1">
      <c r="A42" s="86">
        <v>38</v>
      </c>
      <c r="B42" s="143" t="s">
        <v>73</v>
      </c>
      <c r="C42" s="94">
        <v>40249</v>
      </c>
      <c r="D42" s="95" t="s">
        <v>24</v>
      </c>
      <c r="E42" s="60">
        <v>1</v>
      </c>
      <c r="F42" s="60">
        <v>1</v>
      </c>
      <c r="G42" s="60">
        <v>3</v>
      </c>
      <c r="H42" s="61">
        <v>360</v>
      </c>
      <c r="I42" s="62">
        <v>41</v>
      </c>
      <c r="J42" s="61">
        <v>722</v>
      </c>
      <c r="K42" s="62">
        <v>82</v>
      </c>
      <c r="L42" s="61">
        <v>480</v>
      </c>
      <c r="M42" s="62">
        <v>55</v>
      </c>
      <c r="N42" s="103">
        <f>H42+J42+L42</f>
        <v>1562</v>
      </c>
      <c r="O42" s="104">
        <f>I42+K42+M42</f>
        <v>178</v>
      </c>
      <c r="P42" s="62">
        <f>O42/F42</f>
        <v>178</v>
      </c>
      <c r="Q42" s="105">
        <f>+N42/O42</f>
        <v>8.775280898876405</v>
      </c>
      <c r="R42" s="61">
        <v>8584</v>
      </c>
      <c r="S42" s="91">
        <f t="shared" si="0"/>
        <v>-0.8180335507921714</v>
      </c>
      <c r="T42" s="106">
        <v>48129.5</v>
      </c>
      <c r="U42" s="107">
        <v>3203</v>
      </c>
      <c r="V42" s="146">
        <f t="shared" si="4"/>
        <v>15.026381517327506</v>
      </c>
      <c r="W42" s="180"/>
    </row>
    <row r="43" spans="1:23" s="5" customFormat="1" ht="15" customHeight="1">
      <c r="A43" s="86">
        <v>39</v>
      </c>
      <c r="B43" s="145" t="s">
        <v>42</v>
      </c>
      <c r="C43" s="59">
        <v>40235</v>
      </c>
      <c r="D43" s="101" t="s">
        <v>23</v>
      </c>
      <c r="E43" s="87">
        <v>27</v>
      </c>
      <c r="F43" s="87">
        <v>3</v>
      </c>
      <c r="G43" s="87">
        <v>5</v>
      </c>
      <c r="H43" s="63">
        <v>307</v>
      </c>
      <c r="I43" s="64">
        <v>36</v>
      </c>
      <c r="J43" s="63">
        <v>501</v>
      </c>
      <c r="K43" s="64">
        <v>55</v>
      </c>
      <c r="L43" s="63">
        <v>661</v>
      </c>
      <c r="M43" s="64">
        <v>75</v>
      </c>
      <c r="N43" s="89">
        <f>+H43+J43+L43</f>
        <v>1469</v>
      </c>
      <c r="O43" s="90">
        <f>+I43+K43+M43</f>
        <v>166</v>
      </c>
      <c r="P43" s="65">
        <f>IF(N43&lt;&gt;0,O43/F43,"")</f>
        <v>55.333333333333336</v>
      </c>
      <c r="Q43" s="66">
        <f>IF(N43&lt;&gt;0,N43/O43,"")</f>
        <v>8.849397590361447</v>
      </c>
      <c r="R43" s="63">
        <v>575</v>
      </c>
      <c r="S43" s="91">
        <f t="shared" si="0"/>
        <v>1.5547826086956522</v>
      </c>
      <c r="T43" s="63">
        <v>166634</v>
      </c>
      <c r="U43" s="64">
        <v>13867</v>
      </c>
      <c r="V43" s="68">
        <f t="shared" si="4"/>
        <v>12.016586139756257</v>
      </c>
      <c r="W43" s="180"/>
    </row>
    <row r="44" spans="1:23" s="5" customFormat="1" ht="15" customHeight="1">
      <c r="A44" s="86">
        <v>40</v>
      </c>
      <c r="B44" s="143" t="s">
        <v>56</v>
      </c>
      <c r="C44" s="94">
        <v>40200</v>
      </c>
      <c r="D44" s="95" t="s">
        <v>29</v>
      </c>
      <c r="E44" s="60">
        <v>201</v>
      </c>
      <c r="F44" s="60">
        <v>1</v>
      </c>
      <c r="G44" s="60">
        <v>10</v>
      </c>
      <c r="H44" s="96">
        <v>300</v>
      </c>
      <c r="I44" s="97">
        <v>50</v>
      </c>
      <c r="J44" s="96">
        <v>302</v>
      </c>
      <c r="K44" s="97">
        <v>51</v>
      </c>
      <c r="L44" s="96">
        <v>342</v>
      </c>
      <c r="M44" s="97">
        <v>57</v>
      </c>
      <c r="N44" s="98">
        <f>SUM(H44+J44+L44)</f>
        <v>944</v>
      </c>
      <c r="O44" s="99">
        <f>SUM(I44+K44+M44)</f>
        <v>158</v>
      </c>
      <c r="P44" s="65">
        <f>IF(N44&lt;&gt;0,O44/F44,"")</f>
        <v>158</v>
      </c>
      <c r="Q44" s="102"/>
      <c r="R44" s="96">
        <v>413.5</v>
      </c>
      <c r="S44" s="91">
        <f t="shared" si="0"/>
        <v>1.282950423216445</v>
      </c>
      <c r="T44" s="96">
        <v>6837969.75</v>
      </c>
      <c r="U44" s="97">
        <v>801387</v>
      </c>
      <c r="V44" s="146">
        <f t="shared" si="4"/>
        <v>8.53266867318786</v>
      </c>
      <c r="W44" s="180">
        <v>1</v>
      </c>
    </row>
    <row r="45" spans="1:23" s="5" customFormat="1" ht="15" customHeight="1">
      <c r="A45" s="86">
        <v>41</v>
      </c>
      <c r="B45" s="145" t="s">
        <v>74</v>
      </c>
      <c r="C45" s="59">
        <v>40165</v>
      </c>
      <c r="D45" s="101" t="s">
        <v>23</v>
      </c>
      <c r="E45" s="87">
        <v>36</v>
      </c>
      <c r="F45" s="87">
        <v>1</v>
      </c>
      <c r="G45" s="87">
        <v>10</v>
      </c>
      <c r="H45" s="63">
        <v>175</v>
      </c>
      <c r="I45" s="64">
        <v>35</v>
      </c>
      <c r="J45" s="63">
        <v>225</v>
      </c>
      <c r="K45" s="64">
        <v>45</v>
      </c>
      <c r="L45" s="63">
        <v>200</v>
      </c>
      <c r="M45" s="64">
        <v>40</v>
      </c>
      <c r="N45" s="89">
        <f>+H45+J45+L45</f>
        <v>600</v>
      </c>
      <c r="O45" s="90">
        <f>+I45+K45+M45</f>
        <v>120</v>
      </c>
      <c r="P45" s="65">
        <f>IF(N45&lt;&gt;0,O45/F45,"")</f>
        <v>120</v>
      </c>
      <c r="Q45" s="66">
        <f>IF(N45&lt;&gt;0,N45/O45,"")</f>
        <v>5</v>
      </c>
      <c r="R45" s="63"/>
      <c r="S45" s="91">
        <f t="shared" si="0"/>
      </c>
      <c r="T45" s="63">
        <v>133266</v>
      </c>
      <c r="U45" s="64">
        <v>15470</v>
      </c>
      <c r="V45" s="68">
        <f t="shared" si="4"/>
        <v>8.61447963800905</v>
      </c>
      <c r="W45" s="180">
        <v>1</v>
      </c>
    </row>
    <row r="46" spans="1:23" s="5" customFormat="1" ht="15" customHeight="1">
      <c r="A46" s="86">
        <v>42</v>
      </c>
      <c r="B46" s="145" t="s">
        <v>57</v>
      </c>
      <c r="C46" s="59">
        <v>40249</v>
      </c>
      <c r="D46" s="101" t="s">
        <v>23</v>
      </c>
      <c r="E46" s="87">
        <v>26</v>
      </c>
      <c r="F46" s="87">
        <v>3</v>
      </c>
      <c r="G46" s="87">
        <v>3</v>
      </c>
      <c r="H46" s="63">
        <v>154</v>
      </c>
      <c r="I46" s="64">
        <v>47</v>
      </c>
      <c r="J46" s="63">
        <v>124</v>
      </c>
      <c r="K46" s="64">
        <v>16</v>
      </c>
      <c r="L46" s="63">
        <v>72</v>
      </c>
      <c r="M46" s="64">
        <v>9</v>
      </c>
      <c r="N46" s="89">
        <f>+H46+J46+L46</f>
        <v>350</v>
      </c>
      <c r="O46" s="90">
        <f>+I46+K46+M46</f>
        <v>72</v>
      </c>
      <c r="P46" s="65">
        <f>IF(N46&lt;&gt;0,O46/F46,"")</f>
        <v>24</v>
      </c>
      <c r="Q46" s="66">
        <f>IF(N46&lt;&gt;0,N46/O46,"")</f>
        <v>4.861111111111111</v>
      </c>
      <c r="R46" s="63">
        <v>8869</v>
      </c>
      <c r="S46" s="91">
        <f t="shared" si="0"/>
        <v>-0.9605367008681925</v>
      </c>
      <c r="T46" s="63">
        <v>76122</v>
      </c>
      <c r="U46" s="64">
        <v>7695</v>
      </c>
      <c r="V46" s="68">
        <f t="shared" si="4"/>
        <v>9.892397660818714</v>
      </c>
      <c r="W46" s="180">
        <v>1</v>
      </c>
    </row>
    <row r="47" spans="1:23" s="5" customFormat="1" ht="15" customHeight="1">
      <c r="A47" s="86">
        <v>43</v>
      </c>
      <c r="B47" s="147" t="s">
        <v>50</v>
      </c>
      <c r="C47" s="94">
        <v>40235</v>
      </c>
      <c r="D47" s="95" t="s">
        <v>1</v>
      </c>
      <c r="E47" s="60">
        <v>46</v>
      </c>
      <c r="F47" s="60">
        <v>2</v>
      </c>
      <c r="G47" s="60">
        <v>5</v>
      </c>
      <c r="H47" s="96">
        <v>112</v>
      </c>
      <c r="I47" s="97">
        <v>15</v>
      </c>
      <c r="J47" s="96">
        <v>205</v>
      </c>
      <c r="K47" s="97">
        <v>28</v>
      </c>
      <c r="L47" s="96">
        <v>174</v>
      </c>
      <c r="M47" s="97">
        <v>24</v>
      </c>
      <c r="N47" s="98">
        <f>+L47+J47+H47</f>
        <v>491</v>
      </c>
      <c r="O47" s="99">
        <f>+M47+K47+I47</f>
        <v>67</v>
      </c>
      <c r="P47" s="97">
        <f>+O47/F47</f>
        <v>33.5</v>
      </c>
      <c r="Q47" s="100">
        <f>+N47/O47</f>
        <v>7.3283582089552235</v>
      </c>
      <c r="R47" s="96">
        <v>394</v>
      </c>
      <c r="S47" s="91">
        <f t="shared" si="0"/>
        <v>0.24619289340101522</v>
      </c>
      <c r="T47" s="96">
        <v>252002</v>
      </c>
      <c r="U47" s="97">
        <v>24291</v>
      </c>
      <c r="V47" s="144">
        <f>+T47/U47</f>
        <v>10.374295006380963</v>
      </c>
      <c r="W47" s="180"/>
    </row>
    <row r="48" spans="1:23" s="5" customFormat="1" ht="15" customHeight="1">
      <c r="A48" s="86">
        <v>44</v>
      </c>
      <c r="B48" s="143" t="s">
        <v>43</v>
      </c>
      <c r="C48" s="94">
        <v>40228</v>
      </c>
      <c r="D48" s="95" t="s">
        <v>1</v>
      </c>
      <c r="E48" s="60">
        <v>70</v>
      </c>
      <c r="F48" s="60">
        <v>2</v>
      </c>
      <c r="G48" s="60">
        <v>6</v>
      </c>
      <c r="H48" s="96">
        <v>108</v>
      </c>
      <c r="I48" s="97">
        <v>18</v>
      </c>
      <c r="J48" s="96">
        <v>96</v>
      </c>
      <c r="K48" s="97">
        <v>12</v>
      </c>
      <c r="L48" s="96">
        <v>88</v>
      </c>
      <c r="M48" s="97">
        <v>11</v>
      </c>
      <c r="N48" s="98">
        <f>+L48+J48+H48</f>
        <v>292</v>
      </c>
      <c r="O48" s="99">
        <f>+M48+K48+I48</f>
        <v>41</v>
      </c>
      <c r="P48" s="97">
        <f>+O48/F48</f>
        <v>20.5</v>
      </c>
      <c r="Q48" s="100">
        <f>+N48/O48</f>
        <v>7.121951219512195</v>
      </c>
      <c r="R48" s="96">
        <v>839</v>
      </c>
      <c r="S48" s="91">
        <f t="shared" si="0"/>
        <v>-0.6519666269368296</v>
      </c>
      <c r="T48" s="96">
        <v>244334</v>
      </c>
      <c r="U48" s="97">
        <v>24352</v>
      </c>
      <c r="V48" s="144">
        <f>+T48/U48</f>
        <v>10.03342641261498</v>
      </c>
      <c r="W48" s="180"/>
    </row>
    <row r="49" spans="1:23" s="5" customFormat="1" ht="15" customHeight="1">
      <c r="A49" s="86">
        <v>45</v>
      </c>
      <c r="B49" s="151" t="s">
        <v>58</v>
      </c>
      <c r="C49" s="119">
        <v>40228</v>
      </c>
      <c r="D49" s="120" t="s">
        <v>75</v>
      </c>
      <c r="E49" s="121">
        <v>15</v>
      </c>
      <c r="F49" s="122">
        <v>1</v>
      </c>
      <c r="G49" s="123">
        <v>6</v>
      </c>
      <c r="H49" s="124">
        <v>107</v>
      </c>
      <c r="I49" s="122">
        <v>19</v>
      </c>
      <c r="J49" s="124">
        <v>40</v>
      </c>
      <c r="K49" s="122">
        <v>8</v>
      </c>
      <c r="L49" s="124">
        <v>77</v>
      </c>
      <c r="M49" s="122">
        <v>11</v>
      </c>
      <c r="N49" s="125">
        <f>L49+J49+H49</f>
        <v>224</v>
      </c>
      <c r="O49" s="126">
        <f>+I49+K49+M49</f>
        <v>38</v>
      </c>
      <c r="P49" s="65">
        <f>IF(N49&lt;&gt;0,O49/F49,"")</f>
        <v>38</v>
      </c>
      <c r="Q49" s="127">
        <f>N49/O49</f>
        <v>5.894736842105263</v>
      </c>
      <c r="R49" s="124">
        <v>280</v>
      </c>
      <c r="S49" s="91">
        <f t="shared" si="0"/>
        <v>-0.2</v>
      </c>
      <c r="T49" s="124">
        <v>34239</v>
      </c>
      <c r="U49" s="122">
        <v>3247</v>
      </c>
      <c r="V49" s="152">
        <f>T49/U49</f>
        <v>10.544810594394827</v>
      </c>
      <c r="W49" s="180"/>
    </row>
    <row r="50" spans="1:23" s="5" customFormat="1" ht="15" customHeight="1">
      <c r="A50" s="86">
        <v>46</v>
      </c>
      <c r="B50" s="150" t="s">
        <v>76</v>
      </c>
      <c r="C50" s="59">
        <v>40207</v>
      </c>
      <c r="D50" s="117" t="s">
        <v>26</v>
      </c>
      <c r="E50" s="118">
        <v>87</v>
      </c>
      <c r="F50" s="118">
        <v>1</v>
      </c>
      <c r="G50" s="118">
        <v>7</v>
      </c>
      <c r="H50" s="63">
        <v>50</v>
      </c>
      <c r="I50" s="64">
        <v>5</v>
      </c>
      <c r="J50" s="63">
        <v>64</v>
      </c>
      <c r="K50" s="64">
        <v>7</v>
      </c>
      <c r="L50" s="63">
        <v>41</v>
      </c>
      <c r="M50" s="64">
        <v>5</v>
      </c>
      <c r="N50" s="89">
        <f>+H50+J50+L50</f>
        <v>155</v>
      </c>
      <c r="O50" s="90">
        <f>+I50+K50+M50</f>
        <v>17</v>
      </c>
      <c r="P50" s="97">
        <f>+O50/F50</f>
        <v>17</v>
      </c>
      <c r="Q50" s="100">
        <f>+N50/O50</f>
        <v>9.117647058823529</v>
      </c>
      <c r="R50" s="63">
        <v>213</v>
      </c>
      <c r="S50" s="91">
        <f t="shared" si="0"/>
        <v>-0.27230046948356806</v>
      </c>
      <c r="T50" s="63">
        <v>1051129</v>
      </c>
      <c r="U50" s="64">
        <v>99558</v>
      </c>
      <c r="V50" s="148">
        <f>+T50/U50</f>
        <v>10.557956166254847</v>
      </c>
      <c r="W50" s="181"/>
    </row>
    <row r="51" spans="1:23" s="5" customFormat="1" ht="15" customHeight="1" thickBot="1">
      <c r="A51" s="86">
        <v>47</v>
      </c>
      <c r="B51" s="153" t="s">
        <v>49</v>
      </c>
      <c r="C51" s="69">
        <v>40102</v>
      </c>
      <c r="D51" s="154" t="s">
        <v>25</v>
      </c>
      <c r="E51" s="155">
        <v>319</v>
      </c>
      <c r="F51" s="155">
        <v>1</v>
      </c>
      <c r="G51" s="155">
        <v>24</v>
      </c>
      <c r="H51" s="73">
        <v>20</v>
      </c>
      <c r="I51" s="74">
        <v>4</v>
      </c>
      <c r="J51" s="73">
        <v>25</v>
      </c>
      <c r="K51" s="74">
        <v>5</v>
      </c>
      <c r="L51" s="73">
        <v>0</v>
      </c>
      <c r="M51" s="74">
        <v>0</v>
      </c>
      <c r="N51" s="75">
        <f>H51+J51+L51</f>
        <v>45</v>
      </c>
      <c r="O51" s="76">
        <f>I51+K51+M51</f>
        <v>9</v>
      </c>
      <c r="P51" s="77">
        <f>IF(N51&lt;&gt;0,O51/F51,"")</f>
        <v>9</v>
      </c>
      <c r="Q51" s="78">
        <f>IF(N51&lt;&gt;0,N51/O51,"")</f>
        <v>5</v>
      </c>
      <c r="R51" s="73">
        <v>90</v>
      </c>
      <c r="S51" s="156">
        <f t="shared" si="0"/>
        <v>-0.5</v>
      </c>
      <c r="T51" s="157">
        <v>19767202.75</v>
      </c>
      <c r="U51" s="158">
        <v>2428159</v>
      </c>
      <c r="V51" s="159">
        <f>IF(T51&lt;&gt;0,T51/U51,"")</f>
        <v>8.140818929073426</v>
      </c>
      <c r="W51" s="180">
        <v>1</v>
      </c>
    </row>
    <row r="52" spans="1:27" s="7" customFormat="1" ht="15">
      <c r="A52" s="83"/>
      <c r="B52" s="218"/>
      <c r="C52" s="219"/>
      <c r="D52" s="220"/>
      <c r="E52" s="1"/>
      <c r="F52" s="1"/>
      <c r="G52" s="2"/>
      <c r="H52" s="21"/>
      <c r="I52" s="24"/>
      <c r="J52" s="21"/>
      <c r="K52" s="24"/>
      <c r="L52" s="21"/>
      <c r="M52" s="24"/>
      <c r="N52" s="22"/>
      <c r="O52" s="49"/>
      <c r="P52" s="49"/>
      <c r="Q52" s="50"/>
      <c r="R52" s="51"/>
      <c r="S52" s="52"/>
      <c r="T52" s="51"/>
      <c r="U52" s="49"/>
      <c r="V52" s="50"/>
      <c r="W52" s="53"/>
      <c r="AA52" s="7" t="s">
        <v>16</v>
      </c>
    </row>
    <row r="53" spans="1:23" s="10" customFormat="1" ht="18">
      <c r="A53" s="42"/>
      <c r="B53" s="8"/>
      <c r="C53" s="9"/>
      <c r="E53" s="11"/>
      <c r="F53" s="12"/>
      <c r="G53" s="13"/>
      <c r="H53" s="14"/>
      <c r="I53" s="25"/>
      <c r="J53" s="14"/>
      <c r="K53" s="25"/>
      <c r="L53" s="14"/>
      <c r="M53" s="25"/>
      <c r="N53" s="14"/>
      <c r="O53" s="25"/>
      <c r="P53" s="54"/>
      <c r="Q53" s="55"/>
      <c r="R53" s="56"/>
      <c r="S53" s="57"/>
      <c r="T53" s="56"/>
      <c r="U53" s="54"/>
      <c r="V53" s="55"/>
      <c r="W53" s="58"/>
    </row>
    <row r="54" spans="4:22" ht="18" customHeight="1">
      <c r="D54" s="215"/>
      <c r="E54" s="216"/>
      <c r="F54" s="217"/>
      <c r="R54" s="203" t="s">
        <v>0</v>
      </c>
      <c r="S54" s="204"/>
      <c r="T54" s="204"/>
      <c r="U54" s="204"/>
      <c r="V54" s="205"/>
    </row>
    <row r="55" spans="4:22" ht="18">
      <c r="D55" s="18"/>
      <c r="E55" s="19"/>
      <c r="F55" s="19"/>
      <c r="R55" s="206"/>
      <c r="S55" s="207"/>
      <c r="T55" s="207"/>
      <c r="U55" s="207"/>
      <c r="V55" s="208"/>
    </row>
    <row r="56" spans="18:22" ht="18">
      <c r="R56" s="209"/>
      <c r="S56" s="210"/>
      <c r="T56" s="210"/>
      <c r="U56" s="210"/>
      <c r="V56" s="211"/>
    </row>
    <row r="57" spans="15:22" ht="18">
      <c r="O57" s="200" t="s">
        <v>22</v>
      </c>
      <c r="P57" s="201"/>
      <c r="Q57" s="201"/>
      <c r="R57" s="201"/>
      <c r="S57" s="201"/>
      <c r="T57" s="201"/>
      <c r="U57" s="201"/>
      <c r="V57" s="201"/>
    </row>
    <row r="58" spans="15:22" ht="18">
      <c r="O58" s="201"/>
      <c r="P58" s="201"/>
      <c r="Q58" s="201"/>
      <c r="R58" s="201"/>
      <c r="S58" s="201"/>
      <c r="T58" s="201"/>
      <c r="U58" s="201"/>
      <c r="V58" s="201"/>
    </row>
    <row r="59" spans="15:22" ht="18">
      <c r="O59" s="201"/>
      <c r="P59" s="201"/>
      <c r="Q59" s="201"/>
      <c r="R59" s="201"/>
      <c r="S59" s="201"/>
      <c r="T59" s="201"/>
      <c r="U59" s="201"/>
      <c r="V59" s="201"/>
    </row>
    <row r="60" spans="15:22" ht="18">
      <c r="O60" s="201"/>
      <c r="P60" s="201"/>
      <c r="Q60" s="201"/>
      <c r="R60" s="201"/>
      <c r="S60" s="201"/>
      <c r="T60" s="201"/>
      <c r="U60" s="201"/>
      <c r="V60" s="201"/>
    </row>
    <row r="61" spans="15:22" ht="18">
      <c r="O61" s="201"/>
      <c r="P61" s="201"/>
      <c r="Q61" s="201"/>
      <c r="R61" s="201"/>
      <c r="S61" s="201"/>
      <c r="T61" s="201"/>
      <c r="U61" s="201"/>
      <c r="V61" s="201"/>
    </row>
    <row r="62" spans="15:22" ht="18">
      <c r="O62" s="201"/>
      <c r="P62" s="201"/>
      <c r="Q62" s="201"/>
      <c r="R62" s="201"/>
      <c r="S62" s="201"/>
      <c r="T62" s="201"/>
      <c r="U62" s="201"/>
      <c r="V62" s="201"/>
    </row>
    <row r="63" spans="15:22" ht="18">
      <c r="O63" s="202" t="s">
        <v>10</v>
      </c>
      <c r="P63" s="201"/>
      <c r="Q63" s="201"/>
      <c r="R63" s="201"/>
      <c r="S63" s="201"/>
      <c r="T63" s="201"/>
      <c r="U63" s="201"/>
      <c r="V63" s="201"/>
    </row>
    <row r="64" spans="15:22" ht="18">
      <c r="O64" s="201"/>
      <c r="P64" s="201"/>
      <c r="Q64" s="201"/>
      <c r="R64" s="201"/>
      <c r="S64" s="201"/>
      <c r="T64" s="201"/>
      <c r="U64" s="201"/>
      <c r="V64" s="201"/>
    </row>
    <row r="65" spans="15:22" ht="18">
      <c r="O65" s="201"/>
      <c r="P65" s="201"/>
      <c r="Q65" s="201"/>
      <c r="R65" s="201"/>
      <c r="S65" s="201"/>
      <c r="T65" s="201"/>
      <c r="U65" s="201"/>
      <c r="V65" s="201"/>
    </row>
    <row r="66" spans="15:22" ht="18">
      <c r="O66" s="201"/>
      <c r="P66" s="201"/>
      <c r="Q66" s="201"/>
      <c r="R66" s="201"/>
      <c r="S66" s="201"/>
      <c r="T66" s="201"/>
      <c r="U66" s="201"/>
      <c r="V66" s="201"/>
    </row>
    <row r="67" spans="15:22" ht="18">
      <c r="O67" s="201"/>
      <c r="P67" s="201"/>
      <c r="Q67" s="201"/>
      <c r="R67" s="201"/>
      <c r="S67" s="201"/>
      <c r="T67" s="201"/>
      <c r="U67" s="201"/>
      <c r="V67" s="201"/>
    </row>
    <row r="68" spans="15:22" ht="18">
      <c r="O68" s="201"/>
      <c r="P68" s="201"/>
      <c r="Q68" s="201"/>
      <c r="R68" s="201"/>
      <c r="S68" s="201"/>
      <c r="T68" s="201"/>
      <c r="U68" s="201"/>
      <c r="V68" s="201"/>
    </row>
    <row r="69" spans="15:22" ht="18">
      <c r="O69" s="201"/>
      <c r="P69" s="201"/>
      <c r="Q69" s="201"/>
      <c r="R69" s="201"/>
      <c r="S69" s="201"/>
      <c r="T69" s="201"/>
      <c r="U69" s="201"/>
      <c r="V69" s="201"/>
    </row>
  </sheetData>
  <sheetProtection/>
  <mergeCells count="18">
    <mergeCell ref="O57:V62"/>
    <mergeCell ref="O63:V69"/>
    <mergeCell ref="R54:V56"/>
    <mergeCell ref="C3:C4"/>
    <mergeCell ref="G3:G4"/>
    <mergeCell ref="D3:D4"/>
    <mergeCell ref="D54:F54"/>
    <mergeCell ref="B52:D52"/>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r:id="rId2"/>
  <ignoredErrors>
    <ignoredError sqref="S52:V52 M52 P52:R53 O53 N52:N53 Q10:R30 P6:P9 P31:P35 Q6:R9 Q31:R35 P10:P30 N10:O30 N40:U50 V47:V50" formula="1"/>
    <ignoredError sqref="W7:W40 V7:V8 V36:V39" unlockedFormula="1"/>
    <ignoredError sqref="V9:V35 V40 V41:V46" formula="1" unlocked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10" zoomScaleNormal="110" zoomScalePageLayoutView="0" workbookViewId="0" topLeftCell="A1">
      <selection activeCell="B3" sqref="B3:B4"/>
    </sheetView>
  </sheetViews>
  <sheetFormatPr defaultColWidth="4.421875" defaultRowHeight="12.75"/>
  <cols>
    <col min="1" max="1" width="4.00390625" style="43" bestFit="1" customWidth="1"/>
    <col min="2" max="2" width="65.8515625" style="15" bestFit="1" customWidth="1"/>
    <col min="3" max="3" width="8.421875" style="16" bestFit="1" customWidth="1"/>
    <col min="4" max="4" width="12.421875" style="6" bestFit="1" customWidth="1"/>
    <col min="5" max="5" width="6.57421875" style="17" hidden="1" customWidth="1"/>
    <col min="6" max="6" width="7.421875" style="17" customWidth="1"/>
    <col min="7" max="7" width="9.00390625" style="17" hidden="1" customWidth="1"/>
    <col min="8" max="8" width="11.7109375" style="20" hidden="1" customWidth="1"/>
    <col min="9" max="9" width="7.57421875" style="26" hidden="1" customWidth="1"/>
    <col min="10" max="10" width="11.7109375" style="20" hidden="1" customWidth="1"/>
    <col min="11" max="11" width="8.7109375" style="26" hidden="1" customWidth="1"/>
    <col min="12" max="12" width="13.421875" style="20" hidden="1" customWidth="1"/>
    <col min="13" max="13" width="8.7109375" style="26" hidden="1" customWidth="1"/>
    <col min="14" max="14" width="16.140625" style="23" bestFit="1" customWidth="1"/>
    <col min="15" max="15" width="10.421875" style="27" bestFit="1" customWidth="1"/>
    <col min="16" max="16" width="8.7109375" style="44" hidden="1" customWidth="1"/>
    <col min="17" max="17" width="6.7109375" style="45" hidden="1" customWidth="1"/>
    <col min="18" max="18" width="13.421875" style="46" hidden="1" customWidth="1"/>
    <col min="19" max="19" width="8.7109375" style="47" hidden="1" customWidth="1"/>
    <col min="20" max="20" width="14.57421875" style="46" bestFit="1" customWidth="1"/>
    <col min="21" max="21" width="11.7109375" style="44" bestFit="1" customWidth="1"/>
    <col min="22" max="22" width="6.7109375" style="45" customWidth="1"/>
    <col min="23" max="23" width="2.140625" style="48" bestFit="1" customWidth="1"/>
    <col min="24" max="26" width="4.421875" style="6" customWidth="1"/>
    <col min="27" max="27" width="2.00390625" style="6" bestFit="1" customWidth="1"/>
    <col min="28" max="16384" width="4.421875" style="6" customWidth="1"/>
  </cols>
  <sheetData>
    <row r="1" spans="1:23" s="40" customFormat="1" ht="99" customHeight="1">
      <c r="A1" s="41"/>
      <c r="B1" s="28"/>
      <c r="C1" s="29"/>
      <c r="D1" s="30"/>
      <c r="E1" s="31"/>
      <c r="F1" s="31"/>
      <c r="G1" s="31"/>
      <c r="H1" s="32"/>
      <c r="I1" s="33"/>
      <c r="J1" s="34"/>
      <c r="K1" s="35"/>
      <c r="L1" s="36"/>
      <c r="M1" s="37"/>
      <c r="N1" s="38"/>
      <c r="O1" s="39"/>
      <c r="P1" s="44"/>
      <c r="Q1" s="45"/>
      <c r="R1" s="46"/>
      <c r="S1" s="47"/>
      <c r="T1" s="46"/>
      <c r="U1" s="44"/>
      <c r="V1" s="45"/>
      <c r="W1" s="48"/>
    </row>
    <row r="2" spans="1:23" s="3" customFormat="1" ht="27.75" thickBot="1">
      <c r="A2" s="192" t="s">
        <v>11</v>
      </c>
      <c r="B2" s="193"/>
      <c r="C2" s="193"/>
      <c r="D2" s="193"/>
      <c r="E2" s="193"/>
      <c r="F2" s="193"/>
      <c r="G2" s="193"/>
      <c r="H2" s="193"/>
      <c r="I2" s="193"/>
      <c r="J2" s="193"/>
      <c r="K2" s="193"/>
      <c r="L2" s="193"/>
      <c r="M2" s="193"/>
      <c r="N2" s="193"/>
      <c r="O2" s="193"/>
      <c r="P2" s="193"/>
      <c r="Q2" s="193"/>
      <c r="R2" s="193"/>
      <c r="S2" s="193"/>
      <c r="T2" s="193"/>
      <c r="U2" s="193"/>
      <c r="V2" s="193"/>
      <c r="W2" s="48"/>
    </row>
    <row r="3" spans="1:23" s="173" customFormat="1" ht="20.25" customHeight="1">
      <c r="A3" s="171"/>
      <c r="B3" s="198" t="s">
        <v>12</v>
      </c>
      <c r="C3" s="212" t="s">
        <v>17</v>
      </c>
      <c r="D3" s="195" t="s">
        <v>3</v>
      </c>
      <c r="E3" s="195" t="s">
        <v>18</v>
      </c>
      <c r="F3" s="195" t="s">
        <v>19</v>
      </c>
      <c r="G3" s="195" t="s">
        <v>20</v>
      </c>
      <c r="H3" s="194" t="s">
        <v>4</v>
      </c>
      <c r="I3" s="194"/>
      <c r="J3" s="194" t="s">
        <v>5</v>
      </c>
      <c r="K3" s="194"/>
      <c r="L3" s="194" t="s">
        <v>6</v>
      </c>
      <c r="M3" s="194"/>
      <c r="N3" s="191" t="s">
        <v>21</v>
      </c>
      <c r="O3" s="191"/>
      <c r="P3" s="191"/>
      <c r="Q3" s="191"/>
      <c r="R3" s="194" t="s">
        <v>2</v>
      </c>
      <c r="S3" s="194"/>
      <c r="T3" s="191" t="s">
        <v>13</v>
      </c>
      <c r="U3" s="191"/>
      <c r="V3" s="197"/>
      <c r="W3" s="172"/>
    </row>
    <row r="4" spans="1:23" s="173" customFormat="1" ht="26.25" thickBot="1">
      <c r="A4" s="174"/>
      <c r="B4" s="199"/>
      <c r="C4" s="213"/>
      <c r="D4" s="214"/>
      <c r="E4" s="196"/>
      <c r="F4" s="196"/>
      <c r="G4" s="196"/>
      <c r="H4" s="175" t="s">
        <v>9</v>
      </c>
      <c r="I4" s="176" t="s">
        <v>8</v>
      </c>
      <c r="J4" s="175" t="s">
        <v>9</v>
      </c>
      <c r="K4" s="176" t="s">
        <v>8</v>
      </c>
      <c r="L4" s="175" t="s">
        <v>9</v>
      </c>
      <c r="M4" s="176" t="s">
        <v>8</v>
      </c>
      <c r="N4" s="175" t="s">
        <v>9</v>
      </c>
      <c r="O4" s="176" t="s">
        <v>8</v>
      </c>
      <c r="P4" s="176" t="s">
        <v>14</v>
      </c>
      <c r="Q4" s="177" t="s">
        <v>15</v>
      </c>
      <c r="R4" s="175" t="s">
        <v>9</v>
      </c>
      <c r="S4" s="178" t="s">
        <v>7</v>
      </c>
      <c r="T4" s="175" t="s">
        <v>9</v>
      </c>
      <c r="U4" s="176" t="s">
        <v>8</v>
      </c>
      <c r="V4" s="179" t="s">
        <v>15</v>
      </c>
      <c r="W4" s="172"/>
    </row>
    <row r="5" spans="1:23" s="4" customFormat="1" ht="15" customHeight="1">
      <c r="A5" s="84">
        <v>1</v>
      </c>
      <c r="B5" s="128" t="s">
        <v>59</v>
      </c>
      <c r="C5" s="129">
        <v>40263</v>
      </c>
      <c r="D5" s="130" t="s">
        <v>25</v>
      </c>
      <c r="E5" s="131">
        <v>286</v>
      </c>
      <c r="F5" s="131">
        <v>476</v>
      </c>
      <c r="G5" s="132">
        <v>1</v>
      </c>
      <c r="H5" s="133">
        <v>623818.5</v>
      </c>
      <c r="I5" s="134">
        <v>72762</v>
      </c>
      <c r="J5" s="133">
        <v>957447.75</v>
      </c>
      <c r="K5" s="134">
        <v>105814</v>
      </c>
      <c r="L5" s="133">
        <v>793457.25</v>
      </c>
      <c r="M5" s="134">
        <v>87791</v>
      </c>
      <c r="N5" s="135">
        <f>H5+J5+L5</f>
        <v>2374723.5</v>
      </c>
      <c r="O5" s="136">
        <f>I5+K5+M5</f>
        <v>266367</v>
      </c>
      <c r="P5" s="137">
        <f>IF(N5&lt;&gt;0,O5/F5,"")</f>
        <v>559.594537815126</v>
      </c>
      <c r="Q5" s="138">
        <f>IF(N5&lt;&gt;0,N5/O5,"")</f>
        <v>8.915231616529075</v>
      </c>
      <c r="R5" s="133"/>
      <c r="S5" s="139">
        <f aca="true" t="shared" si="0" ref="S5:S24">IF(R5&lt;&gt;0,-(R5-N5)/R5,"")</f>
      </c>
      <c r="T5" s="140">
        <v>2374723.5</v>
      </c>
      <c r="U5" s="141">
        <v>266367</v>
      </c>
      <c r="V5" s="142">
        <f>IF(T5&lt;&gt;0,T5/U5,"")</f>
        <v>8.915231616529075</v>
      </c>
      <c r="W5" s="180">
        <v>1</v>
      </c>
    </row>
    <row r="6" spans="1:23" s="4" customFormat="1" ht="15" customHeight="1">
      <c r="A6" s="84">
        <v>2</v>
      </c>
      <c r="B6" s="143" t="s">
        <v>32</v>
      </c>
      <c r="C6" s="94">
        <v>40235</v>
      </c>
      <c r="D6" s="95" t="s">
        <v>1</v>
      </c>
      <c r="E6" s="60">
        <v>256</v>
      </c>
      <c r="F6" s="60">
        <v>256</v>
      </c>
      <c r="G6" s="60">
        <v>5</v>
      </c>
      <c r="H6" s="96">
        <v>282301</v>
      </c>
      <c r="I6" s="97">
        <v>28819</v>
      </c>
      <c r="J6" s="96">
        <v>457607</v>
      </c>
      <c r="K6" s="97">
        <v>46685</v>
      </c>
      <c r="L6" s="96">
        <v>375406</v>
      </c>
      <c r="M6" s="97">
        <v>38582</v>
      </c>
      <c r="N6" s="98">
        <f>+L6+J6+H6</f>
        <v>1115314</v>
      </c>
      <c r="O6" s="99">
        <f>+M6+K6+I6</f>
        <v>114086</v>
      </c>
      <c r="P6" s="97">
        <f>+O6/F6</f>
        <v>445.6484375</v>
      </c>
      <c r="Q6" s="100">
        <f>+N6/O6</f>
        <v>9.77608120190032</v>
      </c>
      <c r="R6" s="96">
        <v>1808812</v>
      </c>
      <c r="S6" s="91">
        <f t="shared" si="0"/>
        <v>-0.38339971207621354</v>
      </c>
      <c r="T6" s="96">
        <v>16792586</v>
      </c>
      <c r="U6" s="97">
        <v>1860202</v>
      </c>
      <c r="V6" s="144">
        <f>+T6/U6</f>
        <v>9.027291659722977</v>
      </c>
      <c r="W6" s="180">
        <v>1</v>
      </c>
    </row>
    <row r="7" spans="1:23" s="5" customFormat="1" ht="15" customHeight="1" thickBot="1">
      <c r="A7" s="85">
        <v>3</v>
      </c>
      <c r="B7" s="153" t="s">
        <v>60</v>
      </c>
      <c r="C7" s="69">
        <v>40256</v>
      </c>
      <c r="D7" s="170" t="s">
        <v>51</v>
      </c>
      <c r="E7" s="155">
        <v>260</v>
      </c>
      <c r="F7" s="155">
        <v>260</v>
      </c>
      <c r="G7" s="155">
        <v>2</v>
      </c>
      <c r="H7" s="73">
        <v>253804</v>
      </c>
      <c r="I7" s="74">
        <v>40744</v>
      </c>
      <c r="J7" s="73">
        <v>234715</v>
      </c>
      <c r="K7" s="74">
        <v>27725</v>
      </c>
      <c r="L7" s="73">
        <v>190840</v>
      </c>
      <c r="M7" s="74">
        <v>21639</v>
      </c>
      <c r="N7" s="75">
        <f>+H7+J7+L7</f>
        <v>679359</v>
      </c>
      <c r="O7" s="76">
        <f>+I7+K7+M7</f>
        <v>90108</v>
      </c>
      <c r="P7" s="77">
        <f>IF(N7&lt;&gt;0,O7/F7,"")</f>
        <v>346.5692307692308</v>
      </c>
      <c r="Q7" s="78">
        <f>IF(N7&lt;&gt;0,N7/O7,"")</f>
        <v>7.539386070049274</v>
      </c>
      <c r="R7" s="157">
        <v>809995.75</v>
      </c>
      <c r="S7" s="156">
        <f t="shared" si="0"/>
        <v>-0.16128078449794336</v>
      </c>
      <c r="T7" s="73">
        <v>2098101.71</v>
      </c>
      <c r="U7" s="74">
        <v>285493</v>
      </c>
      <c r="V7" s="79">
        <f>T7/U7</f>
        <v>7.349047822538556</v>
      </c>
      <c r="W7" s="180">
        <v>1</v>
      </c>
    </row>
    <row r="8" spans="1:23" s="5" customFormat="1" ht="15" customHeight="1">
      <c r="A8" s="86">
        <v>4</v>
      </c>
      <c r="B8" s="160" t="s">
        <v>34</v>
      </c>
      <c r="C8" s="161">
        <v>40221</v>
      </c>
      <c r="D8" s="162" t="s">
        <v>29</v>
      </c>
      <c r="E8" s="80">
        <v>378</v>
      </c>
      <c r="F8" s="80">
        <v>44</v>
      </c>
      <c r="G8" s="80">
        <v>7</v>
      </c>
      <c r="H8" s="163">
        <v>54472.5</v>
      </c>
      <c r="I8" s="164">
        <v>8799</v>
      </c>
      <c r="J8" s="163">
        <v>74969</v>
      </c>
      <c r="K8" s="164">
        <v>11839</v>
      </c>
      <c r="L8" s="163">
        <v>92252.5</v>
      </c>
      <c r="M8" s="164">
        <v>14475</v>
      </c>
      <c r="N8" s="165">
        <f>SUM(H8+J8+L8)</f>
        <v>221694</v>
      </c>
      <c r="O8" s="166">
        <f>SUM(I8+K8+M8)</f>
        <v>35113</v>
      </c>
      <c r="P8" s="81">
        <f>IF(N8&lt;&gt;0,O8/F8,"")</f>
        <v>798.0227272727273</v>
      </c>
      <c r="Q8" s="167"/>
      <c r="R8" s="163">
        <v>439227.75</v>
      </c>
      <c r="S8" s="168">
        <f t="shared" si="0"/>
        <v>-0.49526413119389656</v>
      </c>
      <c r="T8" s="163">
        <v>28621210.75</v>
      </c>
      <c r="U8" s="164">
        <v>3310856</v>
      </c>
      <c r="V8" s="169">
        <f>T8/U8</f>
        <v>8.644655868452146</v>
      </c>
      <c r="W8" s="180">
        <v>1</v>
      </c>
    </row>
    <row r="9" spans="1:23" s="5" customFormat="1" ht="15" customHeight="1">
      <c r="A9" s="86">
        <v>5</v>
      </c>
      <c r="B9" s="143" t="s">
        <v>61</v>
      </c>
      <c r="C9" s="94">
        <v>40242</v>
      </c>
      <c r="D9" s="95" t="s">
        <v>1</v>
      </c>
      <c r="E9" s="60">
        <v>75</v>
      </c>
      <c r="F9" s="60">
        <v>91</v>
      </c>
      <c r="G9" s="60">
        <v>4</v>
      </c>
      <c r="H9" s="96">
        <v>74525</v>
      </c>
      <c r="I9" s="97">
        <v>5946</v>
      </c>
      <c r="J9" s="96">
        <v>167659</v>
      </c>
      <c r="K9" s="97">
        <v>13399</v>
      </c>
      <c r="L9" s="96">
        <v>134560</v>
      </c>
      <c r="M9" s="97">
        <v>10962</v>
      </c>
      <c r="N9" s="98">
        <f>+L9+J9+H9</f>
        <v>376744</v>
      </c>
      <c r="O9" s="99">
        <f>+M9+K9+I9</f>
        <v>30307</v>
      </c>
      <c r="P9" s="97">
        <f>+O9/F9</f>
        <v>333.04395604395603</v>
      </c>
      <c r="Q9" s="100">
        <f>+N9/O9</f>
        <v>12.430923549015079</v>
      </c>
      <c r="R9" s="96">
        <v>606463</v>
      </c>
      <c r="S9" s="91">
        <f t="shared" si="0"/>
        <v>-0.37878485579499493</v>
      </c>
      <c r="T9" s="96">
        <v>3285679</v>
      </c>
      <c r="U9" s="97">
        <v>279592</v>
      </c>
      <c r="V9" s="144">
        <f>+T9/U9</f>
        <v>11.751691750836933</v>
      </c>
      <c r="W9" s="180"/>
    </row>
    <row r="10" spans="1:23" s="5" customFormat="1" ht="15" customHeight="1">
      <c r="A10" s="86">
        <v>6</v>
      </c>
      <c r="B10" s="143" t="s">
        <v>35</v>
      </c>
      <c r="C10" s="94">
        <v>40235</v>
      </c>
      <c r="D10" s="95" t="s">
        <v>24</v>
      </c>
      <c r="E10" s="60">
        <v>227</v>
      </c>
      <c r="F10" s="60">
        <v>174</v>
      </c>
      <c r="G10" s="60">
        <v>5</v>
      </c>
      <c r="H10" s="61">
        <v>63022.25</v>
      </c>
      <c r="I10" s="62">
        <v>9717</v>
      </c>
      <c r="J10" s="61">
        <v>68898.5</v>
      </c>
      <c r="K10" s="62">
        <v>8157</v>
      </c>
      <c r="L10" s="61">
        <v>57163</v>
      </c>
      <c r="M10" s="62">
        <v>6764</v>
      </c>
      <c r="N10" s="103">
        <f>H10+J10+L10</f>
        <v>189083.75</v>
      </c>
      <c r="O10" s="104">
        <f>I10+K10+M10</f>
        <v>24638</v>
      </c>
      <c r="P10" s="62">
        <f>O10/F10</f>
        <v>141.5977011494253</v>
      </c>
      <c r="Q10" s="105">
        <f>+N10/O10</f>
        <v>7.674476418540466</v>
      </c>
      <c r="R10" s="61">
        <v>419063.5</v>
      </c>
      <c r="S10" s="91">
        <f t="shared" si="0"/>
        <v>-0.5487945144351631</v>
      </c>
      <c r="T10" s="106">
        <v>7606459</v>
      </c>
      <c r="U10" s="107">
        <v>910257</v>
      </c>
      <c r="V10" s="146">
        <f>T10/U10</f>
        <v>8.35638616346812</v>
      </c>
      <c r="W10" s="181">
        <v>1</v>
      </c>
    </row>
    <row r="11" spans="1:23" s="5" customFormat="1" ht="15" customHeight="1">
      <c r="A11" s="86">
        <v>7</v>
      </c>
      <c r="B11" s="147" t="s">
        <v>46</v>
      </c>
      <c r="C11" s="94">
        <v>40249</v>
      </c>
      <c r="D11" s="95" t="s">
        <v>1</v>
      </c>
      <c r="E11" s="60">
        <v>97</v>
      </c>
      <c r="F11" s="60">
        <v>97</v>
      </c>
      <c r="G11" s="60">
        <v>3</v>
      </c>
      <c r="H11" s="96">
        <v>57314</v>
      </c>
      <c r="I11" s="97">
        <v>5536</v>
      </c>
      <c r="J11" s="96">
        <v>91073</v>
      </c>
      <c r="K11" s="97">
        <v>8289</v>
      </c>
      <c r="L11" s="96">
        <v>59953</v>
      </c>
      <c r="M11" s="97">
        <v>5611</v>
      </c>
      <c r="N11" s="98">
        <f>+L11+J11+H11</f>
        <v>208340</v>
      </c>
      <c r="O11" s="99">
        <f>+M11+K11+I11</f>
        <v>19436</v>
      </c>
      <c r="P11" s="97">
        <f>+O11/F11</f>
        <v>200.37113402061857</v>
      </c>
      <c r="Q11" s="100">
        <f>+N11/O11</f>
        <v>10.719283803251697</v>
      </c>
      <c r="R11" s="96">
        <v>382297</v>
      </c>
      <c r="S11" s="91">
        <f t="shared" si="0"/>
        <v>-0.4550310360792787</v>
      </c>
      <c r="T11" s="96">
        <v>1862629</v>
      </c>
      <c r="U11" s="97">
        <v>180474</v>
      </c>
      <c r="V11" s="144">
        <f>+T11/U11</f>
        <v>10.320760885224464</v>
      </c>
      <c r="W11" s="180"/>
    </row>
    <row r="12" spans="1:23" s="5" customFormat="1" ht="15" customHeight="1">
      <c r="A12" s="86">
        <v>8</v>
      </c>
      <c r="B12" s="145" t="s">
        <v>47</v>
      </c>
      <c r="C12" s="59">
        <v>40249</v>
      </c>
      <c r="D12" s="82" t="s">
        <v>25</v>
      </c>
      <c r="E12" s="87">
        <v>116</v>
      </c>
      <c r="F12" s="87">
        <v>105</v>
      </c>
      <c r="G12" s="87">
        <v>3</v>
      </c>
      <c r="H12" s="63">
        <v>24159</v>
      </c>
      <c r="I12" s="64">
        <v>3430</v>
      </c>
      <c r="J12" s="63">
        <v>41919</v>
      </c>
      <c r="K12" s="64">
        <v>5646</v>
      </c>
      <c r="L12" s="63">
        <v>38882</v>
      </c>
      <c r="M12" s="64">
        <v>5190</v>
      </c>
      <c r="N12" s="89">
        <f>H12+J12+L12</f>
        <v>104960</v>
      </c>
      <c r="O12" s="90">
        <f>I12+K12+M12</f>
        <v>14266</v>
      </c>
      <c r="P12" s="65">
        <f>IF(N12&lt;&gt;0,O12/F12,"")</f>
        <v>135.86666666666667</v>
      </c>
      <c r="Q12" s="66">
        <f>IF(N12&lt;&gt;0,N12/O12,"")</f>
        <v>7.357353147343334</v>
      </c>
      <c r="R12" s="63">
        <v>298782.25</v>
      </c>
      <c r="S12" s="91">
        <f t="shared" si="0"/>
        <v>-0.6487073780319949</v>
      </c>
      <c r="T12" s="92">
        <v>1250982.25</v>
      </c>
      <c r="U12" s="93">
        <v>158966</v>
      </c>
      <c r="V12" s="148">
        <f>IF(T12&lt;&gt;0,T12/U12,"")</f>
        <v>7.86949567832115</v>
      </c>
      <c r="W12" s="180">
        <v>1</v>
      </c>
    </row>
    <row r="13" spans="1:23" s="5" customFormat="1" ht="15" customHeight="1">
      <c r="A13" s="86">
        <v>9</v>
      </c>
      <c r="B13" s="143" t="s">
        <v>48</v>
      </c>
      <c r="C13" s="94">
        <v>40249</v>
      </c>
      <c r="D13" s="95" t="s">
        <v>29</v>
      </c>
      <c r="E13" s="60">
        <v>71</v>
      </c>
      <c r="F13" s="60">
        <v>70</v>
      </c>
      <c r="G13" s="60">
        <v>3</v>
      </c>
      <c r="H13" s="96">
        <v>21149</v>
      </c>
      <c r="I13" s="97">
        <v>2595</v>
      </c>
      <c r="J13" s="96">
        <v>34673</v>
      </c>
      <c r="K13" s="97">
        <v>3911</v>
      </c>
      <c r="L13" s="96">
        <v>31995.5</v>
      </c>
      <c r="M13" s="97">
        <v>3591</v>
      </c>
      <c r="N13" s="98">
        <f>SUM(H13+J13+L13)</f>
        <v>87817.5</v>
      </c>
      <c r="O13" s="99">
        <f>SUM(I13+K13+M13)</f>
        <v>10097</v>
      </c>
      <c r="P13" s="65">
        <f>IF(N13&lt;&gt;0,O13/F13,"")</f>
        <v>144.24285714285713</v>
      </c>
      <c r="Q13" s="102"/>
      <c r="R13" s="96">
        <v>187927.5</v>
      </c>
      <c r="S13" s="91">
        <f t="shared" si="0"/>
        <v>-0.5327054316159157</v>
      </c>
      <c r="T13" s="96">
        <v>821884.75</v>
      </c>
      <c r="U13" s="97">
        <v>95600</v>
      </c>
      <c r="V13" s="146">
        <f>T13/U13</f>
        <v>8.597120815899581</v>
      </c>
      <c r="W13" s="180">
        <v>1</v>
      </c>
    </row>
    <row r="14" spans="1:23" s="5" customFormat="1" ht="15" customHeight="1">
      <c r="A14" s="86">
        <v>10</v>
      </c>
      <c r="B14" s="143" t="s">
        <v>62</v>
      </c>
      <c r="C14" s="94">
        <v>40263</v>
      </c>
      <c r="D14" s="95" t="s">
        <v>29</v>
      </c>
      <c r="E14" s="60">
        <v>26</v>
      </c>
      <c r="F14" s="60">
        <v>26</v>
      </c>
      <c r="G14" s="88">
        <v>1</v>
      </c>
      <c r="H14" s="96">
        <v>31097.75</v>
      </c>
      <c r="I14" s="97">
        <v>2360</v>
      </c>
      <c r="J14" s="96">
        <v>47417.5</v>
      </c>
      <c r="K14" s="97">
        <v>3495</v>
      </c>
      <c r="L14" s="96">
        <v>46627.75</v>
      </c>
      <c r="M14" s="97">
        <v>3434</v>
      </c>
      <c r="N14" s="98">
        <f>SUM(H14+J14+L14)</f>
        <v>125143</v>
      </c>
      <c r="O14" s="99">
        <f>SUM(I14+K14+M14)</f>
        <v>9289</v>
      </c>
      <c r="P14" s="65">
        <f>IF(N14&lt;&gt;0,O14/F14,"")</f>
        <v>357.2692307692308</v>
      </c>
      <c r="Q14" s="102"/>
      <c r="R14" s="96">
        <v>0</v>
      </c>
      <c r="S14" s="91">
        <f t="shared" si="0"/>
      </c>
      <c r="T14" s="96">
        <v>125143</v>
      </c>
      <c r="U14" s="97">
        <v>9289</v>
      </c>
      <c r="V14" s="146">
        <f>T14/U14</f>
        <v>13.472171385509743</v>
      </c>
      <c r="W14" s="180"/>
    </row>
    <row r="15" spans="1:23" s="5" customFormat="1" ht="15" customHeight="1">
      <c r="A15" s="86">
        <v>11</v>
      </c>
      <c r="B15" s="143" t="s">
        <v>63</v>
      </c>
      <c r="C15" s="94">
        <v>40263</v>
      </c>
      <c r="D15" s="95" t="s">
        <v>1</v>
      </c>
      <c r="E15" s="60">
        <v>28</v>
      </c>
      <c r="F15" s="60">
        <v>28</v>
      </c>
      <c r="G15" s="88">
        <v>1</v>
      </c>
      <c r="H15" s="108">
        <v>24777</v>
      </c>
      <c r="I15" s="109">
        <v>2044</v>
      </c>
      <c r="J15" s="96">
        <v>33745</v>
      </c>
      <c r="K15" s="97">
        <v>2611</v>
      </c>
      <c r="L15" s="96">
        <v>27719</v>
      </c>
      <c r="M15" s="97">
        <v>2174</v>
      </c>
      <c r="N15" s="98">
        <f>+L15+J15+H15</f>
        <v>86241</v>
      </c>
      <c r="O15" s="99">
        <f>+M15+K15+I15</f>
        <v>6829</v>
      </c>
      <c r="P15" s="97">
        <f>+O15/F15</f>
        <v>243.89285714285714</v>
      </c>
      <c r="Q15" s="100">
        <f>+N15/O15</f>
        <v>12.628642553814615</v>
      </c>
      <c r="R15" s="96">
        <v>0</v>
      </c>
      <c r="S15" s="91">
        <f t="shared" si="0"/>
      </c>
      <c r="T15" s="96">
        <v>86241</v>
      </c>
      <c r="U15" s="97">
        <v>6829</v>
      </c>
      <c r="V15" s="144">
        <f>+T15/U15</f>
        <v>12.628642553814615</v>
      </c>
      <c r="W15" s="180"/>
    </row>
    <row r="16" spans="1:23" s="5" customFormat="1" ht="15" customHeight="1">
      <c r="A16" s="86">
        <v>12</v>
      </c>
      <c r="B16" s="145" t="s">
        <v>33</v>
      </c>
      <c r="C16" s="59">
        <v>40242</v>
      </c>
      <c r="D16" s="82" t="s">
        <v>25</v>
      </c>
      <c r="E16" s="87">
        <v>125</v>
      </c>
      <c r="F16" s="87">
        <v>53</v>
      </c>
      <c r="G16" s="87">
        <v>4</v>
      </c>
      <c r="H16" s="63">
        <v>9285.5</v>
      </c>
      <c r="I16" s="64">
        <v>1701</v>
      </c>
      <c r="J16" s="63">
        <v>16315</v>
      </c>
      <c r="K16" s="64">
        <v>2947</v>
      </c>
      <c r="L16" s="63">
        <v>11369.5</v>
      </c>
      <c r="M16" s="64">
        <v>2071</v>
      </c>
      <c r="N16" s="89">
        <f aca="true" t="shared" si="1" ref="N16:O18">H16+J16+L16</f>
        <v>36970</v>
      </c>
      <c r="O16" s="90">
        <f t="shared" si="1"/>
        <v>6719</v>
      </c>
      <c r="P16" s="65">
        <f>IF(N16&lt;&gt;0,O16/F16,"")</f>
        <v>126.77358490566037</v>
      </c>
      <c r="Q16" s="66">
        <f>IF(N16&lt;&gt;0,N16/O16,"")</f>
        <v>5.502306890906385</v>
      </c>
      <c r="R16" s="63">
        <v>138302.25</v>
      </c>
      <c r="S16" s="91">
        <f t="shared" si="0"/>
        <v>-0.732686923025475</v>
      </c>
      <c r="T16" s="92">
        <v>2758374.5</v>
      </c>
      <c r="U16" s="93">
        <v>432990</v>
      </c>
      <c r="V16" s="148">
        <f>IF(T16&lt;&gt;0,T16/U16,"")</f>
        <v>6.370527032956881</v>
      </c>
      <c r="W16" s="180">
        <v>1</v>
      </c>
    </row>
    <row r="17" spans="1:23" s="5" customFormat="1" ht="15" customHeight="1">
      <c r="A17" s="86">
        <v>13</v>
      </c>
      <c r="B17" s="143" t="s">
        <v>52</v>
      </c>
      <c r="C17" s="94">
        <v>40256</v>
      </c>
      <c r="D17" s="95" t="s">
        <v>24</v>
      </c>
      <c r="E17" s="60">
        <v>64</v>
      </c>
      <c r="F17" s="60">
        <v>64</v>
      </c>
      <c r="G17" s="60">
        <v>2</v>
      </c>
      <c r="H17" s="61">
        <v>14166</v>
      </c>
      <c r="I17" s="62">
        <v>1213</v>
      </c>
      <c r="J17" s="61">
        <v>21598.75</v>
      </c>
      <c r="K17" s="62">
        <v>1774</v>
      </c>
      <c r="L17" s="61">
        <v>13608</v>
      </c>
      <c r="M17" s="62">
        <v>1154</v>
      </c>
      <c r="N17" s="103">
        <f t="shared" si="1"/>
        <v>49372.75</v>
      </c>
      <c r="O17" s="104">
        <f t="shared" si="1"/>
        <v>4141</v>
      </c>
      <c r="P17" s="62">
        <f>O17/F17</f>
        <v>64.703125</v>
      </c>
      <c r="Q17" s="105">
        <f>+N17/O17</f>
        <v>11.922905095387588</v>
      </c>
      <c r="R17" s="61">
        <v>133321.5</v>
      </c>
      <c r="S17" s="91">
        <f t="shared" si="0"/>
        <v>-0.6296715083463658</v>
      </c>
      <c r="T17" s="106">
        <v>249527.5</v>
      </c>
      <c r="U17" s="107">
        <v>22701</v>
      </c>
      <c r="V17" s="146">
        <f>T17/U17</f>
        <v>10.991916655653936</v>
      </c>
      <c r="W17" s="180"/>
    </row>
    <row r="18" spans="1:23" s="5" customFormat="1" ht="15" customHeight="1">
      <c r="A18" s="86">
        <v>14</v>
      </c>
      <c r="B18" s="143" t="s">
        <v>64</v>
      </c>
      <c r="C18" s="94">
        <v>40263</v>
      </c>
      <c r="D18" s="95" t="s">
        <v>24</v>
      </c>
      <c r="E18" s="60">
        <v>30</v>
      </c>
      <c r="F18" s="60">
        <v>30</v>
      </c>
      <c r="G18" s="88">
        <v>1</v>
      </c>
      <c r="H18" s="61">
        <v>13160.25</v>
      </c>
      <c r="I18" s="62">
        <v>1173</v>
      </c>
      <c r="J18" s="61">
        <v>19666</v>
      </c>
      <c r="K18" s="62">
        <v>1647</v>
      </c>
      <c r="L18" s="61">
        <v>14690.75</v>
      </c>
      <c r="M18" s="62">
        <v>1245</v>
      </c>
      <c r="N18" s="103">
        <f t="shared" si="1"/>
        <v>47517</v>
      </c>
      <c r="O18" s="104">
        <f t="shared" si="1"/>
        <v>4065</v>
      </c>
      <c r="P18" s="62">
        <f>O18/F18</f>
        <v>135.5</v>
      </c>
      <c r="Q18" s="105">
        <f>+N18/O18</f>
        <v>11.68929889298893</v>
      </c>
      <c r="R18" s="61"/>
      <c r="S18" s="91">
        <f t="shared" si="0"/>
      </c>
      <c r="T18" s="106">
        <v>47517</v>
      </c>
      <c r="U18" s="107">
        <v>4065</v>
      </c>
      <c r="V18" s="146">
        <f>T18/U18</f>
        <v>11.68929889298893</v>
      </c>
      <c r="W18" s="180"/>
    </row>
    <row r="19" spans="1:23" s="5" customFormat="1" ht="15" customHeight="1">
      <c r="A19" s="86">
        <v>15</v>
      </c>
      <c r="B19" s="143" t="s">
        <v>54</v>
      </c>
      <c r="C19" s="94">
        <v>40256</v>
      </c>
      <c r="D19" s="95" t="s">
        <v>1</v>
      </c>
      <c r="E19" s="60">
        <v>77</v>
      </c>
      <c r="F19" s="60">
        <v>76</v>
      </c>
      <c r="G19" s="60">
        <v>2</v>
      </c>
      <c r="H19" s="96">
        <v>9698</v>
      </c>
      <c r="I19" s="97">
        <v>1069</v>
      </c>
      <c r="J19" s="96">
        <v>14173</v>
      </c>
      <c r="K19" s="97">
        <v>1451</v>
      </c>
      <c r="L19" s="96">
        <v>12839</v>
      </c>
      <c r="M19" s="97">
        <v>1299</v>
      </c>
      <c r="N19" s="98">
        <f>+L19+J19+H19</f>
        <v>36710</v>
      </c>
      <c r="O19" s="99">
        <f>+M19+K19+I19</f>
        <v>3819</v>
      </c>
      <c r="P19" s="97">
        <f>+O19/F19</f>
        <v>50.25</v>
      </c>
      <c r="Q19" s="100">
        <f>+N19/O19</f>
        <v>9.61246399581042</v>
      </c>
      <c r="R19" s="96">
        <v>91427</v>
      </c>
      <c r="S19" s="91">
        <f t="shared" si="0"/>
        <v>-0.5984774738315815</v>
      </c>
      <c r="T19" s="96">
        <v>192043</v>
      </c>
      <c r="U19" s="97">
        <v>21101</v>
      </c>
      <c r="V19" s="144">
        <f>+T19/U19</f>
        <v>9.101132647741814</v>
      </c>
      <c r="W19" s="180">
        <v>1</v>
      </c>
    </row>
    <row r="20" spans="1:23" s="5" customFormat="1" ht="15" customHeight="1">
      <c r="A20" s="86">
        <v>16</v>
      </c>
      <c r="B20" s="143" t="s">
        <v>27</v>
      </c>
      <c r="C20" s="94">
        <v>40165</v>
      </c>
      <c r="D20" s="95" t="s">
        <v>24</v>
      </c>
      <c r="E20" s="60">
        <v>125</v>
      </c>
      <c r="F20" s="60">
        <v>13</v>
      </c>
      <c r="G20" s="60">
        <v>15</v>
      </c>
      <c r="H20" s="61">
        <v>7933</v>
      </c>
      <c r="I20" s="62">
        <v>719</v>
      </c>
      <c r="J20" s="61">
        <v>14301.5</v>
      </c>
      <c r="K20" s="62">
        <v>1236</v>
      </c>
      <c r="L20" s="61">
        <v>9361</v>
      </c>
      <c r="M20" s="62">
        <v>907</v>
      </c>
      <c r="N20" s="103">
        <f>H20+J20+L20</f>
        <v>31595.5</v>
      </c>
      <c r="O20" s="104">
        <f>I20+K20+M20</f>
        <v>2862</v>
      </c>
      <c r="P20" s="62">
        <f>O20/F20</f>
        <v>220.15384615384616</v>
      </c>
      <c r="Q20" s="105">
        <f>+N20/O20</f>
        <v>11.039657582110411</v>
      </c>
      <c r="R20" s="61">
        <v>40711</v>
      </c>
      <c r="S20" s="91">
        <f t="shared" si="0"/>
        <v>-0.22390754341578442</v>
      </c>
      <c r="T20" s="106">
        <v>26135507</v>
      </c>
      <c r="U20" s="107">
        <v>2434167</v>
      </c>
      <c r="V20" s="146">
        <f>T20/U20</f>
        <v>10.736940809730804</v>
      </c>
      <c r="W20" s="180"/>
    </row>
    <row r="21" spans="1:23" s="5" customFormat="1" ht="15" customHeight="1">
      <c r="A21" s="86">
        <v>17</v>
      </c>
      <c r="B21" s="143" t="s">
        <v>65</v>
      </c>
      <c r="C21" s="94">
        <v>40263</v>
      </c>
      <c r="D21" s="95" t="s">
        <v>66</v>
      </c>
      <c r="E21" s="60">
        <v>10</v>
      </c>
      <c r="F21" s="60">
        <v>10</v>
      </c>
      <c r="G21" s="88">
        <v>1</v>
      </c>
      <c r="H21" s="110">
        <v>9395</v>
      </c>
      <c r="I21" s="111">
        <v>687</v>
      </c>
      <c r="J21" s="110">
        <v>11071</v>
      </c>
      <c r="K21" s="111">
        <v>796</v>
      </c>
      <c r="L21" s="110">
        <v>9179</v>
      </c>
      <c r="M21" s="111">
        <v>669</v>
      </c>
      <c r="N21" s="112">
        <f>SUM(H21+J21+L21)</f>
        <v>29645</v>
      </c>
      <c r="O21" s="113">
        <f>SUM(I21+K21+M21)</f>
        <v>2152</v>
      </c>
      <c r="P21" s="111">
        <f>O21/F21</f>
        <v>215.2</v>
      </c>
      <c r="Q21" s="114">
        <f>N21/O21</f>
        <v>13.775557620817844</v>
      </c>
      <c r="R21" s="115"/>
      <c r="S21" s="91">
        <f t="shared" si="0"/>
      </c>
      <c r="T21" s="115">
        <v>29645</v>
      </c>
      <c r="U21" s="116">
        <v>2152</v>
      </c>
      <c r="V21" s="149">
        <f>T21/U21</f>
        <v>13.775557620817844</v>
      </c>
      <c r="W21" s="180"/>
    </row>
    <row r="22" spans="1:23" s="5" customFormat="1" ht="15" customHeight="1">
      <c r="A22" s="86">
        <v>18</v>
      </c>
      <c r="B22" s="150" t="s">
        <v>53</v>
      </c>
      <c r="C22" s="59">
        <v>40256</v>
      </c>
      <c r="D22" s="117" t="s">
        <v>26</v>
      </c>
      <c r="E22" s="118">
        <v>25</v>
      </c>
      <c r="F22" s="118">
        <v>20</v>
      </c>
      <c r="G22" s="118">
        <v>2</v>
      </c>
      <c r="H22" s="63">
        <v>7585</v>
      </c>
      <c r="I22" s="64">
        <v>600</v>
      </c>
      <c r="J22" s="63">
        <v>10130</v>
      </c>
      <c r="K22" s="64">
        <v>775</v>
      </c>
      <c r="L22" s="63">
        <v>8397</v>
      </c>
      <c r="M22" s="64">
        <v>650</v>
      </c>
      <c r="N22" s="89">
        <f>+H22+J22+L22</f>
        <v>26112</v>
      </c>
      <c r="O22" s="90">
        <f>+I22+K22+M22</f>
        <v>2025</v>
      </c>
      <c r="P22" s="97">
        <f>+O22/F22</f>
        <v>101.25</v>
      </c>
      <c r="Q22" s="100">
        <f>+N22/O22</f>
        <v>12.894814814814815</v>
      </c>
      <c r="R22" s="63">
        <v>98860</v>
      </c>
      <c r="S22" s="91">
        <f t="shared" si="0"/>
        <v>-0.7358689055229618</v>
      </c>
      <c r="T22" s="63">
        <v>182670</v>
      </c>
      <c r="U22" s="64">
        <v>14750</v>
      </c>
      <c r="V22" s="148">
        <f>+T22/U22</f>
        <v>12.384406779661017</v>
      </c>
      <c r="W22" s="181"/>
    </row>
    <row r="23" spans="1:23" s="5" customFormat="1" ht="15" customHeight="1">
      <c r="A23" s="86">
        <v>19</v>
      </c>
      <c r="B23" s="143" t="s">
        <v>67</v>
      </c>
      <c r="C23" s="94">
        <v>40193</v>
      </c>
      <c r="D23" s="95" t="s">
        <v>24</v>
      </c>
      <c r="E23" s="60">
        <v>55</v>
      </c>
      <c r="F23" s="60">
        <v>6</v>
      </c>
      <c r="G23" s="60">
        <v>11</v>
      </c>
      <c r="H23" s="61">
        <v>916</v>
      </c>
      <c r="I23" s="62">
        <v>229</v>
      </c>
      <c r="J23" s="61">
        <v>1615</v>
      </c>
      <c r="K23" s="62">
        <v>402</v>
      </c>
      <c r="L23" s="61">
        <v>1621</v>
      </c>
      <c r="M23" s="62">
        <v>403</v>
      </c>
      <c r="N23" s="103">
        <f>H23+J23+L23</f>
        <v>4152</v>
      </c>
      <c r="O23" s="104">
        <f>I23+K23+M23</f>
        <v>1034</v>
      </c>
      <c r="P23" s="62">
        <f>O23/F23</f>
        <v>172.33333333333334</v>
      </c>
      <c r="Q23" s="105">
        <f>+N23/O23</f>
        <v>4.015473887814314</v>
      </c>
      <c r="R23" s="61">
        <v>3299</v>
      </c>
      <c r="S23" s="91">
        <f t="shared" si="0"/>
        <v>0.2585632009699909</v>
      </c>
      <c r="T23" s="106">
        <v>508202</v>
      </c>
      <c r="U23" s="107">
        <v>58753</v>
      </c>
      <c r="V23" s="146">
        <f>T23/U23</f>
        <v>8.649805116334486</v>
      </c>
      <c r="W23" s="180"/>
    </row>
    <row r="24" spans="1:23" s="5" customFormat="1" ht="15" customHeight="1" thickBot="1">
      <c r="A24" s="86">
        <v>20</v>
      </c>
      <c r="B24" s="182" t="s">
        <v>41</v>
      </c>
      <c r="C24" s="183">
        <v>40228</v>
      </c>
      <c r="D24" s="184" t="s">
        <v>24</v>
      </c>
      <c r="E24" s="70">
        <v>88</v>
      </c>
      <c r="F24" s="70">
        <v>10</v>
      </c>
      <c r="G24" s="70">
        <v>6</v>
      </c>
      <c r="H24" s="71">
        <v>1185</v>
      </c>
      <c r="I24" s="72">
        <v>167</v>
      </c>
      <c r="J24" s="71">
        <v>3307</v>
      </c>
      <c r="K24" s="72">
        <v>455</v>
      </c>
      <c r="L24" s="71">
        <v>2724.5</v>
      </c>
      <c r="M24" s="72">
        <v>379</v>
      </c>
      <c r="N24" s="185">
        <f>H24+J24+L24</f>
        <v>7216.5</v>
      </c>
      <c r="O24" s="186">
        <f>I24+K24+M24</f>
        <v>1001</v>
      </c>
      <c r="P24" s="72">
        <f>O24/F24</f>
        <v>100.1</v>
      </c>
      <c r="Q24" s="187">
        <f>+N24/O24</f>
        <v>7.209290709290709</v>
      </c>
      <c r="R24" s="71">
        <v>2932</v>
      </c>
      <c r="S24" s="156">
        <f t="shared" si="0"/>
        <v>1.4612892223738063</v>
      </c>
      <c r="T24" s="188">
        <v>765540.55</v>
      </c>
      <c r="U24" s="189">
        <v>82423</v>
      </c>
      <c r="V24" s="190">
        <f>T24/U24</f>
        <v>9.2879481455419</v>
      </c>
      <c r="W24" s="180"/>
    </row>
    <row r="25" spans="1:27" s="7" customFormat="1" ht="15">
      <c r="A25" s="83"/>
      <c r="B25" s="218"/>
      <c r="C25" s="219"/>
      <c r="D25" s="220"/>
      <c r="E25" s="1"/>
      <c r="F25" s="1"/>
      <c r="G25" s="2"/>
      <c r="H25" s="21"/>
      <c r="I25" s="24"/>
      <c r="J25" s="21"/>
      <c r="K25" s="24"/>
      <c r="L25" s="21"/>
      <c r="M25" s="24"/>
      <c r="N25" s="22"/>
      <c r="O25" s="49"/>
      <c r="P25" s="49"/>
      <c r="Q25" s="50"/>
      <c r="R25" s="51"/>
      <c r="S25" s="52"/>
      <c r="T25" s="51"/>
      <c r="U25" s="49"/>
      <c r="V25" s="50"/>
      <c r="W25" s="53"/>
      <c r="AA25" s="7" t="s">
        <v>16</v>
      </c>
    </row>
    <row r="26" spans="1:23" s="10" customFormat="1" ht="18">
      <c r="A26" s="42"/>
      <c r="B26" s="8"/>
      <c r="C26" s="9"/>
      <c r="E26" s="11"/>
      <c r="F26" s="12"/>
      <c r="G26" s="13"/>
      <c r="H26" s="14"/>
      <c r="I26" s="25"/>
      <c r="J26" s="14"/>
      <c r="K26" s="25"/>
      <c r="L26" s="14"/>
      <c r="M26" s="25"/>
      <c r="N26" s="14"/>
      <c r="O26" s="25"/>
      <c r="P26" s="54"/>
      <c r="Q26" s="55"/>
      <c r="R26" s="56"/>
      <c r="S26" s="57"/>
      <c r="T26" s="56"/>
      <c r="U26" s="54"/>
      <c r="V26" s="55"/>
      <c r="W26" s="58"/>
    </row>
    <row r="27" spans="4:22" ht="18" customHeight="1">
      <c r="D27" s="215"/>
      <c r="E27" s="216"/>
      <c r="F27" s="217"/>
      <c r="R27" s="203" t="s">
        <v>0</v>
      </c>
      <c r="S27" s="204"/>
      <c r="T27" s="204"/>
      <c r="U27" s="204"/>
      <c r="V27" s="205"/>
    </row>
    <row r="28" spans="4:22" ht="18">
      <c r="D28" s="18"/>
      <c r="E28" s="19"/>
      <c r="F28" s="19"/>
      <c r="R28" s="206"/>
      <c r="S28" s="207"/>
      <c r="T28" s="207"/>
      <c r="U28" s="207"/>
      <c r="V28" s="208"/>
    </row>
    <row r="29" spans="18:22" ht="18">
      <c r="R29" s="209"/>
      <c r="S29" s="210"/>
      <c r="T29" s="210"/>
      <c r="U29" s="210"/>
      <c r="V29" s="211"/>
    </row>
    <row r="30" spans="15:22" ht="18">
      <c r="O30" s="200" t="s">
        <v>22</v>
      </c>
      <c r="P30" s="201"/>
      <c r="Q30" s="201"/>
      <c r="R30" s="201"/>
      <c r="S30" s="201"/>
      <c r="T30" s="201"/>
      <c r="U30" s="201"/>
      <c r="V30" s="201"/>
    </row>
    <row r="31" spans="15:22" ht="18">
      <c r="O31" s="201"/>
      <c r="P31" s="201"/>
      <c r="Q31" s="201"/>
      <c r="R31" s="201"/>
      <c r="S31" s="201"/>
      <c r="T31" s="201"/>
      <c r="U31" s="201"/>
      <c r="V31" s="201"/>
    </row>
    <row r="32" spans="15:22" ht="18">
      <c r="O32" s="201"/>
      <c r="P32" s="201"/>
      <c r="Q32" s="201"/>
      <c r="R32" s="201"/>
      <c r="S32" s="201"/>
      <c r="T32" s="201"/>
      <c r="U32" s="201"/>
      <c r="V32" s="201"/>
    </row>
    <row r="33" spans="15:22" ht="18">
      <c r="O33" s="201"/>
      <c r="P33" s="201"/>
      <c r="Q33" s="201"/>
      <c r="R33" s="201"/>
      <c r="S33" s="201"/>
      <c r="T33" s="201"/>
      <c r="U33" s="201"/>
      <c r="V33" s="201"/>
    </row>
    <row r="34" spans="15:22" ht="18">
      <c r="O34" s="201"/>
      <c r="P34" s="201"/>
      <c r="Q34" s="201"/>
      <c r="R34" s="201"/>
      <c r="S34" s="201"/>
      <c r="T34" s="201"/>
      <c r="U34" s="201"/>
      <c r="V34" s="201"/>
    </row>
    <row r="35" spans="15:22" ht="18">
      <c r="O35" s="201"/>
      <c r="P35" s="201"/>
      <c r="Q35" s="201"/>
      <c r="R35" s="201"/>
      <c r="S35" s="201"/>
      <c r="T35" s="201"/>
      <c r="U35" s="201"/>
      <c r="V35" s="201"/>
    </row>
    <row r="36" spans="15:22" ht="18">
      <c r="O36" s="202" t="s">
        <v>10</v>
      </c>
      <c r="P36" s="201"/>
      <c r="Q36" s="201"/>
      <c r="R36" s="201"/>
      <c r="S36" s="201"/>
      <c r="T36" s="201"/>
      <c r="U36" s="201"/>
      <c r="V36" s="201"/>
    </row>
    <row r="37" spans="15:22" ht="18">
      <c r="O37" s="201"/>
      <c r="P37" s="201"/>
      <c r="Q37" s="201"/>
      <c r="R37" s="201"/>
      <c r="S37" s="201"/>
      <c r="T37" s="201"/>
      <c r="U37" s="201"/>
      <c r="V37" s="201"/>
    </row>
    <row r="38" spans="15:22" ht="18">
      <c r="O38" s="201"/>
      <c r="P38" s="201"/>
      <c r="Q38" s="201"/>
      <c r="R38" s="201"/>
      <c r="S38" s="201"/>
      <c r="T38" s="201"/>
      <c r="U38" s="201"/>
      <c r="V38" s="201"/>
    </row>
    <row r="39" spans="15:22" ht="18">
      <c r="O39" s="201"/>
      <c r="P39" s="201"/>
      <c r="Q39" s="201"/>
      <c r="R39" s="201"/>
      <c r="S39" s="201"/>
      <c r="T39" s="201"/>
      <c r="U39" s="201"/>
      <c r="V39" s="201"/>
    </row>
    <row r="40" spans="15:22" ht="18">
      <c r="O40" s="201"/>
      <c r="P40" s="201"/>
      <c r="Q40" s="201"/>
      <c r="R40" s="201"/>
      <c r="S40" s="201"/>
      <c r="T40" s="201"/>
      <c r="U40" s="201"/>
      <c r="V40" s="201"/>
    </row>
    <row r="41" spans="15:22" ht="18">
      <c r="O41" s="201"/>
      <c r="P41" s="201"/>
      <c r="Q41" s="201"/>
      <c r="R41" s="201"/>
      <c r="S41" s="201"/>
      <c r="T41" s="201"/>
      <c r="U41" s="201"/>
      <c r="V41" s="201"/>
    </row>
    <row r="42" spans="15:22" ht="18">
      <c r="O42" s="201"/>
      <c r="P42" s="201"/>
      <c r="Q42" s="201"/>
      <c r="R42" s="201"/>
      <c r="S42" s="201"/>
      <c r="T42" s="201"/>
      <c r="U42" s="201"/>
      <c r="V42" s="201"/>
    </row>
  </sheetData>
  <sheetProtection/>
  <mergeCells count="18">
    <mergeCell ref="H3:I3"/>
    <mergeCell ref="J3:K3"/>
    <mergeCell ref="L3:M3"/>
    <mergeCell ref="O36:V42"/>
    <mergeCell ref="B25:D25"/>
    <mergeCell ref="D27:F27"/>
    <mergeCell ref="R27:V29"/>
    <mergeCell ref="O30:V35"/>
    <mergeCell ref="N3:Q3"/>
    <mergeCell ref="R3:S3"/>
    <mergeCell ref="T3:V3"/>
    <mergeCell ref="A2:V2"/>
    <mergeCell ref="B3:B4"/>
    <mergeCell ref="C3:C4"/>
    <mergeCell ref="D3:D4"/>
    <mergeCell ref="E3:E4"/>
    <mergeCell ref="F3:F4"/>
    <mergeCell ref="G3:G4"/>
  </mergeCells>
  <printOptions/>
  <pageMargins left="0.75" right="0.75" top="1" bottom="1" header="0.5" footer="0.5"/>
  <pageSetup horizontalDpi="600" verticalDpi="600" orientation="portrait" paperSize="9" r:id="rId2"/>
  <ignoredErrors>
    <ignoredError sqref="V7:V8" unlockedFormula="1"/>
    <ignoredError sqref="V9:V21" formula="1" unlockedFormula="1"/>
    <ignoredError sqref="N10:O20 V2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2010-03-30T16:28:10Z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