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4-06 Dec (we 49)" sheetId="1" r:id="rId1"/>
    <sheet name="04-06 Dec (Top 10)" sheetId="2" r:id="rId2"/>
  </sheets>
  <definedNames>
    <definedName name="_xlnm.Print_Area" localSheetId="0">'04-06 Dec (we 49)'!$A$1:$W$53</definedName>
  </definedNames>
  <calcPr fullCalcOnLoad="1"/>
</workbook>
</file>

<file path=xl/sharedStrings.xml><?xml version="1.0" encoding="utf-8"?>
<sst xmlns="http://schemas.openxmlformats.org/spreadsheetml/2006/main" count="217" uniqueCount="88">
  <si>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</si>
  <si>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</si>
  <si>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</si>
  <si>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</si>
  <si>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</si>
  <si>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</si>
  <si>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</si>
  <si>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</si>
  <si>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</si>
  <si>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</si>
  <si>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</si>
  <si>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</si>
  <si>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</si>
  <si>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</si>
  <si>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</si>
  <si>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</si>
  <si>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</si>
  <si>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</si>
  <si>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</si>
  <si>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</si>
  <si>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</si>
  <si>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</si>
  <si>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</si>
  <si>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</si>
  <si>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</si>
  <si>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</si>
  <si>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WALT DISNEY</t>
  </si>
  <si>
    <t>SPRI</t>
  </si>
  <si>
    <t>UP</t>
  </si>
  <si>
    <t>FIDA FILM</t>
  </si>
  <si>
    <t>PERISAN FILM</t>
  </si>
  <si>
    <t>KOLPAÇİNO</t>
  </si>
  <si>
    <t xml:space="preserve">TIM'S-SUGARWORKZ </t>
  </si>
  <si>
    <t>BORNOVA BORNOVA</t>
  </si>
  <si>
    <t>TEMELKURAN FILM</t>
  </si>
  <si>
    <t>TWILIGHT SAGA: NEW MOON</t>
  </si>
  <si>
    <t>PANA FILM</t>
  </si>
  <si>
    <t>CHRISTMAS CAROL</t>
  </si>
  <si>
    <t>BKM</t>
  </si>
  <si>
    <t>KURTLAR VADİSİ GLADIO</t>
  </si>
  <si>
    <t>OZEN</t>
  </si>
  <si>
    <t>TÜRKLER ÇILDIRMIŞ OLMALI</t>
  </si>
  <si>
    <t>CLOUDY WITH A CHANCE OF MEATBALLS (3D)</t>
  </si>
  <si>
    <t>ASK GELIYORUM DEMEZ</t>
  </si>
  <si>
    <t>IKI DIL BIR BAVUL</t>
  </si>
  <si>
    <t>VIAGGIO SEGRETO</t>
  </si>
  <si>
    <t>BELGE FILM</t>
  </si>
  <si>
    <t>RODEO FILM</t>
  </si>
  <si>
    <t>İNCİR ÇEKİRDEĞİ</t>
  </si>
  <si>
    <t>CICEK FILM</t>
  </si>
  <si>
    <t>CLIVE BARKER'S DREAD</t>
  </si>
  <si>
    <t>UMUT SANAT</t>
  </si>
  <si>
    <t>AVSAR FILM</t>
  </si>
  <si>
    <t>NEFES: VATAN SAĞOLSUN</t>
  </si>
  <si>
    <t>KISKANMAK</t>
  </si>
  <si>
    <t>LA VERITABLE HISTOIRE DU CHAT BOTTE</t>
  </si>
  <si>
    <t>MEDYAVIZYON</t>
  </si>
  <si>
    <t>FIDA FILM-CREAVIDI</t>
  </si>
  <si>
    <t>YERLI FILM</t>
  </si>
  <si>
    <t>R FILM</t>
  </si>
  <si>
    <t xml:space="preserve">NEŞELİ HAYAT </t>
  </si>
  <si>
    <t>CINEFILM</t>
  </si>
  <si>
    <t>ADINI SEN KOY</t>
  </si>
  <si>
    <t>ELITA FILM</t>
  </si>
  <si>
    <t>ABİMM</t>
  </si>
  <si>
    <t>DON'T LOOK BACK</t>
  </si>
  <si>
    <t>MARS PRODUCTIONS</t>
  </si>
  <si>
    <t>DUST OF TIME, THE</t>
  </si>
  <si>
    <t>FILMARTI</t>
  </si>
  <si>
    <t>IYI SEYIRLER FILM</t>
  </si>
  <si>
    <t>TOURNAMENT, THE</t>
  </si>
  <si>
    <t>PINEMA</t>
  </si>
  <si>
    <t>HORIZON INTERNATIONAL</t>
  </si>
  <si>
    <t>UMUT</t>
  </si>
  <si>
    <t>HERMES YAPIM</t>
  </si>
  <si>
    <t>JENNIFER'S BODY</t>
  </si>
  <si>
    <t>FOX</t>
  </si>
  <si>
    <t>DISTRICT 9</t>
  </si>
  <si>
    <t>MEZUNİYET</t>
  </si>
  <si>
    <t>ISTANBUL PRODUCTIONS</t>
  </si>
  <si>
    <t>COCO AVANT CHANEL</t>
  </si>
  <si>
    <t>CHANTIER</t>
  </si>
  <si>
    <t>FILMS DISTRIBUTION</t>
  </si>
  <si>
    <t>FAME</t>
  </si>
  <si>
    <t>D PRODUCTIONS</t>
  </si>
  <si>
    <t>GAMER</t>
  </si>
  <si>
    <t>KONAK</t>
  </si>
  <si>
    <t>OYKU YAPIM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</si>
</sst>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8">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medium"/>
    </border>
    <border>
      <left>
        <color indexed="63"/>
      </left>
      <right style="hair"/>
      <top style="hair"/>
      <bottom style="hair"/>
    </border>
    <border>
      <left style="hair"/>
      <right style="hair"/>
      <top style="hair"/>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171" fontId="0" fillId="0" borderId="0" applyFont="0" applyFill="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51">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2" xfId="0" applyFont="1" applyFill="1" applyBorder="1" applyAlignment="1" applyProtection="1">
      <alignment horizontal="center" vertical="center"/>
      <protection/>
    </xf>
    <xf numFmtId="0" fontId="30" fillId="0" borderId="10" xfId="0" applyFont="1" applyFill="1" applyBorder="1" applyAlignment="1" applyProtection="1">
      <alignment vertical="center"/>
      <protection locked="0"/>
    </xf>
    <xf numFmtId="4" fontId="24" fillId="0" borderId="23" xfId="43" applyNumberFormat="1" applyFont="1" applyFill="1" applyBorder="1" applyAlignment="1" applyProtection="1">
      <alignment horizontal="right" vertical="center"/>
      <protection locked="0"/>
    </xf>
    <xf numFmtId="3" fontId="24" fillId="0" borderId="23" xfId="43" applyNumberFormat="1" applyFont="1" applyFill="1" applyBorder="1" applyAlignment="1" applyProtection="1">
      <alignment horizontal="right" vertical="center"/>
      <protection locked="0"/>
    </xf>
    <xf numFmtId="190" fontId="24" fillId="0" borderId="10" xfId="0" applyNumberFormat="1" applyFont="1" applyFill="1" applyBorder="1" applyAlignment="1" applyProtection="1">
      <alignment horizontal="center" vertical="center"/>
      <protection locked="0"/>
    </xf>
    <xf numFmtId="190" fontId="24" fillId="0" borderId="23" xfId="0" applyNumberFormat="1" applyFont="1" applyFill="1" applyBorder="1" applyAlignment="1" applyProtection="1">
      <alignment horizontal="center" vertical="center"/>
      <protection locked="0"/>
    </xf>
    <xf numFmtId="4" fontId="24" fillId="0" borderId="23" xfId="43" applyNumberFormat="1" applyFont="1" applyFill="1" applyBorder="1" applyAlignment="1" applyProtection="1">
      <alignment horizontal="right" vertical="center"/>
      <protection/>
    </xf>
    <xf numFmtId="3" fontId="24" fillId="0" borderId="23" xfId="60" applyNumberFormat="1" applyFont="1" applyFill="1" applyBorder="1" applyAlignment="1" applyProtection="1">
      <alignment horizontal="right" vertical="center"/>
      <protection/>
    </xf>
    <xf numFmtId="2" fontId="24" fillId="0" borderId="23" xfId="60" applyNumberFormat="1" applyFont="1" applyFill="1" applyBorder="1" applyAlignment="1" applyProtection="1">
      <alignment horizontal="right" vertical="center"/>
      <protection/>
    </xf>
    <xf numFmtId="3" fontId="24" fillId="0" borderId="10" xfId="43" applyNumberFormat="1" applyFont="1" applyFill="1" applyBorder="1" applyAlignment="1" applyProtection="1">
      <alignment horizontal="right" vertical="center"/>
      <protection/>
    </xf>
    <xf numFmtId="3" fontId="24" fillId="0" borderId="23" xfId="43" applyNumberFormat="1" applyFont="1" applyFill="1" applyBorder="1" applyAlignment="1" applyProtection="1">
      <alignment horizontal="right" vertical="center"/>
      <protection/>
    </xf>
    <xf numFmtId="9" fontId="24" fillId="34" borderId="10" xfId="60" applyNumberFormat="1" applyFont="1" applyFill="1" applyBorder="1" applyAlignment="1" applyProtection="1">
      <alignment horizontal="right" vertical="center"/>
      <protection/>
    </xf>
    <xf numFmtId="0" fontId="24" fillId="0" borderId="10" xfId="0" applyFont="1" applyFill="1" applyBorder="1" applyAlignment="1" applyProtection="1">
      <alignment horizontal="left" vertical="center"/>
      <protection locked="0"/>
    </xf>
    <xf numFmtId="190" fontId="24" fillId="0" borderId="10" xfId="0" applyNumberFormat="1"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9" fontId="24" fillId="0" borderId="10" xfId="60" applyNumberFormat="1" applyFont="1" applyFill="1" applyBorder="1" applyAlignment="1" applyProtection="1">
      <alignment horizontal="right" vertical="center"/>
      <protection/>
    </xf>
    <xf numFmtId="0" fontId="24" fillId="34" borderId="10" xfId="0" applyFont="1" applyFill="1" applyBorder="1" applyAlignment="1" applyProtection="1">
      <alignment horizontal="left" vertical="center"/>
      <protection locked="0"/>
    </xf>
    <xf numFmtId="190" fontId="24" fillId="34" borderId="10" xfId="0" applyNumberFormat="1" applyFont="1" applyFill="1" applyBorder="1" applyAlignment="1" applyProtection="1">
      <alignment horizontal="center" vertical="center"/>
      <protection locked="0"/>
    </xf>
    <xf numFmtId="190" fontId="24" fillId="34" borderId="10" xfId="0" applyNumberFormat="1" applyFont="1" applyFill="1" applyBorder="1" applyAlignment="1" applyProtection="1">
      <alignment horizontal="left" vertical="center"/>
      <protection locked="0"/>
    </xf>
    <xf numFmtId="0" fontId="24" fillId="34" borderId="10" xfId="0" applyFont="1" applyFill="1" applyBorder="1" applyAlignment="1" applyProtection="1">
      <alignment horizontal="center" vertical="center"/>
      <protection locked="0"/>
    </xf>
    <xf numFmtId="4" fontId="24" fillId="34" borderId="10" xfId="43" applyNumberFormat="1" applyFont="1" applyFill="1" applyBorder="1" applyAlignment="1" applyProtection="1">
      <alignment horizontal="right" vertical="center"/>
      <protection locked="0"/>
    </xf>
    <xf numFmtId="3" fontId="24" fillId="34" borderId="10" xfId="43" applyNumberFormat="1" applyFont="1" applyFill="1" applyBorder="1" applyAlignment="1" applyProtection="1">
      <alignment horizontal="right" vertical="center"/>
      <protection locked="0"/>
    </xf>
    <xf numFmtId="4" fontId="24" fillId="34" borderId="10" xfId="43" applyNumberFormat="1" applyFont="1" applyFill="1" applyBorder="1" applyAlignment="1" applyProtection="1">
      <alignment horizontal="right" vertical="center"/>
      <protection/>
    </xf>
    <xf numFmtId="3" fontId="24" fillId="34" borderId="10" xfId="43" applyNumberFormat="1" applyFont="1" applyFill="1" applyBorder="1" applyAlignment="1" applyProtection="1">
      <alignment horizontal="right" vertical="center"/>
      <protection/>
    </xf>
    <xf numFmtId="3" fontId="24" fillId="34" borderId="10" xfId="60" applyNumberFormat="1" applyFont="1" applyFill="1" applyBorder="1" applyAlignment="1" applyProtection="1">
      <alignment horizontal="right" vertical="center"/>
      <protection/>
    </xf>
    <xf numFmtId="2" fontId="24" fillId="34" borderId="10" xfId="60" applyNumberFormat="1" applyFont="1" applyFill="1" applyBorder="1" applyAlignment="1" applyProtection="1">
      <alignment horizontal="right" vertical="center"/>
      <protection/>
    </xf>
    <xf numFmtId="0" fontId="24" fillId="0" borderId="24" xfId="0" applyFont="1" applyFill="1" applyBorder="1" applyAlignment="1" applyProtection="1">
      <alignment horizontal="left" vertical="center"/>
      <protection locked="0"/>
    </xf>
    <xf numFmtId="2" fontId="24" fillId="0" borderId="25" xfId="43" applyNumberFormat="1" applyFont="1" applyFill="1" applyBorder="1" applyAlignment="1" applyProtection="1">
      <alignment horizontal="right" vertical="center"/>
      <protection locked="0"/>
    </xf>
    <xf numFmtId="0" fontId="24" fillId="34" borderId="24" xfId="0" applyFont="1" applyFill="1" applyBorder="1" applyAlignment="1" applyProtection="1">
      <alignment horizontal="left" vertical="center"/>
      <protection locked="0"/>
    </xf>
    <xf numFmtId="2" fontId="24" fillId="34" borderId="25" xfId="43" applyNumberFormat="1" applyFont="1" applyFill="1" applyBorder="1" applyAlignment="1" applyProtection="1">
      <alignment horizontal="right" vertical="center"/>
      <protection locked="0"/>
    </xf>
    <xf numFmtId="0" fontId="24" fillId="0" borderId="26" xfId="0" applyFont="1" applyFill="1" applyBorder="1" applyAlignment="1" applyProtection="1">
      <alignment horizontal="left" vertical="center"/>
      <protection locked="0"/>
    </xf>
    <xf numFmtId="0" fontId="24" fillId="0" borderId="23" xfId="0" applyFont="1" applyFill="1" applyBorder="1" applyAlignment="1" applyProtection="1">
      <alignment horizontal="left" vertical="center"/>
      <protection locked="0"/>
    </xf>
    <xf numFmtId="0" fontId="24" fillId="0" borderId="23" xfId="0" applyFont="1" applyFill="1" applyBorder="1" applyAlignment="1" applyProtection="1">
      <alignment horizontal="center" vertical="center"/>
      <protection locked="0"/>
    </xf>
    <xf numFmtId="9" fontId="24" fillId="0" borderId="23" xfId="60" applyNumberFormat="1" applyFont="1" applyFill="1" applyBorder="1" applyAlignment="1" applyProtection="1">
      <alignment horizontal="right" vertical="center"/>
      <protection/>
    </xf>
    <xf numFmtId="190" fontId="24" fillId="0" borderId="23" xfId="0" applyNumberFormat="1" applyFont="1" applyFill="1" applyBorder="1" applyAlignment="1" applyProtection="1">
      <alignment horizontal="left" vertical="center"/>
      <protection locked="0"/>
    </xf>
    <xf numFmtId="2" fontId="24" fillId="0" borderId="27" xfId="43" applyNumberFormat="1" applyFont="1" applyFill="1" applyBorder="1" applyAlignment="1" applyProtection="1">
      <alignment horizontal="right" vertical="center"/>
      <protection locked="0"/>
    </xf>
    <xf numFmtId="0" fontId="23" fillId="0" borderId="22"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190" fontId="24" fillId="0" borderId="29" xfId="0" applyNumberFormat="1" applyFont="1" applyFill="1" applyBorder="1" applyAlignment="1" applyProtection="1">
      <alignment horizontal="center" vertical="center"/>
      <protection locked="0"/>
    </xf>
    <xf numFmtId="190" fontId="24" fillId="0" borderId="29" xfId="0" applyNumberFormat="1" applyFont="1" applyFill="1" applyBorder="1" applyAlignment="1" applyProtection="1">
      <alignment horizontal="left" vertical="center"/>
      <protection locked="0"/>
    </xf>
    <xf numFmtId="0" fontId="24" fillId="0" borderId="29" xfId="0" applyFont="1" applyFill="1" applyBorder="1" applyAlignment="1" applyProtection="1">
      <alignment horizontal="left" vertical="center"/>
      <protection locked="0"/>
    </xf>
    <xf numFmtId="0" fontId="24" fillId="0" borderId="29" xfId="0" applyFont="1" applyFill="1" applyBorder="1" applyAlignment="1" applyProtection="1">
      <alignment horizontal="center" vertical="center"/>
      <protection locked="0"/>
    </xf>
    <xf numFmtId="4" fontId="24" fillId="0" borderId="29" xfId="43" applyNumberFormat="1" applyFont="1" applyFill="1" applyBorder="1" applyAlignment="1" applyProtection="1">
      <alignment horizontal="right" vertical="center"/>
      <protection locked="0"/>
    </xf>
    <xf numFmtId="3" fontId="24" fillId="0" borderId="29" xfId="43" applyNumberFormat="1" applyFont="1" applyFill="1" applyBorder="1" applyAlignment="1" applyProtection="1">
      <alignment horizontal="right" vertical="center"/>
      <protection locked="0"/>
    </xf>
    <xf numFmtId="4" fontId="24" fillId="0" borderId="29" xfId="43" applyNumberFormat="1" applyFont="1" applyFill="1" applyBorder="1" applyAlignment="1" applyProtection="1">
      <alignment horizontal="right" vertical="center"/>
      <protection/>
    </xf>
    <xf numFmtId="3" fontId="24" fillId="0" borderId="29" xfId="43" applyNumberFormat="1" applyFont="1" applyFill="1" applyBorder="1" applyAlignment="1" applyProtection="1">
      <alignment horizontal="right" vertical="center"/>
      <protection/>
    </xf>
    <xf numFmtId="3" fontId="24" fillId="0" borderId="29" xfId="60" applyNumberFormat="1" applyFont="1" applyFill="1" applyBorder="1" applyAlignment="1" applyProtection="1">
      <alignment horizontal="right" vertical="center"/>
      <protection/>
    </xf>
    <xf numFmtId="2" fontId="24" fillId="0" borderId="29" xfId="60" applyNumberFormat="1" applyFont="1" applyFill="1" applyBorder="1" applyAlignment="1" applyProtection="1">
      <alignment horizontal="right" vertical="center"/>
      <protection/>
    </xf>
    <xf numFmtId="9" fontId="24" fillId="0" borderId="29" xfId="60" applyNumberFormat="1" applyFont="1" applyFill="1" applyBorder="1" applyAlignment="1" applyProtection="1">
      <alignment horizontal="right" vertical="center"/>
      <protection/>
    </xf>
    <xf numFmtId="2" fontId="24" fillId="0" borderId="30" xfId="43" applyNumberFormat="1" applyFont="1" applyFill="1" applyBorder="1" applyAlignment="1" applyProtection="1">
      <alignment horizontal="right" vertical="center"/>
      <protection locked="0"/>
    </xf>
    <xf numFmtId="0" fontId="24" fillId="34" borderId="31" xfId="0" applyFont="1" applyFill="1" applyBorder="1" applyAlignment="1" applyProtection="1">
      <alignment horizontal="left" vertical="center"/>
      <protection locked="0"/>
    </xf>
    <xf numFmtId="190" fontId="24" fillId="34" borderId="12" xfId="0" applyNumberFormat="1" applyFont="1" applyFill="1" applyBorder="1" applyAlignment="1" applyProtection="1">
      <alignment horizontal="center" vertical="center"/>
      <protection locked="0"/>
    </xf>
    <xf numFmtId="190" fontId="24" fillId="34" borderId="12" xfId="0" applyNumberFormat="1" applyFont="1" applyFill="1" applyBorder="1" applyAlignment="1" applyProtection="1">
      <alignment horizontal="left" vertical="center"/>
      <protection locked="0"/>
    </xf>
    <xf numFmtId="0" fontId="24" fillId="34" borderId="12" xfId="0" applyFont="1" applyFill="1" applyBorder="1" applyAlignment="1" applyProtection="1">
      <alignment horizontal="left" vertical="center"/>
      <protection locked="0"/>
    </xf>
    <xf numFmtId="0" fontId="24" fillId="34" borderId="12" xfId="0" applyFont="1" applyFill="1" applyBorder="1" applyAlignment="1" applyProtection="1">
      <alignment horizontal="center" vertical="center"/>
      <protection locked="0"/>
    </xf>
    <xf numFmtId="4" fontId="24" fillId="34" borderId="12" xfId="43" applyNumberFormat="1" applyFont="1" applyFill="1" applyBorder="1" applyAlignment="1" applyProtection="1">
      <alignment horizontal="right" vertical="center"/>
      <protection locked="0"/>
    </xf>
    <xf numFmtId="3" fontId="24" fillId="34" borderId="12" xfId="43" applyNumberFormat="1" applyFont="1" applyFill="1" applyBorder="1" applyAlignment="1" applyProtection="1">
      <alignment horizontal="right" vertical="center"/>
      <protection locked="0"/>
    </xf>
    <xf numFmtId="4" fontId="24" fillId="34" borderId="12" xfId="43" applyNumberFormat="1" applyFont="1" applyFill="1" applyBorder="1" applyAlignment="1" applyProtection="1">
      <alignment horizontal="right" vertical="center"/>
      <protection/>
    </xf>
    <xf numFmtId="3" fontId="24" fillId="34" borderId="12" xfId="43" applyNumberFormat="1" applyFont="1" applyFill="1" applyBorder="1" applyAlignment="1" applyProtection="1">
      <alignment horizontal="right" vertical="center"/>
      <protection/>
    </xf>
    <xf numFmtId="3" fontId="24" fillId="34" borderId="12" xfId="60" applyNumberFormat="1" applyFont="1" applyFill="1" applyBorder="1" applyAlignment="1" applyProtection="1">
      <alignment horizontal="right" vertical="center"/>
      <protection/>
    </xf>
    <xf numFmtId="2" fontId="24" fillId="34" borderId="12" xfId="60" applyNumberFormat="1" applyFont="1" applyFill="1" applyBorder="1" applyAlignment="1" applyProtection="1">
      <alignment horizontal="right" vertical="center"/>
      <protection/>
    </xf>
    <xf numFmtId="9" fontId="24" fillId="34" borderId="12" xfId="60" applyNumberFormat="1" applyFont="1" applyFill="1" applyBorder="1" applyAlignment="1" applyProtection="1">
      <alignment horizontal="right" vertical="center"/>
      <protection/>
    </xf>
    <xf numFmtId="2" fontId="24" fillId="34" borderId="32" xfId="43" applyNumberFormat="1" applyFont="1" applyFill="1" applyBorder="1" applyAlignment="1" applyProtection="1">
      <alignment horizontal="right" vertical="center"/>
      <protection locked="0"/>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33"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29" xfId="0" applyNumberFormat="1"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29" xfId="0" applyNumberFormat="1"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171" fontId="17" fillId="0" borderId="28"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29"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16" fillId="0" borderId="0" xfId="0" applyFont="1" applyAlignment="1">
      <alignment horizontal="right" vertical="center" wrapText="1"/>
    </xf>
    <xf numFmtId="0" fontId="0" fillId="0" borderId="0" xfId="0" applyAlignment="1">
      <alignment horizontal="right" vertical="center" wrapText="1"/>
    </xf>
    <xf numFmtId="0" fontId="22" fillId="33" borderId="33"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3" xfId="0" applyFont="1" applyFill="1" applyBorder="1" applyAlignment="1">
      <alignment horizontal="right" vertical="center"/>
    </xf>
    <xf numFmtId="0" fontId="22" fillId="33" borderId="35"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8068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392400" y="0"/>
          <a:ext cx="2638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498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259050" y="419100"/>
          <a:ext cx="26289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49
</a:t>
          </a:r>
          <a:r>
            <a:rPr lang="en-US" cap="none" sz="2000" b="0" i="0" u="none" baseline="0">
              <a:solidFill>
                <a:srgbClr val="000000"/>
              </a:solidFill>
              <a:latin typeface="Impact"/>
              <a:ea typeface="Impact"/>
              <a:cs typeface="Impact"/>
            </a:rPr>
            <a:t>04-06 DEC'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11706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191375" y="0"/>
          <a:ext cx="23336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9048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058025"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0392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00925" y="409575"/>
          <a:ext cx="1543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9048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058025"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0392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20</xdr:col>
      <xdr:colOff>590550</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648575" y="581025"/>
          <a:ext cx="13335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49
</a:t>
          </a:r>
          <a:r>
            <a:rPr lang="en-US" cap="none" sz="1200" b="0" i="0" u="none" baseline="0">
              <a:solidFill>
                <a:srgbClr val="000000"/>
              </a:solidFill>
              <a:latin typeface="Impact"/>
              <a:ea typeface="Impact"/>
              <a:cs typeface="Impact"/>
            </a:rPr>
            <a:t>04-06 DEC'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3"/>
  <sheetViews>
    <sheetView tabSelected="1" zoomScale="64" zoomScaleNormal="64" zoomScalePageLayoutView="0" workbookViewId="0" topLeftCell="A1">
      <selection activeCell="B3" sqref="B3:B4"/>
    </sheetView>
  </sheetViews>
  <sheetFormatPr defaultColWidth="39.8515625" defaultRowHeight="12.75"/>
  <cols>
    <col min="1" max="1" width="4.7109375" style="34" bestFit="1" customWidth="1"/>
    <col min="2" max="2" width="38.57421875" style="35" customWidth="1"/>
    <col min="3" max="3" width="9.8515625" style="36" bestFit="1" customWidth="1"/>
    <col min="4" max="4" width="13.140625" style="21" customWidth="1"/>
    <col min="5" max="5" width="21.140625" style="21" customWidth="1"/>
    <col min="6" max="6" width="6.7109375" style="37" bestFit="1" customWidth="1"/>
    <col min="7" max="7" width="8.57421875" style="37" customWidth="1"/>
    <col min="8" max="8" width="9.8515625" style="37" customWidth="1"/>
    <col min="9" max="9" width="11.7109375" style="42" bestFit="1" customWidth="1"/>
    <col min="10" max="10" width="7.7109375" style="129" bestFit="1" customWidth="1"/>
    <col min="11" max="11" width="12.8515625" style="42" bestFit="1" customWidth="1"/>
    <col min="12" max="12" width="8.57421875" style="129" bestFit="1" customWidth="1"/>
    <col min="13" max="13" width="12.8515625" style="42" bestFit="1" customWidth="1"/>
    <col min="14" max="14" width="8.57421875" style="129" bestFit="1" customWidth="1"/>
    <col min="15" max="15" width="14.140625" style="124" bestFit="1" customWidth="1"/>
    <col min="16" max="16" width="9.00390625" style="134" bestFit="1" customWidth="1"/>
    <col min="17" max="17" width="9.7109375" style="129" customWidth="1"/>
    <col min="18" max="18" width="7.57421875" style="38" bestFit="1" customWidth="1"/>
    <col min="19" max="19" width="13.57421875" style="42" bestFit="1" customWidth="1"/>
    <col min="20" max="20" width="9.28125" style="50" customWidth="1"/>
    <col min="21" max="21" width="14.7109375" style="42" bestFit="1" customWidth="1"/>
    <col min="22" max="22" width="10.57421875" style="129" bestFit="1" customWidth="1"/>
    <col min="23" max="23" width="7.57421875" style="38" bestFit="1" customWidth="1"/>
    <col min="24" max="24" width="2.421875" style="147"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6"/>
      <c r="K1" s="13"/>
      <c r="L1" s="130"/>
      <c r="M1" s="14"/>
      <c r="N1" s="131"/>
      <c r="O1" s="15"/>
      <c r="P1" s="132"/>
      <c r="Q1" s="135"/>
      <c r="R1" s="16"/>
      <c r="S1" s="125"/>
      <c r="T1" s="48"/>
      <c r="U1" s="125"/>
      <c r="V1" s="135"/>
      <c r="W1" s="16"/>
      <c r="X1" s="144"/>
    </row>
    <row r="2" spans="1:24" s="18" customFormat="1" ht="27.75" thickBot="1">
      <c r="A2" s="218" t="s">
        <v>12</v>
      </c>
      <c r="B2" s="219"/>
      <c r="C2" s="219"/>
      <c r="D2" s="219"/>
      <c r="E2" s="219"/>
      <c r="F2" s="219"/>
      <c r="G2" s="219"/>
      <c r="H2" s="219"/>
      <c r="I2" s="219"/>
      <c r="J2" s="219"/>
      <c r="K2" s="219"/>
      <c r="L2" s="219"/>
      <c r="M2" s="219"/>
      <c r="N2" s="219"/>
      <c r="O2" s="219"/>
      <c r="P2" s="219"/>
      <c r="Q2" s="219"/>
      <c r="R2" s="219"/>
      <c r="S2" s="219"/>
      <c r="T2" s="219"/>
      <c r="U2" s="219"/>
      <c r="V2" s="219"/>
      <c r="W2" s="219"/>
      <c r="X2" s="145"/>
    </row>
    <row r="3" spans="1:24" s="19" customFormat="1" ht="20.25" customHeight="1">
      <c r="A3" s="43"/>
      <c r="B3" s="225" t="s">
        <v>13</v>
      </c>
      <c r="C3" s="227" t="s">
        <v>18</v>
      </c>
      <c r="D3" s="221" t="s">
        <v>4</v>
      </c>
      <c r="E3" s="221" t="s">
        <v>1</v>
      </c>
      <c r="F3" s="221" t="s">
        <v>19</v>
      </c>
      <c r="G3" s="221" t="s">
        <v>20</v>
      </c>
      <c r="H3" s="221" t="s">
        <v>21</v>
      </c>
      <c r="I3" s="220" t="s">
        <v>5</v>
      </c>
      <c r="J3" s="220"/>
      <c r="K3" s="220" t="s">
        <v>6</v>
      </c>
      <c r="L3" s="220"/>
      <c r="M3" s="220" t="s">
        <v>7</v>
      </c>
      <c r="N3" s="220"/>
      <c r="O3" s="223" t="s">
        <v>22</v>
      </c>
      <c r="P3" s="223"/>
      <c r="Q3" s="223"/>
      <c r="R3" s="223"/>
      <c r="S3" s="220" t="s">
        <v>3</v>
      </c>
      <c r="T3" s="220"/>
      <c r="U3" s="223" t="s">
        <v>14</v>
      </c>
      <c r="V3" s="223"/>
      <c r="W3" s="224"/>
      <c r="X3" s="146"/>
    </row>
    <row r="4" spans="1:24" s="19" customFormat="1" ht="29.25" thickBot="1">
      <c r="A4" s="44"/>
      <c r="B4" s="226"/>
      <c r="C4" s="228"/>
      <c r="D4" s="229"/>
      <c r="E4" s="229"/>
      <c r="F4" s="222"/>
      <c r="G4" s="222"/>
      <c r="H4" s="222"/>
      <c r="I4" s="136" t="s">
        <v>10</v>
      </c>
      <c r="J4" s="137" t="s">
        <v>9</v>
      </c>
      <c r="K4" s="136" t="s">
        <v>10</v>
      </c>
      <c r="L4" s="137" t="s">
        <v>9</v>
      </c>
      <c r="M4" s="136" t="s">
        <v>10</v>
      </c>
      <c r="N4" s="137" t="s">
        <v>9</v>
      </c>
      <c r="O4" s="136" t="s">
        <v>10</v>
      </c>
      <c r="P4" s="137" t="s">
        <v>9</v>
      </c>
      <c r="Q4" s="137" t="s">
        <v>15</v>
      </c>
      <c r="R4" s="46" t="s">
        <v>16</v>
      </c>
      <c r="S4" s="136" t="s">
        <v>10</v>
      </c>
      <c r="T4" s="49" t="s">
        <v>8</v>
      </c>
      <c r="U4" s="136" t="s">
        <v>10</v>
      </c>
      <c r="V4" s="137" t="s">
        <v>9</v>
      </c>
      <c r="W4" s="47" t="s">
        <v>16</v>
      </c>
      <c r="X4" s="146"/>
    </row>
    <row r="5" spans="1:24" s="19" customFormat="1" ht="15" customHeight="1">
      <c r="A5" s="2">
        <v>1</v>
      </c>
      <c r="B5" s="183" t="s">
        <v>60</v>
      </c>
      <c r="C5" s="184">
        <v>40144</v>
      </c>
      <c r="D5" s="185" t="s">
        <v>61</v>
      </c>
      <c r="E5" s="186" t="s">
        <v>38</v>
      </c>
      <c r="F5" s="187">
        <v>255</v>
      </c>
      <c r="G5" s="187">
        <v>255</v>
      </c>
      <c r="H5" s="187">
        <v>2</v>
      </c>
      <c r="I5" s="188">
        <v>305319.75</v>
      </c>
      <c r="J5" s="189">
        <v>33411</v>
      </c>
      <c r="K5" s="188">
        <v>607444</v>
      </c>
      <c r="L5" s="189">
        <v>65887</v>
      </c>
      <c r="M5" s="188">
        <v>682862.75</v>
      </c>
      <c r="N5" s="189">
        <v>73107</v>
      </c>
      <c r="O5" s="190">
        <f>+I5+K5+M5</f>
        <v>1595626.5</v>
      </c>
      <c r="P5" s="191">
        <f>+J5+L5+N5</f>
        <v>172405</v>
      </c>
      <c r="Q5" s="192">
        <f aca="true" t="shared" si="0" ref="Q5:Q35">IF(O5&lt;&gt;0,P5/G5,"")</f>
        <v>676.0980392156863</v>
      </c>
      <c r="R5" s="193">
        <f aca="true" t="shared" si="1" ref="R5:R35">IF(O5&lt;&gt;0,O5/P5,"")</f>
        <v>9.25510571039123</v>
      </c>
      <c r="S5" s="188"/>
      <c r="T5" s="194">
        <f aca="true" t="shared" si="2" ref="T5:T35">IF(S5&lt;&gt;0,-(S5-O5)/S5,"")</f>
      </c>
      <c r="U5" s="188">
        <v>5658614</v>
      </c>
      <c r="V5" s="189">
        <v>633245</v>
      </c>
      <c r="W5" s="195">
        <f aca="true" t="shared" si="3" ref="W5:W35">U5/V5</f>
        <v>8.935900007106254</v>
      </c>
      <c r="X5" s="182"/>
    </row>
    <row r="6" spans="1:24" s="19" customFormat="1" ht="15" customHeight="1">
      <c r="A6" s="2">
        <v>2</v>
      </c>
      <c r="B6" s="172">
        <v>2012</v>
      </c>
      <c r="C6" s="150">
        <v>40130</v>
      </c>
      <c r="D6" s="159" t="s">
        <v>24</v>
      </c>
      <c r="E6" s="158" t="s">
        <v>27</v>
      </c>
      <c r="F6" s="160">
        <v>178</v>
      </c>
      <c r="G6" s="160">
        <v>178</v>
      </c>
      <c r="H6" s="160">
        <v>4</v>
      </c>
      <c r="I6" s="139">
        <v>193794</v>
      </c>
      <c r="J6" s="140">
        <v>21692</v>
      </c>
      <c r="K6" s="139">
        <v>372592</v>
      </c>
      <c r="L6" s="140">
        <v>40816</v>
      </c>
      <c r="M6" s="139">
        <v>374272</v>
      </c>
      <c r="N6" s="140">
        <v>40593</v>
      </c>
      <c r="O6" s="143">
        <f>+I6+K6+M6</f>
        <v>940658</v>
      </c>
      <c r="P6" s="155">
        <f>+J6+L6+N6</f>
        <v>103101</v>
      </c>
      <c r="Q6" s="141">
        <f t="shared" si="0"/>
        <v>579.2191011235955</v>
      </c>
      <c r="R6" s="142">
        <f t="shared" si="1"/>
        <v>9.123655444661061</v>
      </c>
      <c r="S6" s="139">
        <v>1786943</v>
      </c>
      <c r="T6" s="161">
        <f t="shared" si="2"/>
        <v>-0.4735937296265186</v>
      </c>
      <c r="U6" s="139">
        <v>11488285</v>
      </c>
      <c r="V6" s="140">
        <v>1260911</v>
      </c>
      <c r="W6" s="173">
        <f t="shared" si="3"/>
        <v>9.1110990387109</v>
      </c>
      <c r="X6" s="182"/>
    </row>
    <row r="7" spans="1:24" s="20" customFormat="1" ht="15" customHeight="1" thickBot="1">
      <c r="A7" s="138">
        <v>3</v>
      </c>
      <c r="B7" s="176" t="s">
        <v>35</v>
      </c>
      <c r="C7" s="151">
        <v>40137</v>
      </c>
      <c r="D7" s="180" t="s">
        <v>25</v>
      </c>
      <c r="E7" s="177" t="s">
        <v>29</v>
      </c>
      <c r="F7" s="178">
        <v>147</v>
      </c>
      <c r="G7" s="178">
        <v>170</v>
      </c>
      <c r="H7" s="178">
        <v>3</v>
      </c>
      <c r="I7" s="148">
        <v>201270.5</v>
      </c>
      <c r="J7" s="149">
        <v>22020</v>
      </c>
      <c r="K7" s="148">
        <v>400315.75</v>
      </c>
      <c r="L7" s="149">
        <v>43297</v>
      </c>
      <c r="M7" s="148">
        <v>323706</v>
      </c>
      <c r="N7" s="149">
        <v>34197</v>
      </c>
      <c r="O7" s="152">
        <f>I7+K7+M7</f>
        <v>925292.25</v>
      </c>
      <c r="P7" s="156">
        <f>J7+L7+N7</f>
        <v>99514</v>
      </c>
      <c r="Q7" s="153">
        <f t="shared" si="0"/>
        <v>585.3764705882353</v>
      </c>
      <c r="R7" s="154">
        <f t="shared" si="1"/>
        <v>9.298111321020158</v>
      </c>
      <c r="S7" s="148">
        <v>2129564</v>
      </c>
      <c r="T7" s="179">
        <f t="shared" si="2"/>
        <v>-0.5655015533696099</v>
      </c>
      <c r="U7" s="148">
        <v>8789531.25</v>
      </c>
      <c r="V7" s="149">
        <v>958720</v>
      </c>
      <c r="W7" s="181">
        <f t="shared" si="3"/>
        <v>9.16798569968291</v>
      </c>
      <c r="X7" s="182"/>
    </row>
    <row r="8" spans="1:24" s="20" customFormat="1" ht="15" customHeight="1">
      <c r="A8" s="51">
        <v>4</v>
      </c>
      <c r="B8" s="196" t="s">
        <v>62</v>
      </c>
      <c r="C8" s="197">
        <v>40151</v>
      </c>
      <c r="D8" s="198" t="s">
        <v>61</v>
      </c>
      <c r="E8" s="199" t="s">
        <v>63</v>
      </c>
      <c r="F8" s="200">
        <v>128</v>
      </c>
      <c r="G8" s="200">
        <v>128</v>
      </c>
      <c r="H8" s="200">
        <v>1</v>
      </c>
      <c r="I8" s="201">
        <v>134109.5</v>
      </c>
      <c r="J8" s="202">
        <v>14250</v>
      </c>
      <c r="K8" s="201">
        <v>202485.5</v>
      </c>
      <c r="L8" s="202">
        <v>21380</v>
      </c>
      <c r="M8" s="201">
        <v>239865</v>
      </c>
      <c r="N8" s="202">
        <v>24309</v>
      </c>
      <c r="O8" s="203">
        <f>+I8+K8+M8</f>
        <v>576460</v>
      </c>
      <c r="P8" s="204">
        <f>+J8+L8+N8</f>
        <v>59939</v>
      </c>
      <c r="Q8" s="205">
        <f t="shared" si="0"/>
        <v>468.2734375</v>
      </c>
      <c r="R8" s="206">
        <f t="shared" si="1"/>
        <v>9.617444401808505</v>
      </c>
      <c r="S8" s="201"/>
      <c r="T8" s="207">
        <f t="shared" si="2"/>
      </c>
      <c r="U8" s="201">
        <v>576460</v>
      </c>
      <c r="V8" s="202">
        <v>59939</v>
      </c>
      <c r="W8" s="208">
        <f t="shared" si="3"/>
        <v>9.617444401808505</v>
      </c>
      <c r="X8" s="182"/>
    </row>
    <row r="9" spans="1:24" s="20" customFormat="1" ht="15" customHeight="1">
      <c r="A9" s="51">
        <v>5</v>
      </c>
      <c r="B9" s="172" t="s">
        <v>39</v>
      </c>
      <c r="C9" s="150">
        <v>40137</v>
      </c>
      <c r="D9" s="159" t="s">
        <v>40</v>
      </c>
      <c r="E9" s="158" t="s">
        <v>36</v>
      </c>
      <c r="F9" s="160">
        <v>311</v>
      </c>
      <c r="G9" s="160">
        <v>298</v>
      </c>
      <c r="H9" s="160">
        <v>3</v>
      </c>
      <c r="I9" s="139">
        <v>104968.75</v>
      </c>
      <c r="J9" s="140">
        <v>13225</v>
      </c>
      <c r="K9" s="139">
        <v>168088</v>
      </c>
      <c r="L9" s="140">
        <v>20676</v>
      </c>
      <c r="M9" s="139">
        <v>182493.5</v>
      </c>
      <c r="N9" s="140">
        <v>21645</v>
      </c>
      <c r="O9" s="143">
        <f>SUM(I9+K9+M9)</f>
        <v>455550.25</v>
      </c>
      <c r="P9" s="155">
        <f>SUM(J9+L9+N9)</f>
        <v>55546</v>
      </c>
      <c r="Q9" s="141">
        <f t="shared" si="0"/>
        <v>186.39597315436242</v>
      </c>
      <c r="R9" s="142">
        <f t="shared" si="1"/>
        <v>8.201315126201706</v>
      </c>
      <c r="S9" s="139">
        <v>1718993.5</v>
      </c>
      <c r="T9" s="161">
        <f t="shared" si="2"/>
        <v>-0.7349901264897162</v>
      </c>
      <c r="U9" s="139">
        <v>6259405.5</v>
      </c>
      <c r="V9" s="140">
        <v>781297</v>
      </c>
      <c r="W9" s="173">
        <f t="shared" si="3"/>
        <v>8.011557064726986</v>
      </c>
      <c r="X9" s="182"/>
    </row>
    <row r="10" spans="1:24" s="20" customFormat="1" ht="15" customHeight="1">
      <c r="A10" s="51">
        <v>6</v>
      </c>
      <c r="B10" s="172" t="s">
        <v>41</v>
      </c>
      <c r="C10" s="150">
        <v>40144</v>
      </c>
      <c r="D10" s="159" t="s">
        <v>2</v>
      </c>
      <c r="E10" s="158" t="s">
        <v>52</v>
      </c>
      <c r="F10" s="160">
        <v>128</v>
      </c>
      <c r="G10" s="160">
        <v>128</v>
      </c>
      <c r="H10" s="160">
        <v>2</v>
      </c>
      <c r="I10" s="139">
        <v>65961</v>
      </c>
      <c r="J10" s="140">
        <v>7980</v>
      </c>
      <c r="K10" s="139">
        <v>147909</v>
      </c>
      <c r="L10" s="140">
        <v>16994</v>
      </c>
      <c r="M10" s="139">
        <v>173714</v>
      </c>
      <c r="N10" s="140">
        <v>19575</v>
      </c>
      <c r="O10" s="143">
        <f>+M10+K10+I10</f>
        <v>387584</v>
      </c>
      <c r="P10" s="155">
        <f>+N10+L10+J10</f>
        <v>44549</v>
      </c>
      <c r="Q10" s="141">
        <f t="shared" si="0"/>
        <v>348.0390625</v>
      </c>
      <c r="R10" s="142">
        <f t="shared" si="1"/>
        <v>8.700172843385934</v>
      </c>
      <c r="S10" s="139">
        <v>968789</v>
      </c>
      <c r="T10" s="161">
        <f t="shared" si="2"/>
        <v>-0.5999293963907517</v>
      </c>
      <c r="U10" s="139">
        <v>1898595</v>
      </c>
      <c r="V10" s="140">
        <v>217704</v>
      </c>
      <c r="W10" s="173">
        <f t="shared" si="3"/>
        <v>8.720992724065704</v>
      </c>
      <c r="X10" s="182"/>
    </row>
    <row r="11" spans="1:24" s="20" customFormat="1" ht="15" customHeight="1">
      <c r="A11" s="51">
        <v>7</v>
      </c>
      <c r="B11" s="174" t="s">
        <v>64</v>
      </c>
      <c r="C11" s="163">
        <v>40151</v>
      </c>
      <c r="D11" s="164" t="s">
        <v>56</v>
      </c>
      <c r="E11" s="162" t="s">
        <v>63</v>
      </c>
      <c r="F11" s="165">
        <v>140</v>
      </c>
      <c r="G11" s="165">
        <v>140</v>
      </c>
      <c r="H11" s="165">
        <v>1</v>
      </c>
      <c r="I11" s="166">
        <v>64605</v>
      </c>
      <c r="J11" s="167">
        <v>7467</v>
      </c>
      <c r="K11" s="166">
        <v>124240.25</v>
      </c>
      <c r="L11" s="167">
        <v>13905</v>
      </c>
      <c r="M11" s="166">
        <v>170703</v>
      </c>
      <c r="N11" s="167">
        <v>18788</v>
      </c>
      <c r="O11" s="168">
        <f>I11+K11+M11</f>
        <v>359548.25</v>
      </c>
      <c r="P11" s="169">
        <f>J11+L11+N11</f>
        <v>40160</v>
      </c>
      <c r="Q11" s="170">
        <f t="shared" si="0"/>
        <v>286.85714285714283</v>
      </c>
      <c r="R11" s="171">
        <f t="shared" si="1"/>
        <v>8.952894671314741</v>
      </c>
      <c r="S11" s="166"/>
      <c r="T11" s="157">
        <f t="shared" si="2"/>
      </c>
      <c r="U11" s="166">
        <v>359548.25</v>
      </c>
      <c r="V11" s="167">
        <v>40160</v>
      </c>
      <c r="W11" s="175">
        <f t="shared" si="3"/>
        <v>8.952894671314741</v>
      </c>
      <c r="X11" s="182"/>
    </row>
    <row r="12" spans="1:24" s="20" customFormat="1" ht="15" customHeight="1">
      <c r="A12" s="51">
        <v>8</v>
      </c>
      <c r="B12" s="172" t="s">
        <v>42</v>
      </c>
      <c r="C12" s="150">
        <v>40137</v>
      </c>
      <c r="D12" s="159" t="s">
        <v>24</v>
      </c>
      <c r="E12" s="158" t="s">
        <v>27</v>
      </c>
      <c r="F12" s="160">
        <v>20</v>
      </c>
      <c r="G12" s="160">
        <v>33</v>
      </c>
      <c r="H12" s="160">
        <v>3</v>
      </c>
      <c r="I12" s="139">
        <v>15344</v>
      </c>
      <c r="J12" s="140">
        <v>1246</v>
      </c>
      <c r="K12" s="139">
        <v>70700</v>
      </c>
      <c r="L12" s="140">
        <v>5635</v>
      </c>
      <c r="M12" s="139">
        <v>69082</v>
      </c>
      <c r="N12" s="140">
        <v>5554</v>
      </c>
      <c r="O12" s="143">
        <f>+I12+K12+M12</f>
        <v>155126</v>
      </c>
      <c r="P12" s="155">
        <f>+J12+L12+N12</f>
        <v>12435</v>
      </c>
      <c r="Q12" s="141">
        <f t="shared" si="0"/>
        <v>376.8181818181818</v>
      </c>
      <c r="R12" s="142">
        <f t="shared" si="1"/>
        <v>12.474949738640932</v>
      </c>
      <c r="S12" s="139">
        <v>246817</v>
      </c>
      <c r="T12" s="161">
        <f t="shared" si="2"/>
        <v>-0.3714938598232699</v>
      </c>
      <c r="U12" s="139">
        <v>897687</v>
      </c>
      <c r="V12" s="140">
        <v>70191</v>
      </c>
      <c r="W12" s="173">
        <f t="shared" si="3"/>
        <v>12.789203744069752</v>
      </c>
      <c r="X12" s="182"/>
    </row>
    <row r="13" spans="1:24" s="20" customFormat="1" ht="15" customHeight="1">
      <c r="A13" s="51">
        <v>9</v>
      </c>
      <c r="B13" s="172" t="s">
        <v>53</v>
      </c>
      <c r="C13" s="150">
        <v>40102</v>
      </c>
      <c r="D13" s="159" t="s">
        <v>56</v>
      </c>
      <c r="E13" s="158" t="s">
        <v>57</v>
      </c>
      <c r="F13" s="160">
        <v>319</v>
      </c>
      <c r="G13" s="160">
        <v>70</v>
      </c>
      <c r="H13" s="160">
        <v>8</v>
      </c>
      <c r="I13" s="139">
        <v>21991</v>
      </c>
      <c r="J13" s="140">
        <v>2891</v>
      </c>
      <c r="K13" s="139">
        <v>39872.5</v>
      </c>
      <c r="L13" s="140">
        <v>5044</v>
      </c>
      <c r="M13" s="139">
        <v>44996.25</v>
      </c>
      <c r="N13" s="140">
        <v>5530</v>
      </c>
      <c r="O13" s="143">
        <f>I13+K13+M13</f>
        <v>106859.75</v>
      </c>
      <c r="P13" s="155">
        <f>J13+L13+N13</f>
        <v>13465</v>
      </c>
      <c r="Q13" s="141">
        <f t="shared" si="0"/>
        <v>192.35714285714286</v>
      </c>
      <c r="R13" s="142">
        <f t="shared" si="1"/>
        <v>7.936112142591905</v>
      </c>
      <c r="S13" s="139">
        <v>277638.25</v>
      </c>
      <c r="T13" s="161">
        <f t="shared" si="2"/>
        <v>-0.6151115705418831</v>
      </c>
      <c r="U13" s="139">
        <f>16608135.5+1573787.5+778888.25+478777.5+106859.75</f>
        <v>19546448.5</v>
      </c>
      <c r="V13" s="140">
        <f>2027156+194153+99359+59498+13465</f>
        <v>2393631</v>
      </c>
      <c r="W13" s="173">
        <f t="shared" si="3"/>
        <v>8.166024128196868</v>
      </c>
      <c r="X13" s="182"/>
    </row>
    <row r="14" spans="1:24" s="20" customFormat="1" ht="15" customHeight="1">
      <c r="A14" s="51">
        <v>10</v>
      </c>
      <c r="B14" s="172" t="s">
        <v>37</v>
      </c>
      <c r="C14" s="150">
        <v>40137</v>
      </c>
      <c r="D14" s="159" t="s">
        <v>2</v>
      </c>
      <c r="E14" s="158" t="s">
        <v>26</v>
      </c>
      <c r="F14" s="160">
        <v>24</v>
      </c>
      <c r="G14" s="160">
        <v>16</v>
      </c>
      <c r="H14" s="160">
        <v>3</v>
      </c>
      <c r="I14" s="139">
        <v>15576</v>
      </c>
      <c r="J14" s="140">
        <v>694</v>
      </c>
      <c r="K14" s="139">
        <v>19611</v>
      </c>
      <c r="L14" s="140">
        <v>1701</v>
      </c>
      <c r="M14" s="139">
        <v>20079</v>
      </c>
      <c r="N14" s="140">
        <v>1718</v>
      </c>
      <c r="O14" s="143">
        <f>+M14+K14+I14</f>
        <v>55266</v>
      </c>
      <c r="P14" s="155">
        <f>+N14+L14+J14</f>
        <v>4113</v>
      </c>
      <c r="Q14" s="141">
        <f t="shared" si="0"/>
        <v>257.0625</v>
      </c>
      <c r="R14" s="142">
        <f t="shared" si="1"/>
        <v>13.436907366885485</v>
      </c>
      <c r="S14" s="139">
        <v>110692</v>
      </c>
      <c r="T14" s="161">
        <f t="shared" si="2"/>
        <v>-0.5007227261229357</v>
      </c>
      <c r="U14" s="139">
        <v>419348</v>
      </c>
      <c r="V14" s="140">
        <v>37829</v>
      </c>
      <c r="W14" s="173">
        <f t="shared" si="3"/>
        <v>11.085357794284809</v>
      </c>
      <c r="X14" s="182"/>
    </row>
    <row r="15" spans="1:24" s="20" customFormat="1" ht="15" customHeight="1">
      <c r="A15" s="51">
        <v>11</v>
      </c>
      <c r="B15" s="174" t="s">
        <v>65</v>
      </c>
      <c r="C15" s="163">
        <v>40151</v>
      </c>
      <c r="D15" s="164" t="s">
        <v>25</v>
      </c>
      <c r="E15" s="162" t="s">
        <v>66</v>
      </c>
      <c r="F15" s="165">
        <v>8</v>
      </c>
      <c r="G15" s="165">
        <v>8</v>
      </c>
      <c r="H15" s="165">
        <v>1</v>
      </c>
      <c r="I15" s="166">
        <v>10788.5</v>
      </c>
      <c r="J15" s="167">
        <v>746</v>
      </c>
      <c r="K15" s="166">
        <v>18537.5</v>
      </c>
      <c r="L15" s="167">
        <v>1316</v>
      </c>
      <c r="M15" s="166">
        <v>20083.5</v>
      </c>
      <c r="N15" s="167">
        <v>1400</v>
      </c>
      <c r="O15" s="168">
        <f aca="true" t="shared" si="4" ref="O15:P17">I15+K15+M15</f>
        <v>49409.5</v>
      </c>
      <c r="P15" s="169">
        <f t="shared" si="4"/>
        <v>3462</v>
      </c>
      <c r="Q15" s="170">
        <f t="shared" si="0"/>
        <v>432.75</v>
      </c>
      <c r="R15" s="171">
        <f t="shared" si="1"/>
        <v>14.271952628538417</v>
      </c>
      <c r="S15" s="166"/>
      <c r="T15" s="157">
        <f t="shared" si="2"/>
      </c>
      <c r="U15" s="166">
        <v>49409.5</v>
      </c>
      <c r="V15" s="167">
        <v>3462</v>
      </c>
      <c r="W15" s="175">
        <f t="shared" si="3"/>
        <v>14.271952628538417</v>
      </c>
      <c r="X15" s="182"/>
    </row>
    <row r="16" spans="1:24" s="20" customFormat="1" ht="15" customHeight="1">
      <c r="A16" s="51">
        <v>12</v>
      </c>
      <c r="B16" s="172" t="s">
        <v>43</v>
      </c>
      <c r="C16" s="150">
        <v>40123</v>
      </c>
      <c r="D16" s="159" t="s">
        <v>25</v>
      </c>
      <c r="E16" s="158" t="s">
        <v>32</v>
      </c>
      <c r="F16" s="160">
        <v>144</v>
      </c>
      <c r="G16" s="160">
        <v>36</v>
      </c>
      <c r="H16" s="160">
        <v>5</v>
      </c>
      <c r="I16" s="139">
        <v>4029</v>
      </c>
      <c r="J16" s="140">
        <v>679</v>
      </c>
      <c r="K16" s="139">
        <v>7269.5</v>
      </c>
      <c r="L16" s="140">
        <v>1214</v>
      </c>
      <c r="M16" s="139">
        <v>8265</v>
      </c>
      <c r="N16" s="140">
        <v>1333</v>
      </c>
      <c r="O16" s="143">
        <f t="shared" si="4"/>
        <v>19563.5</v>
      </c>
      <c r="P16" s="155">
        <f t="shared" si="4"/>
        <v>3226</v>
      </c>
      <c r="Q16" s="141">
        <f t="shared" si="0"/>
        <v>89.61111111111111</v>
      </c>
      <c r="R16" s="142">
        <f t="shared" si="1"/>
        <v>6.064321140731556</v>
      </c>
      <c r="S16" s="139">
        <v>51411</v>
      </c>
      <c r="T16" s="161">
        <f t="shared" si="2"/>
        <v>-0.6194685962148179</v>
      </c>
      <c r="U16" s="139">
        <v>1817882.5</v>
      </c>
      <c r="V16" s="140">
        <v>213756</v>
      </c>
      <c r="W16" s="173">
        <f t="shared" si="3"/>
        <v>8.504474728194763</v>
      </c>
      <c r="X16" s="182"/>
    </row>
    <row r="17" spans="1:24" s="20" customFormat="1" ht="15" customHeight="1">
      <c r="A17" s="51">
        <v>13</v>
      </c>
      <c r="B17" s="172" t="s">
        <v>44</v>
      </c>
      <c r="C17" s="150">
        <v>40109</v>
      </c>
      <c r="D17" s="159" t="s">
        <v>25</v>
      </c>
      <c r="E17" s="158" t="s">
        <v>30</v>
      </c>
      <c r="F17" s="160">
        <v>25</v>
      </c>
      <c r="G17" s="160">
        <v>16</v>
      </c>
      <c r="H17" s="160">
        <v>7</v>
      </c>
      <c r="I17" s="139">
        <v>2750</v>
      </c>
      <c r="J17" s="140">
        <v>510</v>
      </c>
      <c r="K17" s="139">
        <v>4579</v>
      </c>
      <c r="L17" s="140">
        <v>839</v>
      </c>
      <c r="M17" s="139">
        <v>3448</v>
      </c>
      <c r="N17" s="140">
        <v>621</v>
      </c>
      <c r="O17" s="143">
        <f t="shared" si="4"/>
        <v>10777</v>
      </c>
      <c r="P17" s="155">
        <f t="shared" si="4"/>
        <v>1970</v>
      </c>
      <c r="Q17" s="141">
        <f t="shared" si="0"/>
        <v>123.125</v>
      </c>
      <c r="R17" s="142">
        <f t="shared" si="1"/>
        <v>5.470558375634518</v>
      </c>
      <c r="S17" s="139">
        <v>6991</v>
      </c>
      <c r="T17" s="161">
        <f t="shared" si="2"/>
        <v>0.5415534258332141</v>
      </c>
      <c r="U17" s="139">
        <v>527127</v>
      </c>
      <c r="V17" s="140">
        <v>75891</v>
      </c>
      <c r="W17" s="173">
        <f t="shared" si="3"/>
        <v>6.945843380638021</v>
      </c>
      <c r="X17" s="182"/>
    </row>
    <row r="18" spans="1:24" s="20" customFormat="1" ht="15" customHeight="1">
      <c r="A18" s="51">
        <v>14</v>
      </c>
      <c r="B18" s="172" t="s">
        <v>28</v>
      </c>
      <c r="C18" s="150">
        <v>40102</v>
      </c>
      <c r="D18" s="159" t="s">
        <v>2</v>
      </c>
      <c r="E18" s="158" t="s">
        <v>26</v>
      </c>
      <c r="F18" s="160">
        <v>99</v>
      </c>
      <c r="G18" s="160">
        <v>24</v>
      </c>
      <c r="H18" s="160">
        <v>8</v>
      </c>
      <c r="I18" s="139">
        <v>1598</v>
      </c>
      <c r="J18" s="140">
        <v>303</v>
      </c>
      <c r="K18" s="139">
        <v>4448</v>
      </c>
      <c r="L18" s="140">
        <v>598</v>
      </c>
      <c r="M18" s="139">
        <v>3971</v>
      </c>
      <c r="N18" s="140">
        <v>577</v>
      </c>
      <c r="O18" s="143">
        <f>+M18+K18+I18</f>
        <v>10017</v>
      </c>
      <c r="P18" s="155">
        <f>+N18+L18+J18</f>
        <v>1478</v>
      </c>
      <c r="Q18" s="141">
        <f t="shared" si="0"/>
        <v>61.583333333333336</v>
      </c>
      <c r="R18" s="142">
        <f t="shared" si="1"/>
        <v>6.7774018944519625</v>
      </c>
      <c r="S18" s="139">
        <v>12214</v>
      </c>
      <c r="T18" s="161">
        <f t="shared" si="2"/>
        <v>-0.1798755526445063</v>
      </c>
      <c r="U18" s="139">
        <v>2537912</v>
      </c>
      <c r="V18" s="140">
        <v>265130</v>
      </c>
      <c r="W18" s="173">
        <f t="shared" si="3"/>
        <v>9.572330554822162</v>
      </c>
      <c r="X18" s="182"/>
    </row>
    <row r="19" spans="1:24" s="20" customFormat="1" ht="15" customHeight="1">
      <c r="A19" s="51">
        <v>15</v>
      </c>
      <c r="B19" s="174" t="s">
        <v>67</v>
      </c>
      <c r="C19" s="163">
        <v>40151</v>
      </c>
      <c r="D19" s="164" t="s">
        <v>25</v>
      </c>
      <c r="E19" s="162" t="s">
        <v>68</v>
      </c>
      <c r="F19" s="165">
        <v>2</v>
      </c>
      <c r="G19" s="165">
        <v>2</v>
      </c>
      <c r="H19" s="165">
        <v>1</v>
      </c>
      <c r="I19" s="166">
        <v>1640</v>
      </c>
      <c r="J19" s="167">
        <v>153</v>
      </c>
      <c r="K19" s="166">
        <v>3924</v>
      </c>
      <c r="L19" s="167">
        <v>373</v>
      </c>
      <c r="M19" s="166">
        <v>3377</v>
      </c>
      <c r="N19" s="167">
        <v>315</v>
      </c>
      <c r="O19" s="168">
        <f>I19+K19+M19</f>
        <v>8941</v>
      </c>
      <c r="P19" s="169">
        <f>J19+L19+N19</f>
        <v>841</v>
      </c>
      <c r="Q19" s="170">
        <f t="shared" si="0"/>
        <v>420.5</v>
      </c>
      <c r="R19" s="171">
        <f t="shared" si="1"/>
        <v>10.63139120095125</v>
      </c>
      <c r="S19" s="166"/>
      <c r="T19" s="157">
        <f t="shared" si="2"/>
      </c>
      <c r="U19" s="166">
        <v>8941</v>
      </c>
      <c r="V19" s="167">
        <v>841</v>
      </c>
      <c r="W19" s="175">
        <f t="shared" si="3"/>
        <v>10.63139120095125</v>
      </c>
      <c r="X19" s="182"/>
    </row>
    <row r="20" spans="1:24" s="20" customFormat="1" ht="15" customHeight="1">
      <c r="A20" s="51">
        <v>16</v>
      </c>
      <c r="B20" s="172" t="s">
        <v>31</v>
      </c>
      <c r="C20" s="150">
        <v>40116</v>
      </c>
      <c r="D20" s="159" t="s">
        <v>40</v>
      </c>
      <c r="E20" s="158" t="s">
        <v>69</v>
      </c>
      <c r="F20" s="160">
        <v>252</v>
      </c>
      <c r="G20" s="160">
        <v>12</v>
      </c>
      <c r="H20" s="160">
        <v>6</v>
      </c>
      <c r="I20" s="139">
        <v>1962.5</v>
      </c>
      <c r="J20" s="140">
        <v>360</v>
      </c>
      <c r="K20" s="139">
        <v>2791.5</v>
      </c>
      <c r="L20" s="140">
        <v>483</v>
      </c>
      <c r="M20" s="139">
        <v>3185</v>
      </c>
      <c r="N20" s="140">
        <v>564</v>
      </c>
      <c r="O20" s="143">
        <f>I20+K20+M20</f>
        <v>7939</v>
      </c>
      <c r="P20" s="155">
        <f>SUM(J20+L20+N20)</f>
        <v>1407</v>
      </c>
      <c r="Q20" s="141">
        <f t="shared" si="0"/>
        <v>117.25</v>
      </c>
      <c r="R20" s="142">
        <f t="shared" si="1"/>
        <v>5.642501776830135</v>
      </c>
      <c r="S20" s="139">
        <v>111829.5</v>
      </c>
      <c r="T20" s="161">
        <f t="shared" si="2"/>
        <v>-0.929007998783863</v>
      </c>
      <c r="U20" s="139">
        <v>3628823.25</v>
      </c>
      <c r="V20" s="140">
        <v>453166</v>
      </c>
      <c r="W20" s="173">
        <f t="shared" si="3"/>
        <v>8.007712957282761</v>
      </c>
      <c r="X20" s="182"/>
    </row>
    <row r="21" spans="1:24" s="20" customFormat="1" ht="15" customHeight="1">
      <c r="A21" s="51">
        <v>17</v>
      </c>
      <c r="B21" s="172" t="s">
        <v>48</v>
      </c>
      <c r="C21" s="150">
        <v>40123</v>
      </c>
      <c r="D21" s="159" t="s">
        <v>40</v>
      </c>
      <c r="E21" s="158" t="s">
        <v>49</v>
      </c>
      <c r="F21" s="160">
        <v>20</v>
      </c>
      <c r="G21" s="160">
        <v>19</v>
      </c>
      <c r="H21" s="160">
        <v>4</v>
      </c>
      <c r="I21" s="139">
        <v>1522</v>
      </c>
      <c r="J21" s="140">
        <v>265</v>
      </c>
      <c r="K21" s="139">
        <v>2310.5</v>
      </c>
      <c r="L21" s="140">
        <v>378</v>
      </c>
      <c r="M21" s="139">
        <v>2459</v>
      </c>
      <c r="N21" s="140">
        <v>405</v>
      </c>
      <c r="O21" s="143">
        <f>I21+K21+M21</f>
        <v>6291.5</v>
      </c>
      <c r="P21" s="155">
        <f>SUM(J21+L21+N21)</f>
        <v>1048</v>
      </c>
      <c r="Q21" s="141">
        <f t="shared" si="0"/>
        <v>55.1578947368421</v>
      </c>
      <c r="R21" s="142">
        <f t="shared" si="1"/>
        <v>6.003339694656488</v>
      </c>
      <c r="S21" s="139">
        <v>1001.5</v>
      </c>
      <c r="T21" s="161">
        <f t="shared" si="2"/>
        <v>5.282076884672991</v>
      </c>
      <c r="U21" s="139">
        <v>51300.25</v>
      </c>
      <c r="V21" s="140">
        <v>5889</v>
      </c>
      <c r="W21" s="173">
        <f t="shared" si="3"/>
        <v>8.711198845304805</v>
      </c>
      <c r="X21" s="182"/>
    </row>
    <row r="22" spans="1:24" s="20" customFormat="1" ht="15" customHeight="1">
      <c r="A22" s="51">
        <v>18</v>
      </c>
      <c r="B22" s="172" t="s">
        <v>33</v>
      </c>
      <c r="C22" s="150">
        <v>40130</v>
      </c>
      <c r="D22" s="159" t="s">
        <v>25</v>
      </c>
      <c r="E22" s="158" t="s">
        <v>34</v>
      </c>
      <c r="F22" s="160">
        <v>13</v>
      </c>
      <c r="G22" s="160">
        <v>5</v>
      </c>
      <c r="H22" s="160">
        <v>4</v>
      </c>
      <c r="I22" s="139">
        <v>1450</v>
      </c>
      <c r="J22" s="140">
        <v>219</v>
      </c>
      <c r="K22" s="139">
        <v>2026</v>
      </c>
      <c r="L22" s="140">
        <v>272</v>
      </c>
      <c r="M22" s="139">
        <v>1905</v>
      </c>
      <c r="N22" s="140">
        <v>261</v>
      </c>
      <c r="O22" s="143">
        <f>I22+K22+M22</f>
        <v>5381</v>
      </c>
      <c r="P22" s="155">
        <f>J22+L22+N22</f>
        <v>752</v>
      </c>
      <c r="Q22" s="141">
        <f t="shared" si="0"/>
        <v>150.4</v>
      </c>
      <c r="R22" s="142">
        <f t="shared" si="1"/>
        <v>7.155585106382978</v>
      </c>
      <c r="S22" s="139">
        <v>3342</v>
      </c>
      <c r="T22" s="161">
        <f t="shared" si="2"/>
        <v>0.6101137043686415</v>
      </c>
      <c r="U22" s="139">
        <v>96941</v>
      </c>
      <c r="V22" s="140">
        <v>9813</v>
      </c>
      <c r="W22" s="173">
        <f t="shared" si="3"/>
        <v>9.878834199531234</v>
      </c>
      <c r="X22" s="182"/>
    </row>
    <row r="23" spans="1:24" s="20" customFormat="1" ht="15" customHeight="1">
      <c r="A23" s="51">
        <v>19</v>
      </c>
      <c r="B23" s="172" t="s">
        <v>70</v>
      </c>
      <c r="C23" s="150">
        <v>40130</v>
      </c>
      <c r="D23" s="159" t="s">
        <v>71</v>
      </c>
      <c r="E23" s="158" t="s">
        <v>72</v>
      </c>
      <c r="F23" s="160">
        <v>17</v>
      </c>
      <c r="G23" s="160">
        <v>5</v>
      </c>
      <c r="H23" s="160">
        <v>3</v>
      </c>
      <c r="I23" s="139">
        <v>632</v>
      </c>
      <c r="J23" s="140">
        <v>73</v>
      </c>
      <c r="K23" s="139">
        <v>958</v>
      </c>
      <c r="L23" s="140">
        <v>91</v>
      </c>
      <c r="M23" s="139">
        <v>984</v>
      </c>
      <c r="N23" s="140">
        <v>88</v>
      </c>
      <c r="O23" s="143">
        <f>+I23+K23+M23</f>
        <v>2574</v>
      </c>
      <c r="P23" s="155">
        <f>+J23+L23+N23</f>
        <v>252</v>
      </c>
      <c r="Q23" s="141">
        <f t="shared" si="0"/>
        <v>50.4</v>
      </c>
      <c r="R23" s="142">
        <f t="shared" si="1"/>
        <v>10.214285714285714</v>
      </c>
      <c r="S23" s="139">
        <v>3230</v>
      </c>
      <c r="T23" s="161">
        <f t="shared" si="2"/>
        <v>-0.20309597523219813</v>
      </c>
      <c r="U23" s="139">
        <v>48769</v>
      </c>
      <c r="V23" s="140">
        <v>4068</v>
      </c>
      <c r="W23" s="173">
        <f t="shared" si="3"/>
        <v>11.988446411012783</v>
      </c>
      <c r="X23" s="182"/>
    </row>
    <row r="24" spans="1:24" s="20" customFormat="1" ht="15" customHeight="1">
      <c r="A24" s="51">
        <v>20</v>
      </c>
      <c r="B24" s="172" t="s">
        <v>73</v>
      </c>
      <c r="C24" s="150">
        <v>39871</v>
      </c>
      <c r="D24" s="159" t="s">
        <v>40</v>
      </c>
      <c r="E24" s="158" t="s">
        <v>74</v>
      </c>
      <c r="F24" s="160">
        <v>192</v>
      </c>
      <c r="G24" s="160">
        <v>1</v>
      </c>
      <c r="H24" s="160">
        <v>21</v>
      </c>
      <c r="I24" s="139">
        <v>750</v>
      </c>
      <c r="J24" s="140">
        <v>107</v>
      </c>
      <c r="K24" s="139">
        <v>805</v>
      </c>
      <c r="L24" s="140">
        <v>115</v>
      </c>
      <c r="M24" s="139">
        <v>840</v>
      </c>
      <c r="N24" s="140">
        <v>120</v>
      </c>
      <c r="O24" s="143">
        <f>SUM(I24+K24+M24)</f>
        <v>2395</v>
      </c>
      <c r="P24" s="155">
        <f>SUM(J24+L24+N24)</f>
        <v>342</v>
      </c>
      <c r="Q24" s="141">
        <f t="shared" si="0"/>
        <v>342</v>
      </c>
      <c r="R24" s="142">
        <f t="shared" si="1"/>
        <v>7.002923976608187</v>
      </c>
      <c r="S24" s="139">
        <v>35</v>
      </c>
      <c r="T24" s="161">
        <f t="shared" si="2"/>
        <v>67.42857142857143</v>
      </c>
      <c r="U24" s="139">
        <v>1544341.25</v>
      </c>
      <c r="V24" s="140">
        <v>230513</v>
      </c>
      <c r="W24" s="173">
        <f t="shared" si="3"/>
        <v>6.69958418831042</v>
      </c>
      <c r="X24" s="182"/>
    </row>
    <row r="25" spans="1:24" s="20" customFormat="1" ht="15" customHeight="1">
      <c r="A25" s="51">
        <v>21</v>
      </c>
      <c r="B25" s="172" t="s">
        <v>75</v>
      </c>
      <c r="C25" s="150">
        <v>40109</v>
      </c>
      <c r="D25" s="159" t="s">
        <v>25</v>
      </c>
      <c r="E25" s="158" t="s">
        <v>76</v>
      </c>
      <c r="F25" s="160">
        <v>35</v>
      </c>
      <c r="G25" s="160">
        <v>7</v>
      </c>
      <c r="H25" s="160">
        <v>5</v>
      </c>
      <c r="I25" s="139">
        <v>512</v>
      </c>
      <c r="J25" s="140">
        <v>85</v>
      </c>
      <c r="K25" s="139">
        <v>949</v>
      </c>
      <c r="L25" s="140">
        <v>160</v>
      </c>
      <c r="M25" s="139">
        <v>916</v>
      </c>
      <c r="N25" s="140">
        <v>151</v>
      </c>
      <c r="O25" s="143">
        <f>I25+K25+M25</f>
        <v>2377</v>
      </c>
      <c r="P25" s="155">
        <f>J25+L25+N25</f>
        <v>396</v>
      </c>
      <c r="Q25" s="141">
        <f t="shared" si="0"/>
        <v>56.57142857142857</v>
      </c>
      <c r="R25" s="142">
        <f t="shared" si="1"/>
        <v>6.002525252525253</v>
      </c>
      <c r="S25" s="139"/>
      <c r="T25" s="161">
        <f t="shared" si="2"/>
      </c>
      <c r="U25" s="139">
        <v>243168</v>
      </c>
      <c r="V25" s="140">
        <v>24473</v>
      </c>
      <c r="W25" s="173">
        <f t="shared" si="3"/>
        <v>9.936174559718873</v>
      </c>
      <c r="X25" s="182"/>
    </row>
    <row r="26" spans="1:24" s="20" customFormat="1" ht="15" customHeight="1">
      <c r="A26" s="51">
        <v>22</v>
      </c>
      <c r="B26" s="172" t="s">
        <v>54</v>
      </c>
      <c r="C26" s="150">
        <v>40123</v>
      </c>
      <c r="D26" s="159" t="s">
        <v>56</v>
      </c>
      <c r="E26" s="158" t="s">
        <v>58</v>
      </c>
      <c r="F26" s="160">
        <v>40</v>
      </c>
      <c r="G26" s="160">
        <v>2</v>
      </c>
      <c r="H26" s="160">
        <v>5</v>
      </c>
      <c r="I26" s="139">
        <v>255</v>
      </c>
      <c r="J26" s="140">
        <v>51</v>
      </c>
      <c r="K26" s="139">
        <v>558</v>
      </c>
      <c r="L26" s="140">
        <v>92</v>
      </c>
      <c r="M26" s="139">
        <v>584</v>
      </c>
      <c r="N26" s="140">
        <v>95</v>
      </c>
      <c r="O26" s="143">
        <f>I26+K26+M26</f>
        <v>1397</v>
      </c>
      <c r="P26" s="155">
        <f>J26+L26+N26</f>
        <v>238</v>
      </c>
      <c r="Q26" s="141">
        <f t="shared" si="0"/>
        <v>119</v>
      </c>
      <c r="R26" s="142">
        <f t="shared" si="1"/>
        <v>5.869747899159663</v>
      </c>
      <c r="S26" s="139">
        <v>3288</v>
      </c>
      <c r="T26" s="161">
        <f t="shared" si="2"/>
        <v>-0.5751216545012166</v>
      </c>
      <c r="U26" s="139">
        <v>250877.25</v>
      </c>
      <c r="V26" s="140">
        <v>24647</v>
      </c>
      <c r="W26" s="173">
        <f t="shared" si="3"/>
        <v>10.1788148659066</v>
      </c>
      <c r="X26" s="182"/>
    </row>
    <row r="27" spans="1:24" s="20" customFormat="1" ht="15" customHeight="1">
      <c r="A27" s="51">
        <v>23</v>
      </c>
      <c r="B27" s="172" t="s">
        <v>45</v>
      </c>
      <c r="C27" s="150">
        <v>40144</v>
      </c>
      <c r="D27" s="159" t="s">
        <v>46</v>
      </c>
      <c r="E27" s="158" t="s">
        <v>47</v>
      </c>
      <c r="F27" s="160">
        <v>2</v>
      </c>
      <c r="G27" s="160">
        <v>1</v>
      </c>
      <c r="H27" s="160">
        <v>2</v>
      </c>
      <c r="I27" s="139">
        <v>214.5</v>
      </c>
      <c r="J27" s="140">
        <v>33</v>
      </c>
      <c r="K27" s="139">
        <v>325</v>
      </c>
      <c r="L27" s="140">
        <v>50</v>
      </c>
      <c r="M27" s="139">
        <v>565</v>
      </c>
      <c r="N27" s="140">
        <v>87</v>
      </c>
      <c r="O27" s="143">
        <v>1104</v>
      </c>
      <c r="P27" s="155">
        <v>170</v>
      </c>
      <c r="Q27" s="141">
        <f t="shared" si="0"/>
        <v>170</v>
      </c>
      <c r="R27" s="142">
        <f t="shared" si="1"/>
        <v>6.4941176470588236</v>
      </c>
      <c r="S27" s="139">
        <v>3521</v>
      </c>
      <c r="T27" s="161">
        <f t="shared" si="2"/>
        <v>-0.6864527122976427</v>
      </c>
      <c r="U27" s="139">
        <v>4625</v>
      </c>
      <c r="V27" s="140">
        <v>673</v>
      </c>
      <c r="W27" s="173">
        <f t="shared" si="3"/>
        <v>6.872213967310549</v>
      </c>
      <c r="X27" s="182"/>
    </row>
    <row r="28" spans="1:24" s="20" customFormat="1" ht="15" customHeight="1">
      <c r="A28" s="51">
        <v>24</v>
      </c>
      <c r="B28" s="172" t="s">
        <v>77</v>
      </c>
      <c r="C28" s="150">
        <v>40123</v>
      </c>
      <c r="D28" s="159" t="s">
        <v>56</v>
      </c>
      <c r="E28" s="158" t="s">
        <v>59</v>
      </c>
      <c r="F28" s="160">
        <v>58</v>
      </c>
      <c r="G28" s="160">
        <v>3</v>
      </c>
      <c r="H28" s="160">
        <v>5</v>
      </c>
      <c r="I28" s="139">
        <v>328</v>
      </c>
      <c r="J28" s="140">
        <v>144</v>
      </c>
      <c r="K28" s="139">
        <v>396.5</v>
      </c>
      <c r="L28" s="140">
        <v>200</v>
      </c>
      <c r="M28" s="139">
        <v>275.5</v>
      </c>
      <c r="N28" s="140">
        <v>120</v>
      </c>
      <c r="O28" s="143">
        <f>I28+K28+M28</f>
        <v>1000</v>
      </c>
      <c r="P28" s="155">
        <f>J28+L28+N28</f>
        <v>464</v>
      </c>
      <c r="Q28" s="141">
        <f t="shared" si="0"/>
        <v>154.66666666666666</v>
      </c>
      <c r="R28" s="142">
        <f t="shared" si="1"/>
        <v>2.1551724137931036</v>
      </c>
      <c r="S28" s="139"/>
      <c r="T28" s="161">
        <f t="shared" si="2"/>
      </c>
      <c r="U28" s="139">
        <v>465784.75</v>
      </c>
      <c r="V28" s="140">
        <v>44015</v>
      </c>
      <c r="W28" s="173">
        <f t="shared" si="3"/>
        <v>10.582409405884357</v>
      </c>
      <c r="X28" s="182"/>
    </row>
    <row r="29" spans="1:24" s="20" customFormat="1" ht="15" customHeight="1">
      <c r="A29" s="51">
        <v>25</v>
      </c>
      <c r="B29" s="172" t="s">
        <v>50</v>
      </c>
      <c r="C29" s="150">
        <v>40116</v>
      </c>
      <c r="D29" s="159" t="s">
        <v>40</v>
      </c>
      <c r="E29" s="158" t="s">
        <v>51</v>
      </c>
      <c r="F29" s="160">
        <v>24</v>
      </c>
      <c r="G29" s="160">
        <v>1</v>
      </c>
      <c r="H29" s="160">
        <v>6</v>
      </c>
      <c r="I29" s="139">
        <v>187</v>
      </c>
      <c r="J29" s="140">
        <v>26</v>
      </c>
      <c r="K29" s="139">
        <v>243</v>
      </c>
      <c r="L29" s="140">
        <v>33</v>
      </c>
      <c r="M29" s="139">
        <v>153</v>
      </c>
      <c r="N29" s="140">
        <v>21</v>
      </c>
      <c r="O29" s="143">
        <f aca="true" t="shared" si="5" ref="O29:P31">SUM(I29+K29+M29)</f>
        <v>583</v>
      </c>
      <c r="P29" s="155">
        <f t="shared" si="5"/>
        <v>80</v>
      </c>
      <c r="Q29" s="141">
        <f t="shared" si="0"/>
        <v>80</v>
      </c>
      <c r="R29" s="142">
        <f t="shared" si="1"/>
        <v>7.2875</v>
      </c>
      <c r="S29" s="139">
        <v>704</v>
      </c>
      <c r="T29" s="161">
        <f t="shared" si="2"/>
        <v>-0.171875</v>
      </c>
      <c r="U29" s="139">
        <v>142098.5</v>
      </c>
      <c r="V29" s="140">
        <v>14529</v>
      </c>
      <c r="W29" s="173">
        <f t="shared" si="3"/>
        <v>9.780335879964209</v>
      </c>
      <c r="X29" s="182"/>
    </row>
    <row r="30" spans="1:24" s="20" customFormat="1" ht="15" customHeight="1">
      <c r="A30" s="51">
        <v>26</v>
      </c>
      <c r="B30" s="172" t="s">
        <v>78</v>
      </c>
      <c r="C30" s="150">
        <v>40123</v>
      </c>
      <c r="D30" s="159" t="s">
        <v>40</v>
      </c>
      <c r="E30" s="158" t="s">
        <v>79</v>
      </c>
      <c r="F30" s="160">
        <v>42</v>
      </c>
      <c r="G30" s="160">
        <v>3</v>
      </c>
      <c r="H30" s="160">
        <v>3</v>
      </c>
      <c r="I30" s="139">
        <v>86</v>
      </c>
      <c r="J30" s="140">
        <v>16</v>
      </c>
      <c r="K30" s="139">
        <v>111</v>
      </c>
      <c r="L30" s="140">
        <v>21</v>
      </c>
      <c r="M30" s="139">
        <v>269</v>
      </c>
      <c r="N30" s="140">
        <v>46</v>
      </c>
      <c r="O30" s="143">
        <f t="shared" si="5"/>
        <v>466</v>
      </c>
      <c r="P30" s="155">
        <f t="shared" si="5"/>
        <v>83</v>
      </c>
      <c r="Q30" s="141">
        <f t="shared" si="0"/>
        <v>27.666666666666668</v>
      </c>
      <c r="R30" s="142">
        <f t="shared" si="1"/>
        <v>5.614457831325301</v>
      </c>
      <c r="S30" s="139">
        <v>31030</v>
      </c>
      <c r="T30" s="161">
        <f t="shared" si="2"/>
        <v>-0.9849822752175315</v>
      </c>
      <c r="U30" s="139">
        <v>59953.25</v>
      </c>
      <c r="V30" s="140">
        <v>6333</v>
      </c>
      <c r="W30" s="173">
        <f t="shared" si="3"/>
        <v>9.466800884257067</v>
      </c>
      <c r="X30" s="182"/>
    </row>
    <row r="31" spans="1:24" s="20" customFormat="1" ht="15" customHeight="1">
      <c r="A31" s="51">
        <v>27</v>
      </c>
      <c r="B31" s="172" t="s">
        <v>80</v>
      </c>
      <c r="C31" s="150">
        <v>40123</v>
      </c>
      <c r="D31" s="159" t="s">
        <v>81</v>
      </c>
      <c r="E31" s="158" t="s">
        <v>82</v>
      </c>
      <c r="F31" s="160">
        <v>25</v>
      </c>
      <c r="G31" s="160">
        <v>1</v>
      </c>
      <c r="H31" s="160">
        <v>4</v>
      </c>
      <c r="I31" s="139">
        <v>115</v>
      </c>
      <c r="J31" s="140">
        <v>32</v>
      </c>
      <c r="K31" s="139">
        <v>121.5</v>
      </c>
      <c r="L31" s="140">
        <v>33</v>
      </c>
      <c r="M31" s="139">
        <v>135.5</v>
      </c>
      <c r="N31" s="140">
        <v>35</v>
      </c>
      <c r="O31" s="143">
        <f t="shared" si="5"/>
        <v>372</v>
      </c>
      <c r="P31" s="155">
        <f t="shared" si="5"/>
        <v>100</v>
      </c>
      <c r="Q31" s="141">
        <f t="shared" si="0"/>
        <v>100</v>
      </c>
      <c r="R31" s="142">
        <f t="shared" si="1"/>
        <v>3.72</v>
      </c>
      <c r="S31" s="139"/>
      <c r="T31" s="161">
        <f t="shared" si="2"/>
      </c>
      <c r="U31" s="139">
        <v>267843</v>
      </c>
      <c r="V31" s="140">
        <v>21711</v>
      </c>
      <c r="W31" s="173">
        <f t="shared" si="3"/>
        <v>12.336741743816498</v>
      </c>
      <c r="X31" s="182"/>
    </row>
    <row r="32" spans="1:24" s="20" customFormat="1" ht="14.25" customHeight="1">
      <c r="A32" s="51">
        <v>28</v>
      </c>
      <c r="B32" s="172" t="s">
        <v>55</v>
      </c>
      <c r="C32" s="150">
        <v>40067</v>
      </c>
      <c r="D32" s="159" t="s">
        <v>56</v>
      </c>
      <c r="E32" s="158" t="s">
        <v>59</v>
      </c>
      <c r="F32" s="160">
        <v>105</v>
      </c>
      <c r="G32" s="160">
        <v>2</v>
      </c>
      <c r="H32" s="160">
        <v>13</v>
      </c>
      <c r="I32" s="139">
        <v>54</v>
      </c>
      <c r="J32" s="140">
        <v>13</v>
      </c>
      <c r="K32" s="139">
        <v>108</v>
      </c>
      <c r="L32" s="140">
        <v>23</v>
      </c>
      <c r="M32" s="139">
        <v>58</v>
      </c>
      <c r="N32" s="140">
        <v>13</v>
      </c>
      <c r="O32" s="143">
        <f>I32+K32+M32</f>
        <v>220</v>
      </c>
      <c r="P32" s="155">
        <f>J32+L32+N32</f>
        <v>49</v>
      </c>
      <c r="Q32" s="141">
        <f t="shared" si="0"/>
        <v>24.5</v>
      </c>
      <c r="R32" s="142">
        <f t="shared" si="1"/>
        <v>4.489795918367347</v>
      </c>
      <c r="S32" s="139">
        <v>276</v>
      </c>
      <c r="T32" s="161">
        <f t="shared" si="2"/>
        <v>-0.2028985507246377</v>
      </c>
      <c r="U32" s="139">
        <v>605585.75</v>
      </c>
      <c r="V32" s="140">
        <v>70489</v>
      </c>
      <c r="W32" s="173">
        <f t="shared" si="3"/>
        <v>8.591209266694094</v>
      </c>
      <c r="X32" s="182"/>
    </row>
    <row r="33" spans="1:24" s="20" customFormat="1" ht="15" customHeight="1">
      <c r="A33" s="51">
        <v>29</v>
      </c>
      <c r="B33" s="172" t="s">
        <v>83</v>
      </c>
      <c r="C33" s="150">
        <v>40109</v>
      </c>
      <c r="D33" s="159" t="s">
        <v>71</v>
      </c>
      <c r="E33" s="158" t="s">
        <v>84</v>
      </c>
      <c r="F33" s="160">
        <v>27</v>
      </c>
      <c r="G33" s="160">
        <v>1</v>
      </c>
      <c r="H33" s="160">
        <v>5</v>
      </c>
      <c r="I33" s="139">
        <v>128</v>
      </c>
      <c r="J33" s="140">
        <v>50</v>
      </c>
      <c r="K33" s="139">
        <v>36</v>
      </c>
      <c r="L33" s="140">
        <v>12</v>
      </c>
      <c r="M33" s="139">
        <v>0</v>
      </c>
      <c r="N33" s="140">
        <v>0</v>
      </c>
      <c r="O33" s="143">
        <f>+I33+K33+M33</f>
        <v>164</v>
      </c>
      <c r="P33" s="155">
        <f>+J33+L33+N33</f>
        <v>62</v>
      </c>
      <c r="Q33" s="141">
        <f t="shared" si="0"/>
        <v>62</v>
      </c>
      <c r="R33" s="142">
        <f t="shared" si="1"/>
        <v>2.6451612903225805</v>
      </c>
      <c r="S33" s="139">
        <v>704</v>
      </c>
      <c r="T33" s="161">
        <f t="shared" si="2"/>
        <v>-0.7670454545454546</v>
      </c>
      <c r="U33" s="139">
        <v>142313</v>
      </c>
      <c r="V33" s="140">
        <v>11668</v>
      </c>
      <c r="W33" s="173">
        <f t="shared" si="3"/>
        <v>12.196863215632499</v>
      </c>
      <c r="X33" s="182"/>
    </row>
    <row r="34" spans="1:24" s="20" customFormat="1" ht="15" customHeight="1">
      <c r="A34" s="51">
        <v>30</v>
      </c>
      <c r="B34" s="172" t="s">
        <v>85</v>
      </c>
      <c r="C34" s="150">
        <v>40088</v>
      </c>
      <c r="D34" s="159" t="s">
        <v>71</v>
      </c>
      <c r="E34" s="158" t="s">
        <v>84</v>
      </c>
      <c r="F34" s="160">
        <v>53</v>
      </c>
      <c r="G34" s="160">
        <v>1</v>
      </c>
      <c r="H34" s="160">
        <v>9</v>
      </c>
      <c r="I34" s="139">
        <v>10</v>
      </c>
      <c r="J34" s="140">
        <v>2</v>
      </c>
      <c r="K34" s="139">
        <v>56</v>
      </c>
      <c r="L34" s="140">
        <v>9</v>
      </c>
      <c r="M34" s="139">
        <v>54</v>
      </c>
      <c r="N34" s="140">
        <v>8</v>
      </c>
      <c r="O34" s="143">
        <f>+I34+K34+M34</f>
        <v>120</v>
      </c>
      <c r="P34" s="155">
        <f>+J34+L34+N34</f>
        <v>19</v>
      </c>
      <c r="Q34" s="141">
        <f t="shared" si="0"/>
        <v>19</v>
      </c>
      <c r="R34" s="142">
        <f t="shared" si="1"/>
        <v>6.315789473684211</v>
      </c>
      <c r="S34" s="139">
        <v>444</v>
      </c>
      <c r="T34" s="161">
        <f t="shared" si="2"/>
        <v>-0.7297297297297297</v>
      </c>
      <c r="U34" s="139">
        <v>518836</v>
      </c>
      <c r="V34" s="140">
        <v>51051</v>
      </c>
      <c r="W34" s="173">
        <f t="shared" si="3"/>
        <v>10.163091810150634</v>
      </c>
      <c r="X34" s="182"/>
    </row>
    <row r="35" spans="1:24" s="20" customFormat="1" ht="15" customHeight="1" thickBot="1">
      <c r="A35" s="51">
        <v>31</v>
      </c>
      <c r="B35" s="176" t="s">
        <v>86</v>
      </c>
      <c r="C35" s="151">
        <v>40116</v>
      </c>
      <c r="D35" s="180" t="s">
        <v>56</v>
      </c>
      <c r="E35" s="177" t="s">
        <v>87</v>
      </c>
      <c r="F35" s="178">
        <v>88</v>
      </c>
      <c r="G35" s="178">
        <v>1</v>
      </c>
      <c r="H35" s="178">
        <v>6</v>
      </c>
      <c r="I35" s="148">
        <v>0</v>
      </c>
      <c r="J35" s="149">
        <v>0</v>
      </c>
      <c r="K35" s="148">
        <v>25</v>
      </c>
      <c r="L35" s="149">
        <v>5</v>
      </c>
      <c r="M35" s="148">
        <v>30</v>
      </c>
      <c r="N35" s="149">
        <v>6</v>
      </c>
      <c r="O35" s="152">
        <f>I35+K35+M35</f>
        <v>55</v>
      </c>
      <c r="P35" s="156">
        <f>J35+L35+N35</f>
        <v>11</v>
      </c>
      <c r="Q35" s="153">
        <f t="shared" si="0"/>
        <v>11</v>
      </c>
      <c r="R35" s="154">
        <f t="shared" si="1"/>
        <v>5</v>
      </c>
      <c r="S35" s="148">
        <v>35</v>
      </c>
      <c r="T35" s="179">
        <f t="shared" si="2"/>
        <v>0.5714285714285714</v>
      </c>
      <c r="U35" s="148">
        <v>273395</v>
      </c>
      <c r="V35" s="149">
        <v>36390</v>
      </c>
      <c r="W35" s="181">
        <f t="shared" si="3"/>
        <v>7.512915636163782</v>
      </c>
      <c r="X35" s="182"/>
    </row>
    <row r="36" spans="1:28" s="22" customFormat="1" ht="15">
      <c r="A36" s="1"/>
      <c r="B36" s="211"/>
      <c r="C36" s="212"/>
      <c r="D36" s="212"/>
      <c r="E36" s="213"/>
      <c r="F36" s="3"/>
      <c r="G36" s="3"/>
      <c r="H36" s="4"/>
      <c r="I36" s="122"/>
      <c r="J36" s="127"/>
      <c r="K36" s="122"/>
      <c r="L36" s="127"/>
      <c r="M36" s="122"/>
      <c r="N36" s="127"/>
      <c r="O36" s="123"/>
      <c r="P36" s="133"/>
      <c r="Q36" s="127"/>
      <c r="R36" s="5"/>
      <c r="S36" s="122"/>
      <c r="T36" s="6"/>
      <c r="U36" s="122"/>
      <c r="V36" s="127"/>
      <c r="W36" s="5"/>
      <c r="AB36" s="22" t="s">
        <v>17</v>
      </c>
    </row>
    <row r="37" spans="1:24" s="26" customFormat="1" ht="18">
      <c r="A37" s="23"/>
      <c r="B37" s="24"/>
      <c r="C37" s="25"/>
      <c r="F37" s="27"/>
      <c r="G37" s="28"/>
      <c r="H37" s="29"/>
      <c r="I37" s="31"/>
      <c r="J37" s="128"/>
      <c r="K37" s="31"/>
      <c r="L37" s="128"/>
      <c r="M37" s="31"/>
      <c r="N37" s="128"/>
      <c r="O37" s="31"/>
      <c r="P37" s="128"/>
      <c r="Q37" s="128"/>
      <c r="R37" s="30"/>
      <c r="S37" s="31"/>
      <c r="T37" s="32"/>
      <c r="U37" s="31"/>
      <c r="V37" s="128"/>
      <c r="W37" s="30"/>
      <c r="X37" s="33"/>
    </row>
    <row r="38" spans="4:23" ht="18">
      <c r="D38" s="209"/>
      <c r="E38" s="210"/>
      <c r="F38" s="210"/>
      <c r="G38" s="210"/>
      <c r="S38" s="217" t="s">
        <v>0</v>
      </c>
      <c r="T38" s="217"/>
      <c r="U38" s="217"/>
      <c r="V38" s="217"/>
      <c r="W38" s="217"/>
    </row>
    <row r="39" spans="4:23" ht="18">
      <c r="D39" s="39"/>
      <c r="E39" s="40"/>
      <c r="F39" s="41"/>
      <c r="G39" s="41"/>
      <c r="S39" s="217"/>
      <c r="T39" s="217"/>
      <c r="U39" s="217"/>
      <c r="V39" s="217"/>
      <c r="W39" s="217"/>
    </row>
    <row r="40" spans="19:23" ht="18">
      <c r="S40" s="217"/>
      <c r="T40" s="217"/>
      <c r="U40" s="217"/>
      <c r="V40" s="217"/>
      <c r="W40" s="217"/>
    </row>
    <row r="41" spans="16:23" ht="18">
      <c r="P41" s="214" t="s">
        <v>23</v>
      </c>
      <c r="Q41" s="215"/>
      <c r="R41" s="215"/>
      <c r="S41" s="215"/>
      <c r="T41" s="215"/>
      <c r="U41" s="215"/>
      <c r="V41" s="215"/>
      <c r="W41" s="215"/>
    </row>
    <row r="42" spans="16:23" ht="18">
      <c r="P42" s="215"/>
      <c r="Q42" s="215"/>
      <c r="R42" s="215"/>
      <c r="S42" s="215"/>
      <c r="T42" s="215"/>
      <c r="U42" s="215"/>
      <c r="V42" s="215"/>
      <c r="W42" s="215"/>
    </row>
    <row r="43" spans="16:23" ht="18">
      <c r="P43" s="215"/>
      <c r="Q43" s="215"/>
      <c r="R43" s="215"/>
      <c r="S43" s="215"/>
      <c r="T43" s="215"/>
      <c r="U43" s="215"/>
      <c r="V43" s="215"/>
      <c r="W43" s="215"/>
    </row>
    <row r="44" spans="16:23" ht="18">
      <c r="P44" s="215"/>
      <c r="Q44" s="215"/>
      <c r="R44" s="215"/>
      <c r="S44" s="215"/>
      <c r="T44" s="215"/>
      <c r="U44" s="215"/>
      <c r="V44" s="215"/>
      <c r="W44" s="215"/>
    </row>
    <row r="45" spans="16:23" ht="18">
      <c r="P45" s="215"/>
      <c r="Q45" s="215"/>
      <c r="R45" s="215"/>
      <c r="S45" s="215"/>
      <c r="T45" s="215"/>
      <c r="U45" s="215"/>
      <c r="V45" s="215"/>
      <c r="W45" s="215"/>
    </row>
    <row r="46" spans="16:23" ht="18">
      <c r="P46" s="215"/>
      <c r="Q46" s="215"/>
      <c r="R46" s="215"/>
      <c r="S46" s="215"/>
      <c r="T46" s="215"/>
      <c r="U46" s="215"/>
      <c r="V46" s="215"/>
      <c r="W46" s="215"/>
    </row>
    <row r="47" spans="16:23" ht="18">
      <c r="P47" s="216" t="s">
        <v>11</v>
      </c>
      <c r="Q47" s="215"/>
      <c r="R47" s="215"/>
      <c r="S47" s="215"/>
      <c r="T47" s="215"/>
      <c r="U47" s="215"/>
      <c r="V47" s="215"/>
      <c r="W47" s="215"/>
    </row>
    <row r="48" spans="16:23" ht="18">
      <c r="P48" s="215"/>
      <c r="Q48" s="215"/>
      <c r="R48" s="215"/>
      <c r="S48" s="215"/>
      <c r="T48" s="215"/>
      <c r="U48" s="215"/>
      <c r="V48" s="215"/>
      <c r="W48" s="215"/>
    </row>
    <row r="49" spans="16:23" ht="18">
      <c r="P49" s="215"/>
      <c r="Q49" s="215"/>
      <c r="R49" s="215"/>
      <c r="S49" s="215"/>
      <c r="T49" s="215"/>
      <c r="U49" s="215"/>
      <c r="V49" s="215"/>
      <c r="W49" s="215"/>
    </row>
    <row r="50" spans="16:23" ht="18">
      <c r="P50" s="215"/>
      <c r="Q50" s="215"/>
      <c r="R50" s="215"/>
      <c r="S50" s="215"/>
      <c r="T50" s="215"/>
      <c r="U50" s="215"/>
      <c r="V50" s="215"/>
      <c r="W50" s="215"/>
    </row>
    <row r="51" spans="16:23" ht="18">
      <c r="P51" s="215"/>
      <c r="Q51" s="215"/>
      <c r="R51" s="215"/>
      <c r="S51" s="215"/>
      <c r="T51" s="215"/>
      <c r="U51" s="215"/>
      <c r="V51" s="215"/>
      <c r="W51" s="215"/>
    </row>
    <row r="52" spans="16:23" ht="18">
      <c r="P52" s="215"/>
      <c r="Q52" s="215"/>
      <c r="R52" s="215"/>
      <c r="S52" s="215"/>
      <c r="T52" s="215"/>
      <c r="U52" s="215"/>
      <c r="V52" s="215"/>
      <c r="W52" s="215"/>
    </row>
    <row r="53" spans="16:23" ht="18">
      <c r="P53" s="215"/>
      <c r="Q53" s="215"/>
      <c r="R53" s="215"/>
      <c r="S53" s="215"/>
      <c r="T53" s="215"/>
      <c r="U53" s="215"/>
      <c r="V53" s="215"/>
      <c r="W53" s="215"/>
    </row>
  </sheetData>
  <sheetProtection/>
  <mergeCells count="19">
    <mergeCell ref="U3:W3"/>
    <mergeCell ref="B3:B4"/>
    <mergeCell ref="C3:C4"/>
    <mergeCell ref="E3:E4"/>
    <mergeCell ref="H3:H4"/>
    <mergeCell ref="D3:D4"/>
    <mergeCell ref="M3:N3"/>
    <mergeCell ref="K3:L3"/>
    <mergeCell ref="O3:R3"/>
    <mergeCell ref="D38:G38"/>
    <mergeCell ref="B36:E36"/>
    <mergeCell ref="P41:W46"/>
    <mergeCell ref="P47:W53"/>
    <mergeCell ref="S38:W40"/>
    <mergeCell ref="A2:W2"/>
    <mergeCell ref="S3:T3"/>
    <mergeCell ref="F3:F4"/>
    <mergeCell ref="I3:J3"/>
    <mergeCell ref="G3:G4"/>
  </mergeCells>
  <printOptions/>
  <pageMargins left="0.3" right="0.13" top="1" bottom="1" header="0.5" footer="0.5"/>
  <pageSetup orientation="portrait" paperSize="9" scale="35" r:id="rId2"/>
  <ignoredErrors>
    <ignoredError sqref="T36:W36 N36 O36:S37 U14:U24 U7:U12 O7:S24 T7:T20" formula="1"/>
    <ignoredError sqref="W5:W35 V13" unlockedFormula="1"/>
    <ignoredError sqref="U13" formula="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4.00390625" style="115" bestFit="1" customWidth="1"/>
    <col min="2" max="2" width="38.28125" style="114" customWidth="1"/>
    <col min="3" max="3" width="9.421875" style="112" customWidth="1"/>
    <col min="4" max="4" width="15.28125" style="114" bestFit="1" customWidth="1"/>
    <col min="5" max="5" width="18.140625" style="116" hidden="1" customWidth="1"/>
    <col min="6" max="6" width="6.28125" style="112" hidden="1" customWidth="1"/>
    <col min="7" max="7" width="8.421875" style="112" bestFit="1" customWidth="1"/>
    <col min="8" max="8" width="10.57421875" style="112" customWidth="1"/>
    <col min="9" max="9" width="11.00390625" style="113" hidden="1" customWidth="1"/>
    <col min="10" max="10" width="7.421875" style="114" hidden="1" customWidth="1"/>
    <col min="11" max="11" width="11.00390625" style="113" hidden="1" customWidth="1"/>
    <col min="12" max="12" width="8.00390625" style="114" hidden="1" customWidth="1"/>
    <col min="13" max="13" width="12.140625" style="113" hidden="1" customWidth="1"/>
    <col min="14" max="14" width="9.140625" style="114" hidden="1" customWidth="1"/>
    <col min="15" max="15" width="12.140625" style="117" bestFit="1" customWidth="1"/>
    <col min="16" max="16" width="7.7109375" style="114" bestFit="1" customWidth="1"/>
    <col min="17" max="17" width="10.7109375" style="114" hidden="1" customWidth="1"/>
    <col min="18" max="18" width="7.7109375" style="119" hidden="1" customWidth="1"/>
    <col min="19" max="19" width="12.140625" style="120" hidden="1" customWidth="1"/>
    <col min="20" max="20" width="0.5625" style="114" hidden="1" customWidth="1"/>
    <col min="21" max="21" width="13.28125" style="113" bestFit="1" customWidth="1"/>
    <col min="22" max="22" width="9.421875" style="121" bestFit="1" customWidth="1"/>
    <col min="23" max="23" width="7.140625" style="119" customWidth="1"/>
    <col min="24" max="24" width="39.8515625" style="118" customWidth="1"/>
    <col min="25" max="27" width="39.8515625" style="114" customWidth="1"/>
    <col min="28" max="28" width="2.00390625" style="114" bestFit="1" customWidth="1"/>
    <col min="29" max="16384" width="39.8515625" style="114"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30" t="s">
        <v>12</v>
      </c>
      <c r="B2" s="231"/>
      <c r="C2" s="231"/>
      <c r="D2" s="231"/>
      <c r="E2" s="231"/>
      <c r="F2" s="231"/>
      <c r="G2" s="231"/>
      <c r="H2" s="231"/>
      <c r="I2" s="231"/>
      <c r="J2" s="231"/>
      <c r="K2" s="231"/>
      <c r="L2" s="231"/>
      <c r="M2" s="231"/>
      <c r="N2" s="231"/>
      <c r="O2" s="231"/>
      <c r="P2" s="231"/>
      <c r="Q2" s="231"/>
      <c r="R2" s="231"/>
      <c r="S2" s="231"/>
      <c r="T2" s="231"/>
      <c r="U2" s="231"/>
      <c r="V2" s="231"/>
      <c r="W2" s="231"/>
    </row>
    <row r="3" spans="1:23" s="67" customFormat="1" ht="16.5" customHeight="1">
      <c r="A3" s="66"/>
      <c r="B3" s="232" t="s">
        <v>13</v>
      </c>
      <c r="C3" s="234" t="s">
        <v>18</v>
      </c>
      <c r="D3" s="236" t="s">
        <v>4</v>
      </c>
      <c r="E3" s="236" t="s">
        <v>1</v>
      </c>
      <c r="F3" s="236" t="s">
        <v>19</v>
      </c>
      <c r="G3" s="236" t="s">
        <v>20</v>
      </c>
      <c r="H3" s="236" t="s">
        <v>21</v>
      </c>
      <c r="I3" s="239" t="s">
        <v>5</v>
      </c>
      <c r="J3" s="239"/>
      <c r="K3" s="239" t="s">
        <v>6</v>
      </c>
      <c r="L3" s="239"/>
      <c r="M3" s="239" t="s">
        <v>7</v>
      </c>
      <c r="N3" s="239"/>
      <c r="O3" s="240" t="s">
        <v>22</v>
      </c>
      <c r="P3" s="240"/>
      <c r="Q3" s="240"/>
      <c r="R3" s="240"/>
      <c r="S3" s="239" t="s">
        <v>3</v>
      </c>
      <c r="T3" s="239"/>
      <c r="U3" s="240" t="s">
        <v>14</v>
      </c>
      <c r="V3" s="240"/>
      <c r="W3" s="241"/>
    </row>
    <row r="4" spans="1:23" s="67" customFormat="1" ht="37.5" customHeight="1" thickBot="1">
      <c r="A4" s="68"/>
      <c r="B4" s="233"/>
      <c r="C4" s="235"/>
      <c r="D4" s="237"/>
      <c r="E4" s="237"/>
      <c r="F4" s="238"/>
      <c r="G4" s="238"/>
      <c r="H4" s="238"/>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83" t="s">
        <v>60</v>
      </c>
      <c r="C5" s="184">
        <v>40144</v>
      </c>
      <c r="D5" s="185" t="s">
        <v>61</v>
      </c>
      <c r="E5" s="186" t="s">
        <v>38</v>
      </c>
      <c r="F5" s="187">
        <v>255</v>
      </c>
      <c r="G5" s="187">
        <v>255</v>
      </c>
      <c r="H5" s="187">
        <v>2</v>
      </c>
      <c r="I5" s="188">
        <v>305319.75</v>
      </c>
      <c r="J5" s="189">
        <v>33411</v>
      </c>
      <c r="K5" s="188">
        <v>607444</v>
      </c>
      <c r="L5" s="189">
        <v>65887</v>
      </c>
      <c r="M5" s="188">
        <v>682862.75</v>
      </c>
      <c r="N5" s="189">
        <v>73107</v>
      </c>
      <c r="O5" s="190">
        <f>+I5+K5+M5</f>
        <v>1595626.5</v>
      </c>
      <c r="P5" s="191">
        <f>+J5+L5+N5</f>
        <v>172405</v>
      </c>
      <c r="Q5" s="192">
        <f aca="true" t="shared" si="0" ref="Q5:Q24">IF(O5&lt;&gt;0,P5/G5,"")</f>
        <v>676.0980392156863</v>
      </c>
      <c r="R5" s="193">
        <f aca="true" t="shared" si="1" ref="R5:R24">IF(O5&lt;&gt;0,O5/P5,"")</f>
        <v>9.25510571039123</v>
      </c>
      <c r="S5" s="188"/>
      <c r="T5" s="194">
        <f aca="true" t="shared" si="2" ref="T5:T24">IF(S5&lt;&gt;0,-(S5-O5)/S5,"")</f>
      </c>
      <c r="U5" s="188">
        <v>5658614</v>
      </c>
      <c r="V5" s="189">
        <v>633245</v>
      </c>
      <c r="W5" s="195">
        <f aca="true" t="shared" si="3" ref="W5:W24">U5/V5</f>
        <v>8.935900007106254</v>
      </c>
      <c r="X5" s="67"/>
    </row>
    <row r="6" spans="1:24" s="76" customFormat="1" ht="16.5" customHeight="1">
      <c r="A6" s="2">
        <v>2</v>
      </c>
      <c r="B6" s="172">
        <v>2012</v>
      </c>
      <c r="C6" s="150">
        <v>40130</v>
      </c>
      <c r="D6" s="159" t="s">
        <v>24</v>
      </c>
      <c r="E6" s="158" t="s">
        <v>27</v>
      </c>
      <c r="F6" s="160">
        <v>178</v>
      </c>
      <c r="G6" s="160">
        <v>178</v>
      </c>
      <c r="H6" s="160">
        <v>4</v>
      </c>
      <c r="I6" s="139">
        <v>193794</v>
      </c>
      <c r="J6" s="140">
        <v>21692</v>
      </c>
      <c r="K6" s="139">
        <v>372592</v>
      </c>
      <c r="L6" s="140">
        <v>40816</v>
      </c>
      <c r="M6" s="139">
        <v>374272</v>
      </c>
      <c r="N6" s="140">
        <v>40593</v>
      </c>
      <c r="O6" s="143">
        <f>+I6+K6+M6</f>
        <v>940658</v>
      </c>
      <c r="P6" s="155">
        <f>+J6+L6+N6</f>
        <v>103101</v>
      </c>
      <c r="Q6" s="141">
        <f t="shared" si="0"/>
        <v>579.2191011235955</v>
      </c>
      <c r="R6" s="142">
        <f t="shared" si="1"/>
        <v>9.123655444661061</v>
      </c>
      <c r="S6" s="139">
        <v>1786943</v>
      </c>
      <c r="T6" s="161">
        <f t="shared" si="2"/>
        <v>-0.4735937296265186</v>
      </c>
      <c r="U6" s="139">
        <v>11488285</v>
      </c>
      <c r="V6" s="140">
        <v>1260911</v>
      </c>
      <c r="W6" s="173">
        <f t="shared" si="3"/>
        <v>9.1110990387109</v>
      </c>
      <c r="X6" s="67"/>
    </row>
    <row r="7" spans="1:24" s="76" customFormat="1" ht="15.75" customHeight="1" thickBot="1">
      <c r="A7" s="45">
        <v>3</v>
      </c>
      <c r="B7" s="176" t="s">
        <v>35</v>
      </c>
      <c r="C7" s="151">
        <v>40137</v>
      </c>
      <c r="D7" s="180" t="s">
        <v>25</v>
      </c>
      <c r="E7" s="177" t="s">
        <v>29</v>
      </c>
      <c r="F7" s="178">
        <v>147</v>
      </c>
      <c r="G7" s="178">
        <v>170</v>
      </c>
      <c r="H7" s="178">
        <v>3</v>
      </c>
      <c r="I7" s="148">
        <v>201270.5</v>
      </c>
      <c r="J7" s="149">
        <v>22020</v>
      </c>
      <c r="K7" s="148">
        <v>400315.75</v>
      </c>
      <c r="L7" s="149">
        <v>43297</v>
      </c>
      <c r="M7" s="148">
        <v>323706</v>
      </c>
      <c r="N7" s="149">
        <v>34197</v>
      </c>
      <c r="O7" s="152">
        <f>I7+K7+M7</f>
        <v>925292.25</v>
      </c>
      <c r="P7" s="156">
        <f>J7+L7+N7</f>
        <v>99514</v>
      </c>
      <c r="Q7" s="153">
        <f t="shared" si="0"/>
        <v>585.3764705882353</v>
      </c>
      <c r="R7" s="154">
        <f t="shared" si="1"/>
        <v>9.298111321020158</v>
      </c>
      <c r="S7" s="148">
        <v>2129564</v>
      </c>
      <c r="T7" s="179">
        <f t="shared" si="2"/>
        <v>-0.5655015533696099</v>
      </c>
      <c r="U7" s="148">
        <v>8789531.25</v>
      </c>
      <c r="V7" s="149">
        <v>958720</v>
      </c>
      <c r="W7" s="181">
        <f t="shared" si="3"/>
        <v>9.16798569968291</v>
      </c>
      <c r="X7" s="77"/>
    </row>
    <row r="8" spans="1:24" s="76" customFormat="1" ht="15.75" customHeight="1">
      <c r="A8" s="51">
        <v>4</v>
      </c>
      <c r="B8" s="196" t="s">
        <v>62</v>
      </c>
      <c r="C8" s="197">
        <v>40151</v>
      </c>
      <c r="D8" s="198" t="s">
        <v>61</v>
      </c>
      <c r="E8" s="199" t="s">
        <v>63</v>
      </c>
      <c r="F8" s="200">
        <v>128</v>
      </c>
      <c r="G8" s="200">
        <v>128</v>
      </c>
      <c r="H8" s="200">
        <v>1</v>
      </c>
      <c r="I8" s="201">
        <v>134109.5</v>
      </c>
      <c r="J8" s="202">
        <v>14250</v>
      </c>
      <c r="K8" s="201">
        <v>202485.5</v>
      </c>
      <c r="L8" s="202">
        <v>21380</v>
      </c>
      <c r="M8" s="201">
        <v>239865</v>
      </c>
      <c r="N8" s="202">
        <v>24309</v>
      </c>
      <c r="O8" s="203">
        <f>+I8+K8+M8</f>
        <v>576460</v>
      </c>
      <c r="P8" s="204">
        <f>+J8+L8+N8</f>
        <v>59939</v>
      </c>
      <c r="Q8" s="205">
        <f t="shared" si="0"/>
        <v>468.2734375</v>
      </c>
      <c r="R8" s="206">
        <f t="shared" si="1"/>
        <v>9.617444401808505</v>
      </c>
      <c r="S8" s="201"/>
      <c r="T8" s="207">
        <f t="shared" si="2"/>
      </c>
      <c r="U8" s="201">
        <v>576460</v>
      </c>
      <c r="V8" s="202">
        <v>59939</v>
      </c>
      <c r="W8" s="208">
        <f t="shared" si="3"/>
        <v>9.617444401808505</v>
      </c>
      <c r="X8" s="77"/>
    </row>
    <row r="9" spans="1:24" s="76" customFormat="1" ht="15.75" customHeight="1">
      <c r="A9" s="51">
        <v>5</v>
      </c>
      <c r="B9" s="172" t="s">
        <v>39</v>
      </c>
      <c r="C9" s="150">
        <v>40137</v>
      </c>
      <c r="D9" s="159" t="s">
        <v>40</v>
      </c>
      <c r="E9" s="158" t="s">
        <v>36</v>
      </c>
      <c r="F9" s="160">
        <v>311</v>
      </c>
      <c r="G9" s="160">
        <v>298</v>
      </c>
      <c r="H9" s="160">
        <v>3</v>
      </c>
      <c r="I9" s="139">
        <v>104968.75</v>
      </c>
      <c r="J9" s="140">
        <v>13225</v>
      </c>
      <c r="K9" s="139">
        <v>168088</v>
      </c>
      <c r="L9" s="140">
        <v>20676</v>
      </c>
      <c r="M9" s="139">
        <v>182493.5</v>
      </c>
      <c r="N9" s="140">
        <v>21645</v>
      </c>
      <c r="O9" s="143">
        <f>SUM(I9+K9+M9)</f>
        <v>455550.25</v>
      </c>
      <c r="P9" s="155">
        <f>SUM(J9+L9+N9)</f>
        <v>55546</v>
      </c>
      <c r="Q9" s="141">
        <f t="shared" si="0"/>
        <v>186.39597315436242</v>
      </c>
      <c r="R9" s="142">
        <f t="shared" si="1"/>
        <v>8.201315126201706</v>
      </c>
      <c r="S9" s="139">
        <v>1718993.5</v>
      </c>
      <c r="T9" s="161">
        <f t="shared" si="2"/>
        <v>-0.7349901264897162</v>
      </c>
      <c r="U9" s="139">
        <v>6259405.5</v>
      </c>
      <c r="V9" s="140">
        <v>781297</v>
      </c>
      <c r="W9" s="173">
        <f t="shared" si="3"/>
        <v>8.011557064726986</v>
      </c>
      <c r="X9" s="77"/>
    </row>
    <row r="10" spans="1:24" s="76" customFormat="1" ht="15.75" customHeight="1">
      <c r="A10" s="51">
        <v>6</v>
      </c>
      <c r="B10" s="172" t="s">
        <v>41</v>
      </c>
      <c r="C10" s="150">
        <v>40144</v>
      </c>
      <c r="D10" s="159" t="s">
        <v>2</v>
      </c>
      <c r="E10" s="158" t="s">
        <v>52</v>
      </c>
      <c r="F10" s="160">
        <v>128</v>
      </c>
      <c r="G10" s="160">
        <v>128</v>
      </c>
      <c r="H10" s="160">
        <v>2</v>
      </c>
      <c r="I10" s="139">
        <v>65961</v>
      </c>
      <c r="J10" s="140">
        <v>7980</v>
      </c>
      <c r="K10" s="139">
        <v>147909</v>
      </c>
      <c r="L10" s="140">
        <v>16994</v>
      </c>
      <c r="M10" s="139">
        <v>173714</v>
      </c>
      <c r="N10" s="140">
        <v>19575</v>
      </c>
      <c r="O10" s="143">
        <f>+M10+K10+I10</f>
        <v>387584</v>
      </c>
      <c r="P10" s="155">
        <f>+N10+L10+J10</f>
        <v>44549</v>
      </c>
      <c r="Q10" s="141">
        <f t="shared" si="0"/>
        <v>348.0390625</v>
      </c>
      <c r="R10" s="142">
        <f t="shared" si="1"/>
        <v>8.700172843385934</v>
      </c>
      <c r="S10" s="139">
        <v>968789</v>
      </c>
      <c r="T10" s="161">
        <f t="shared" si="2"/>
        <v>-0.5999293963907517</v>
      </c>
      <c r="U10" s="139">
        <v>1898595</v>
      </c>
      <c r="V10" s="140">
        <v>217704</v>
      </c>
      <c r="W10" s="173">
        <f t="shared" si="3"/>
        <v>8.720992724065704</v>
      </c>
      <c r="X10" s="77"/>
    </row>
    <row r="11" spans="1:24" s="76" customFormat="1" ht="15.75" customHeight="1">
      <c r="A11" s="51">
        <v>7</v>
      </c>
      <c r="B11" s="174" t="s">
        <v>64</v>
      </c>
      <c r="C11" s="163">
        <v>40151</v>
      </c>
      <c r="D11" s="164" t="s">
        <v>56</v>
      </c>
      <c r="E11" s="162" t="s">
        <v>63</v>
      </c>
      <c r="F11" s="165">
        <v>140</v>
      </c>
      <c r="G11" s="165">
        <v>140</v>
      </c>
      <c r="H11" s="165">
        <v>1</v>
      </c>
      <c r="I11" s="166">
        <v>64605</v>
      </c>
      <c r="J11" s="167">
        <v>7467</v>
      </c>
      <c r="K11" s="166">
        <v>124240.25</v>
      </c>
      <c r="L11" s="167">
        <v>13905</v>
      </c>
      <c r="M11" s="166">
        <v>170703</v>
      </c>
      <c r="N11" s="167">
        <v>18788</v>
      </c>
      <c r="O11" s="168">
        <f>I11+K11+M11</f>
        <v>359548.25</v>
      </c>
      <c r="P11" s="169">
        <f>J11+L11+N11</f>
        <v>40160</v>
      </c>
      <c r="Q11" s="170">
        <f t="shared" si="0"/>
        <v>286.85714285714283</v>
      </c>
      <c r="R11" s="171">
        <f t="shared" si="1"/>
        <v>8.952894671314741</v>
      </c>
      <c r="S11" s="166"/>
      <c r="T11" s="157">
        <f t="shared" si="2"/>
      </c>
      <c r="U11" s="166">
        <v>359548.25</v>
      </c>
      <c r="V11" s="167">
        <v>40160</v>
      </c>
      <c r="W11" s="175">
        <f t="shared" si="3"/>
        <v>8.952894671314741</v>
      </c>
      <c r="X11" s="77"/>
    </row>
    <row r="12" spans="1:24" s="76" customFormat="1" ht="15.75" customHeight="1">
      <c r="A12" s="51">
        <v>8</v>
      </c>
      <c r="B12" s="172" t="s">
        <v>42</v>
      </c>
      <c r="C12" s="150">
        <v>40137</v>
      </c>
      <c r="D12" s="159" t="s">
        <v>24</v>
      </c>
      <c r="E12" s="158" t="s">
        <v>27</v>
      </c>
      <c r="F12" s="160">
        <v>20</v>
      </c>
      <c r="G12" s="160">
        <v>33</v>
      </c>
      <c r="H12" s="160">
        <v>3</v>
      </c>
      <c r="I12" s="139">
        <v>15344</v>
      </c>
      <c r="J12" s="140">
        <v>1246</v>
      </c>
      <c r="K12" s="139">
        <v>70700</v>
      </c>
      <c r="L12" s="140">
        <v>5635</v>
      </c>
      <c r="M12" s="139">
        <v>69082</v>
      </c>
      <c r="N12" s="140">
        <v>5554</v>
      </c>
      <c r="O12" s="143">
        <f>+I12+K12+M12</f>
        <v>155126</v>
      </c>
      <c r="P12" s="155">
        <f>+J12+L12+N12</f>
        <v>12435</v>
      </c>
      <c r="Q12" s="141">
        <f t="shared" si="0"/>
        <v>376.8181818181818</v>
      </c>
      <c r="R12" s="142">
        <f t="shared" si="1"/>
        <v>12.474949738640932</v>
      </c>
      <c r="S12" s="139">
        <v>246817</v>
      </c>
      <c r="T12" s="161">
        <f t="shared" si="2"/>
        <v>-0.3714938598232699</v>
      </c>
      <c r="U12" s="139">
        <v>897687</v>
      </c>
      <c r="V12" s="140">
        <v>70191</v>
      </c>
      <c r="W12" s="173">
        <f t="shared" si="3"/>
        <v>12.789203744069752</v>
      </c>
      <c r="X12" s="77"/>
    </row>
    <row r="13" spans="1:24" s="76" customFormat="1" ht="15.75" customHeight="1">
      <c r="A13" s="51">
        <v>9</v>
      </c>
      <c r="B13" s="172" t="s">
        <v>53</v>
      </c>
      <c r="C13" s="150">
        <v>40102</v>
      </c>
      <c r="D13" s="159" t="s">
        <v>56</v>
      </c>
      <c r="E13" s="158" t="s">
        <v>57</v>
      </c>
      <c r="F13" s="160">
        <v>319</v>
      </c>
      <c r="G13" s="160">
        <v>70</v>
      </c>
      <c r="H13" s="160">
        <v>8</v>
      </c>
      <c r="I13" s="139">
        <v>21991</v>
      </c>
      <c r="J13" s="140">
        <v>2891</v>
      </c>
      <c r="K13" s="139">
        <v>39872.5</v>
      </c>
      <c r="L13" s="140">
        <v>5044</v>
      </c>
      <c r="M13" s="139">
        <v>44996.25</v>
      </c>
      <c r="N13" s="140">
        <v>5530</v>
      </c>
      <c r="O13" s="143">
        <f>I13+K13+M13</f>
        <v>106859.75</v>
      </c>
      <c r="P13" s="155">
        <f>J13+L13+N13</f>
        <v>13465</v>
      </c>
      <c r="Q13" s="141">
        <f t="shared" si="0"/>
        <v>192.35714285714286</v>
      </c>
      <c r="R13" s="142">
        <f t="shared" si="1"/>
        <v>7.936112142591905</v>
      </c>
      <c r="S13" s="139">
        <v>277638.25</v>
      </c>
      <c r="T13" s="161">
        <f t="shared" si="2"/>
        <v>-0.6151115705418831</v>
      </c>
      <c r="U13" s="139">
        <f>16608135.5+1573787.5+778888.25+478777.5+106859.75</f>
        <v>19546448.5</v>
      </c>
      <c r="V13" s="140">
        <f>2027156+194153+99359+59498+13465</f>
        <v>2393631</v>
      </c>
      <c r="W13" s="173">
        <f t="shared" si="3"/>
        <v>8.166024128196868</v>
      </c>
      <c r="X13" s="77"/>
    </row>
    <row r="14" spans="1:24" s="76" customFormat="1" ht="15.75" customHeight="1">
      <c r="A14" s="51">
        <v>10</v>
      </c>
      <c r="B14" s="172" t="s">
        <v>37</v>
      </c>
      <c r="C14" s="150">
        <v>40137</v>
      </c>
      <c r="D14" s="159" t="s">
        <v>2</v>
      </c>
      <c r="E14" s="158" t="s">
        <v>26</v>
      </c>
      <c r="F14" s="160">
        <v>24</v>
      </c>
      <c r="G14" s="160">
        <v>16</v>
      </c>
      <c r="H14" s="160">
        <v>3</v>
      </c>
      <c r="I14" s="139">
        <v>15576</v>
      </c>
      <c r="J14" s="140">
        <v>694</v>
      </c>
      <c r="K14" s="139">
        <v>19611</v>
      </c>
      <c r="L14" s="140">
        <v>1701</v>
      </c>
      <c r="M14" s="139">
        <v>20079</v>
      </c>
      <c r="N14" s="140">
        <v>1718</v>
      </c>
      <c r="O14" s="143">
        <f>+M14+K14+I14</f>
        <v>55266</v>
      </c>
      <c r="P14" s="155">
        <f>+N14+L14+J14</f>
        <v>4113</v>
      </c>
      <c r="Q14" s="141">
        <f t="shared" si="0"/>
        <v>257.0625</v>
      </c>
      <c r="R14" s="142">
        <f t="shared" si="1"/>
        <v>13.436907366885485</v>
      </c>
      <c r="S14" s="139">
        <v>110692</v>
      </c>
      <c r="T14" s="161">
        <f t="shared" si="2"/>
        <v>-0.5007227261229357</v>
      </c>
      <c r="U14" s="139">
        <v>419348</v>
      </c>
      <c r="V14" s="140">
        <v>37829</v>
      </c>
      <c r="W14" s="173">
        <f t="shared" si="3"/>
        <v>11.085357794284809</v>
      </c>
      <c r="X14" s="77"/>
    </row>
    <row r="15" spans="1:25" s="79" customFormat="1" ht="15.75" customHeight="1">
      <c r="A15" s="51">
        <v>11</v>
      </c>
      <c r="B15" s="174" t="s">
        <v>65</v>
      </c>
      <c r="C15" s="163">
        <v>40151</v>
      </c>
      <c r="D15" s="164" t="s">
        <v>25</v>
      </c>
      <c r="E15" s="162" t="s">
        <v>66</v>
      </c>
      <c r="F15" s="165">
        <v>8</v>
      </c>
      <c r="G15" s="165">
        <v>8</v>
      </c>
      <c r="H15" s="165">
        <v>1</v>
      </c>
      <c r="I15" s="166">
        <v>10788.5</v>
      </c>
      <c r="J15" s="167">
        <v>746</v>
      </c>
      <c r="K15" s="166">
        <v>18537.5</v>
      </c>
      <c r="L15" s="167">
        <v>1316</v>
      </c>
      <c r="M15" s="166">
        <v>20083.5</v>
      </c>
      <c r="N15" s="167">
        <v>1400</v>
      </c>
      <c r="O15" s="168">
        <f aca="true" t="shared" si="4" ref="O15:P17">I15+K15+M15</f>
        <v>49409.5</v>
      </c>
      <c r="P15" s="169">
        <f t="shared" si="4"/>
        <v>3462</v>
      </c>
      <c r="Q15" s="170">
        <f t="shared" si="0"/>
        <v>432.75</v>
      </c>
      <c r="R15" s="171">
        <f t="shared" si="1"/>
        <v>14.271952628538417</v>
      </c>
      <c r="S15" s="166"/>
      <c r="T15" s="157">
        <f t="shared" si="2"/>
      </c>
      <c r="U15" s="166">
        <v>49409.5</v>
      </c>
      <c r="V15" s="167">
        <v>3462</v>
      </c>
      <c r="W15" s="175">
        <f t="shared" si="3"/>
        <v>14.271952628538417</v>
      </c>
      <c r="X15" s="77"/>
      <c r="Y15" s="78"/>
    </row>
    <row r="16" spans="1:24" s="64" customFormat="1" ht="15.75" customHeight="1">
      <c r="A16" s="51">
        <v>12</v>
      </c>
      <c r="B16" s="172" t="s">
        <v>43</v>
      </c>
      <c r="C16" s="150">
        <v>40123</v>
      </c>
      <c r="D16" s="159" t="s">
        <v>25</v>
      </c>
      <c r="E16" s="158" t="s">
        <v>32</v>
      </c>
      <c r="F16" s="160">
        <v>144</v>
      </c>
      <c r="G16" s="160">
        <v>36</v>
      </c>
      <c r="H16" s="160">
        <v>5</v>
      </c>
      <c r="I16" s="139">
        <v>4029</v>
      </c>
      <c r="J16" s="140">
        <v>679</v>
      </c>
      <c r="K16" s="139">
        <v>7269.5</v>
      </c>
      <c r="L16" s="140">
        <v>1214</v>
      </c>
      <c r="M16" s="139">
        <v>8265</v>
      </c>
      <c r="N16" s="140">
        <v>1333</v>
      </c>
      <c r="O16" s="143">
        <f t="shared" si="4"/>
        <v>19563.5</v>
      </c>
      <c r="P16" s="155">
        <f t="shared" si="4"/>
        <v>3226</v>
      </c>
      <c r="Q16" s="141">
        <f t="shared" si="0"/>
        <v>89.61111111111111</v>
      </c>
      <c r="R16" s="142">
        <f t="shared" si="1"/>
        <v>6.064321140731556</v>
      </c>
      <c r="S16" s="139">
        <v>51411</v>
      </c>
      <c r="T16" s="161">
        <f t="shared" si="2"/>
        <v>-0.6194685962148179</v>
      </c>
      <c r="U16" s="139">
        <v>1817882.5</v>
      </c>
      <c r="V16" s="140">
        <v>213756</v>
      </c>
      <c r="W16" s="173">
        <f t="shared" si="3"/>
        <v>8.504474728194763</v>
      </c>
      <c r="X16" s="77"/>
    </row>
    <row r="17" spans="1:24" s="64" customFormat="1" ht="15.75" customHeight="1">
      <c r="A17" s="51">
        <v>13</v>
      </c>
      <c r="B17" s="172" t="s">
        <v>44</v>
      </c>
      <c r="C17" s="150">
        <v>40109</v>
      </c>
      <c r="D17" s="159" t="s">
        <v>25</v>
      </c>
      <c r="E17" s="158" t="s">
        <v>30</v>
      </c>
      <c r="F17" s="160">
        <v>25</v>
      </c>
      <c r="G17" s="160">
        <v>16</v>
      </c>
      <c r="H17" s="160">
        <v>7</v>
      </c>
      <c r="I17" s="139">
        <v>2750</v>
      </c>
      <c r="J17" s="140">
        <v>510</v>
      </c>
      <c r="K17" s="139">
        <v>4579</v>
      </c>
      <c r="L17" s="140">
        <v>839</v>
      </c>
      <c r="M17" s="139">
        <v>3448</v>
      </c>
      <c r="N17" s="140">
        <v>621</v>
      </c>
      <c r="O17" s="143">
        <f t="shared" si="4"/>
        <v>10777</v>
      </c>
      <c r="P17" s="155">
        <f t="shared" si="4"/>
        <v>1970</v>
      </c>
      <c r="Q17" s="141">
        <f t="shared" si="0"/>
        <v>123.125</v>
      </c>
      <c r="R17" s="142">
        <f t="shared" si="1"/>
        <v>5.470558375634518</v>
      </c>
      <c r="S17" s="139">
        <v>6991</v>
      </c>
      <c r="T17" s="161">
        <f t="shared" si="2"/>
        <v>0.5415534258332141</v>
      </c>
      <c r="U17" s="139">
        <v>527127</v>
      </c>
      <c r="V17" s="140">
        <v>75891</v>
      </c>
      <c r="W17" s="173">
        <f t="shared" si="3"/>
        <v>6.945843380638021</v>
      </c>
      <c r="X17" s="79"/>
    </row>
    <row r="18" spans="1:24" s="64" customFormat="1" ht="15.75" customHeight="1">
      <c r="A18" s="51">
        <v>14</v>
      </c>
      <c r="B18" s="172" t="s">
        <v>28</v>
      </c>
      <c r="C18" s="150">
        <v>40102</v>
      </c>
      <c r="D18" s="159" t="s">
        <v>2</v>
      </c>
      <c r="E18" s="158" t="s">
        <v>26</v>
      </c>
      <c r="F18" s="160">
        <v>99</v>
      </c>
      <c r="G18" s="160">
        <v>24</v>
      </c>
      <c r="H18" s="160">
        <v>8</v>
      </c>
      <c r="I18" s="139">
        <v>1598</v>
      </c>
      <c r="J18" s="140">
        <v>303</v>
      </c>
      <c r="K18" s="139">
        <v>4448</v>
      </c>
      <c r="L18" s="140">
        <v>598</v>
      </c>
      <c r="M18" s="139">
        <v>3971</v>
      </c>
      <c r="N18" s="140">
        <v>577</v>
      </c>
      <c r="O18" s="143">
        <f>+M18+K18+I18</f>
        <v>10017</v>
      </c>
      <c r="P18" s="155">
        <f>+N18+L18+J18</f>
        <v>1478</v>
      </c>
      <c r="Q18" s="141">
        <f t="shared" si="0"/>
        <v>61.583333333333336</v>
      </c>
      <c r="R18" s="142">
        <f t="shared" si="1"/>
        <v>6.7774018944519625</v>
      </c>
      <c r="S18" s="139">
        <v>12214</v>
      </c>
      <c r="T18" s="161">
        <f t="shared" si="2"/>
        <v>-0.1798755526445063</v>
      </c>
      <c r="U18" s="139">
        <v>2537912</v>
      </c>
      <c r="V18" s="140">
        <v>265130</v>
      </c>
      <c r="W18" s="173">
        <f t="shared" si="3"/>
        <v>9.572330554822162</v>
      </c>
      <c r="X18" s="78"/>
    </row>
    <row r="19" spans="1:25" s="64" customFormat="1" ht="15.75" customHeight="1">
      <c r="A19" s="51">
        <v>15</v>
      </c>
      <c r="B19" s="174" t="s">
        <v>67</v>
      </c>
      <c r="C19" s="163">
        <v>40151</v>
      </c>
      <c r="D19" s="164" t="s">
        <v>25</v>
      </c>
      <c r="E19" s="162" t="s">
        <v>68</v>
      </c>
      <c r="F19" s="165">
        <v>2</v>
      </c>
      <c r="G19" s="165">
        <v>2</v>
      </c>
      <c r="H19" s="165">
        <v>1</v>
      </c>
      <c r="I19" s="166">
        <v>1640</v>
      </c>
      <c r="J19" s="167">
        <v>153</v>
      </c>
      <c r="K19" s="166">
        <v>3924</v>
      </c>
      <c r="L19" s="167">
        <v>373</v>
      </c>
      <c r="M19" s="166">
        <v>3377</v>
      </c>
      <c r="N19" s="167">
        <v>315</v>
      </c>
      <c r="O19" s="168">
        <f>I19+K19+M19</f>
        <v>8941</v>
      </c>
      <c r="P19" s="169">
        <f>J19+L19+N19</f>
        <v>841</v>
      </c>
      <c r="Q19" s="170">
        <f t="shared" si="0"/>
        <v>420.5</v>
      </c>
      <c r="R19" s="171">
        <f t="shared" si="1"/>
        <v>10.63139120095125</v>
      </c>
      <c r="S19" s="166"/>
      <c r="T19" s="157">
        <f t="shared" si="2"/>
      </c>
      <c r="U19" s="166">
        <v>8941</v>
      </c>
      <c r="V19" s="167">
        <v>841</v>
      </c>
      <c r="W19" s="175">
        <f t="shared" si="3"/>
        <v>10.63139120095125</v>
      </c>
      <c r="X19" s="80"/>
      <c r="Y19" s="78"/>
    </row>
    <row r="20" spans="1:25" s="64" customFormat="1" ht="15.75" customHeight="1">
      <c r="A20" s="51">
        <v>16</v>
      </c>
      <c r="B20" s="172" t="s">
        <v>31</v>
      </c>
      <c r="C20" s="150">
        <v>40116</v>
      </c>
      <c r="D20" s="159" t="s">
        <v>40</v>
      </c>
      <c r="E20" s="158" t="s">
        <v>69</v>
      </c>
      <c r="F20" s="160">
        <v>252</v>
      </c>
      <c r="G20" s="160">
        <v>12</v>
      </c>
      <c r="H20" s="160">
        <v>6</v>
      </c>
      <c r="I20" s="139">
        <v>1962.5</v>
      </c>
      <c r="J20" s="140">
        <v>360</v>
      </c>
      <c r="K20" s="139">
        <v>2791.5</v>
      </c>
      <c r="L20" s="140">
        <v>483</v>
      </c>
      <c r="M20" s="139">
        <v>3185</v>
      </c>
      <c r="N20" s="140">
        <v>564</v>
      </c>
      <c r="O20" s="143">
        <f>I20+K20+M20</f>
        <v>7939</v>
      </c>
      <c r="P20" s="155">
        <f>SUM(J20+L20+N20)</f>
        <v>1407</v>
      </c>
      <c r="Q20" s="141">
        <f t="shared" si="0"/>
        <v>117.25</v>
      </c>
      <c r="R20" s="142">
        <f t="shared" si="1"/>
        <v>5.642501776830135</v>
      </c>
      <c r="S20" s="139">
        <v>111829.5</v>
      </c>
      <c r="T20" s="161">
        <f t="shared" si="2"/>
        <v>-0.929007998783863</v>
      </c>
      <c r="U20" s="139">
        <v>3628823.25</v>
      </c>
      <c r="V20" s="140">
        <v>453166</v>
      </c>
      <c r="W20" s="173">
        <f t="shared" si="3"/>
        <v>8.007712957282761</v>
      </c>
      <c r="X20" s="78"/>
      <c r="Y20" s="78"/>
    </row>
    <row r="21" spans="1:25" s="64" customFormat="1" ht="15.75" customHeight="1">
      <c r="A21" s="51">
        <v>17</v>
      </c>
      <c r="B21" s="172" t="s">
        <v>48</v>
      </c>
      <c r="C21" s="150">
        <v>40123</v>
      </c>
      <c r="D21" s="159" t="s">
        <v>40</v>
      </c>
      <c r="E21" s="158" t="s">
        <v>49</v>
      </c>
      <c r="F21" s="160">
        <v>20</v>
      </c>
      <c r="G21" s="160">
        <v>19</v>
      </c>
      <c r="H21" s="160">
        <v>4</v>
      </c>
      <c r="I21" s="139">
        <v>1522</v>
      </c>
      <c r="J21" s="140">
        <v>265</v>
      </c>
      <c r="K21" s="139">
        <v>2310.5</v>
      </c>
      <c r="L21" s="140">
        <v>378</v>
      </c>
      <c r="M21" s="139">
        <v>2459</v>
      </c>
      <c r="N21" s="140">
        <v>405</v>
      </c>
      <c r="O21" s="143">
        <f>I21+K21+M21</f>
        <v>6291.5</v>
      </c>
      <c r="P21" s="155">
        <f>SUM(J21+L21+N21)</f>
        <v>1048</v>
      </c>
      <c r="Q21" s="141">
        <f t="shared" si="0"/>
        <v>55.1578947368421</v>
      </c>
      <c r="R21" s="142">
        <f t="shared" si="1"/>
        <v>6.003339694656488</v>
      </c>
      <c r="S21" s="139">
        <v>1001.5</v>
      </c>
      <c r="T21" s="161">
        <f t="shared" si="2"/>
        <v>5.282076884672991</v>
      </c>
      <c r="U21" s="139">
        <v>51300.25</v>
      </c>
      <c r="V21" s="140">
        <v>5889</v>
      </c>
      <c r="W21" s="173">
        <f t="shared" si="3"/>
        <v>8.711198845304805</v>
      </c>
      <c r="X21" s="78"/>
      <c r="Y21" s="78"/>
    </row>
    <row r="22" spans="1:25" s="64" customFormat="1" ht="15.75" customHeight="1">
      <c r="A22" s="51">
        <v>18</v>
      </c>
      <c r="B22" s="172" t="s">
        <v>33</v>
      </c>
      <c r="C22" s="150">
        <v>40130</v>
      </c>
      <c r="D22" s="159" t="s">
        <v>25</v>
      </c>
      <c r="E22" s="158" t="s">
        <v>34</v>
      </c>
      <c r="F22" s="160">
        <v>13</v>
      </c>
      <c r="G22" s="160">
        <v>5</v>
      </c>
      <c r="H22" s="160">
        <v>4</v>
      </c>
      <c r="I22" s="139">
        <v>1450</v>
      </c>
      <c r="J22" s="140">
        <v>219</v>
      </c>
      <c r="K22" s="139">
        <v>2026</v>
      </c>
      <c r="L22" s="140">
        <v>272</v>
      </c>
      <c r="M22" s="139">
        <v>1905</v>
      </c>
      <c r="N22" s="140">
        <v>261</v>
      </c>
      <c r="O22" s="143">
        <f>I22+K22+M22</f>
        <v>5381</v>
      </c>
      <c r="P22" s="155">
        <f>J22+L22+N22</f>
        <v>752</v>
      </c>
      <c r="Q22" s="141">
        <f t="shared" si="0"/>
        <v>150.4</v>
      </c>
      <c r="R22" s="142">
        <f t="shared" si="1"/>
        <v>7.155585106382978</v>
      </c>
      <c r="S22" s="139">
        <v>3342</v>
      </c>
      <c r="T22" s="161">
        <f t="shared" si="2"/>
        <v>0.6101137043686415</v>
      </c>
      <c r="U22" s="139">
        <v>96941</v>
      </c>
      <c r="V22" s="140">
        <v>9813</v>
      </c>
      <c r="W22" s="173">
        <f t="shared" si="3"/>
        <v>9.878834199531234</v>
      </c>
      <c r="X22" s="78"/>
      <c r="Y22" s="78"/>
    </row>
    <row r="23" spans="1:25" s="64" customFormat="1" ht="15.75" customHeight="1">
      <c r="A23" s="51">
        <v>19</v>
      </c>
      <c r="B23" s="172" t="s">
        <v>70</v>
      </c>
      <c r="C23" s="150">
        <v>40130</v>
      </c>
      <c r="D23" s="159" t="s">
        <v>71</v>
      </c>
      <c r="E23" s="158" t="s">
        <v>72</v>
      </c>
      <c r="F23" s="160">
        <v>17</v>
      </c>
      <c r="G23" s="160">
        <v>5</v>
      </c>
      <c r="H23" s="160">
        <v>3</v>
      </c>
      <c r="I23" s="139">
        <v>632</v>
      </c>
      <c r="J23" s="140">
        <v>73</v>
      </c>
      <c r="K23" s="139">
        <v>958</v>
      </c>
      <c r="L23" s="140">
        <v>91</v>
      </c>
      <c r="M23" s="139">
        <v>984</v>
      </c>
      <c r="N23" s="140">
        <v>88</v>
      </c>
      <c r="O23" s="143">
        <f>+I23+K23+M23</f>
        <v>2574</v>
      </c>
      <c r="P23" s="155">
        <f>+J23+L23+N23</f>
        <v>252</v>
      </c>
      <c r="Q23" s="141">
        <f t="shared" si="0"/>
        <v>50.4</v>
      </c>
      <c r="R23" s="142">
        <f t="shared" si="1"/>
        <v>10.214285714285714</v>
      </c>
      <c r="S23" s="139">
        <v>3230</v>
      </c>
      <c r="T23" s="161">
        <f t="shared" si="2"/>
        <v>-0.20309597523219813</v>
      </c>
      <c r="U23" s="139">
        <v>48769</v>
      </c>
      <c r="V23" s="140">
        <v>4068</v>
      </c>
      <c r="W23" s="173">
        <f t="shared" si="3"/>
        <v>11.988446411012783</v>
      </c>
      <c r="X23" s="78"/>
      <c r="Y23" s="78"/>
    </row>
    <row r="24" spans="1:25" s="64" customFormat="1" ht="15.75" customHeight="1" thickBot="1">
      <c r="A24" s="51">
        <v>20</v>
      </c>
      <c r="B24" s="176" t="s">
        <v>73</v>
      </c>
      <c r="C24" s="151">
        <v>39871</v>
      </c>
      <c r="D24" s="180" t="s">
        <v>40</v>
      </c>
      <c r="E24" s="177" t="s">
        <v>74</v>
      </c>
      <c r="F24" s="178">
        <v>192</v>
      </c>
      <c r="G24" s="178">
        <v>1</v>
      </c>
      <c r="H24" s="178">
        <v>21</v>
      </c>
      <c r="I24" s="148">
        <v>750</v>
      </c>
      <c r="J24" s="149">
        <v>107</v>
      </c>
      <c r="K24" s="148">
        <v>805</v>
      </c>
      <c r="L24" s="149">
        <v>115</v>
      </c>
      <c r="M24" s="148">
        <v>840</v>
      </c>
      <c r="N24" s="149">
        <v>120</v>
      </c>
      <c r="O24" s="152">
        <f>SUM(I24+K24+M24)</f>
        <v>2395</v>
      </c>
      <c r="P24" s="156">
        <f>SUM(J24+L24+N24)</f>
        <v>342</v>
      </c>
      <c r="Q24" s="153">
        <f t="shared" si="0"/>
        <v>342</v>
      </c>
      <c r="R24" s="154">
        <f t="shared" si="1"/>
        <v>7.002923976608187</v>
      </c>
      <c r="S24" s="148">
        <v>35</v>
      </c>
      <c r="T24" s="179">
        <f t="shared" si="2"/>
        <v>67.42857142857143</v>
      </c>
      <c r="U24" s="148">
        <v>1544341.25</v>
      </c>
      <c r="V24" s="149">
        <v>230513</v>
      </c>
      <c r="W24" s="181">
        <f t="shared" si="3"/>
        <v>6.69958418831042</v>
      </c>
      <c r="X24" s="78"/>
      <c r="Y24" s="78"/>
    </row>
    <row r="25" spans="1:28" s="87" customFormat="1" ht="15">
      <c r="A25" s="1"/>
      <c r="B25" s="245"/>
      <c r="C25" s="246"/>
      <c r="D25" s="247"/>
      <c r="E25" s="248"/>
      <c r="F25" s="81"/>
      <c r="G25" s="81"/>
      <c r="H25" s="82"/>
      <c r="I25" s="83"/>
      <c r="J25" s="84"/>
      <c r="K25" s="83"/>
      <c r="L25" s="84"/>
      <c r="M25" s="83"/>
      <c r="N25" s="84"/>
      <c r="O25" s="83"/>
      <c r="P25" s="84"/>
      <c r="Q25" s="84" t="e">
        <f>O25/G25</f>
        <v>#DIV/0!</v>
      </c>
      <c r="R25" s="85" t="e">
        <f>O25/P25</f>
        <v>#DIV/0!</v>
      </c>
      <c r="S25" s="83"/>
      <c r="T25" s="86"/>
      <c r="U25" s="83"/>
      <c r="V25" s="84"/>
      <c r="W25" s="85"/>
      <c r="AB25" s="87" t="s">
        <v>17</v>
      </c>
    </row>
    <row r="26" spans="1:24" s="89" customFormat="1" ht="18">
      <c r="A26" s="88"/>
      <c r="G26" s="90"/>
      <c r="H26" s="91"/>
      <c r="I26" s="92"/>
      <c r="J26" s="93"/>
      <c r="K26" s="92"/>
      <c r="L26" s="93"/>
      <c r="M26" s="92"/>
      <c r="N26" s="93"/>
      <c r="O26" s="92"/>
      <c r="P26" s="93"/>
      <c r="Q26" s="94"/>
      <c r="R26" s="95"/>
      <c r="S26" s="96"/>
      <c r="T26" s="97"/>
      <c r="U26" s="96"/>
      <c r="V26" s="98"/>
      <c r="W26" s="95"/>
      <c r="X26" s="99"/>
    </row>
    <row r="27" spans="1:24" s="106" customFormat="1" ht="18" customHeight="1">
      <c r="A27" s="100"/>
      <c r="B27" s="79"/>
      <c r="C27" s="101"/>
      <c r="D27" s="249"/>
      <c r="E27" s="249"/>
      <c r="F27" s="249"/>
      <c r="G27" s="249"/>
      <c r="H27" s="104"/>
      <c r="I27" s="105"/>
      <c r="K27" s="105"/>
      <c r="M27" s="105"/>
      <c r="O27" s="107"/>
      <c r="R27" s="108"/>
      <c r="S27" s="250" t="s">
        <v>0</v>
      </c>
      <c r="T27" s="250"/>
      <c r="U27" s="250"/>
      <c r="V27" s="250"/>
      <c r="W27" s="250"/>
      <c r="X27" s="109"/>
    </row>
    <row r="28" spans="1:24" s="106" customFormat="1" ht="18">
      <c r="A28" s="100"/>
      <c r="B28" s="79"/>
      <c r="C28" s="101"/>
      <c r="D28" s="102"/>
      <c r="E28" s="103"/>
      <c r="F28" s="103"/>
      <c r="G28" s="110"/>
      <c r="H28" s="104"/>
      <c r="M28" s="105"/>
      <c r="O28" s="107"/>
      <c r="R28" s="108"/>
      <c r="S28" s="250"/>
      <c r="T28" s="250"/>
      <c r="U28" s="250"/>
      <c r="V28" s="250"/>
      <c r="W28" s="250"/>
      <c r="X28" s="109"/>
    </row>
    <row r="29" spans="1:24" s="106" customFormat="1" ht="18">
      <c r="A29" s="100"/>
      <c r="G29" s="104"/>
      <c r="H29" s="104"/>
      <c r="M29" s="105"/>
      <c r="O29" s="107"/>
      <c r="R29" s="108"/>
      <c r="S29" s="250"/>
      <c r="T29" s="250"/>
      <c r="U29" s="250"/>
      <c r="V29" s="250"/>
      <c r="W29" s="250"/>
      <c r="X29" s="109"/>
    </row>
    <row r="30" spans="1:24" s="106" customFormat="1" ht="30" customHeight="1">
      <c r="A30" s="100"/>
      <c r="C30" s="104"/>
      <c r="E30" s="111"/>
      <c r="F30" s="104"/>
      <c r="G30" s="104"/>
      <c r="H30" s="104"/>
      <c r="I30" s="105"/>
      <c r="K30" s="105"/>
      <c r="M30" s="105"/>
      <c r="O30" s="107"/>
      <c r="P30" s="242" t="s">
        <v>23</v>
      </c>
      <c r="Q30" s="242"/>
      <c r="R30" s="242"/>
      <c r="S30" s="242"/>
      <c r="T30" s="242"/>
      <c r="U30" s="242"/>
      <c r="V30" s="242"/>
      <c r="W30" s="242"/>
      <c r="X30" s="109"/>
    </row>
    <row r="31" spans="1:24" s="106" customFormat="1" ht="30" customHeight="1">
      <c r="A31" s="100"/>
      <c r="C31" s="104"/>
      <c r="E31" s="111"/>
      <c r="F31" s="104"/>
      <c r="G31" s="104"/>
      <c r="H31" s="104"/>
      <c r="I31" s="105"/>
      <c r="K31" s="105"/>
      <c r="M31" s="105"/>
      <c r="O31" s="107"/>
      <c r="P31" s="242"/>
      <c r="Q31" s="242"/>
      <c r="R31" s="242"/>
      <c r="S31" s="242"/>
      <c r="T31" s="242"/>
      <c r="U31" s="242"/>
      <c r="V31" s="242"/>
      <c r="W31" s="242"/>
      <c r="X31" s="109"/>
    </row>
    <row r="32" spans="1:24" s="106" customFormat="1" ht="30" customHeight="1">
      <c r="A32" s="100"/>
      <c r="C32" s="104"/>
      <c r="E32" s="111"/>
      <c r="F32" s="104"/>
      <c r="G32" s="104"/>
      <c r="H32" s="104"/>
      <c r="I32" s="105"/>
      <c r="K32" s="105"/>
      <c r="M32" s="105"/>
      <c r="O32" s="107"/>
      <c r="P32" s="242"/>
      <c r="Q32" s="242"/>
      <c r="R32" s="242"/>
      <c r="S32" s="242"/>
      <c r="T32" s="242"/>
      <c r="U32" s="242"/>
      <c r="V32" s="242"/>
      <c r="W32" s="242"/>
      <c r="X32" s="109"/>
    </row>
    <row r="33" spans="1:24" s="106" customFormat="1" ht="30" customHeight="1">
      <c r="A33" s="100"/>
      <c r="C33" s="104"/>
      <c r="E33" s="111"/>
      <c r="F33" s="104"/>
      <c r="G33" s="104"/>
      <c r="H33" s="104"/>
      <c r="I33" s="105"/>
      <c r="K33" s="105"/>
      <c r="M33" s="105"/>
      <c r="O33" s="107"/>
      <c r="P33" s="242"/>
      <c r="Q33" s="242"/>
      <c r="R33" s="242"/>
      <c r="S33" s="242"/>
      <c r="T33" s="242"/>
      <c r="U33" s="242"/>
      <c r="V33" s="242"/>
      <c r="W33" s="242"/>
      <c r="X33" s="109"/>
    </row>
    <row r="34" spans="1:24" s="106" customFormat="1" ht="30" customHeight="1">
      <c r="A34" s="100"/>
      <c r="C34" s="104"/>
      <c r="E34" s="111"/>
      <c r="F34" s="104"/>
      <c r="G34" s="104"/>
      <c r="H34" s="104"/>
      <c r="I34" s="105"/>
      <c r="K34" s="105"/>
      <c r="M34" s="105"/>
      <c r="O34" s="107"/>
      <c r="P34" s="242"/>
      <c r="Q34" s="242"/>
      <c r="R34" s="242"/>
      <c r="S34" s="242"/>
      <c r="T34" s="242"/>
      <c r="U34" s="242"/>
      <c r="V34" s="242"/>
      <c r="W34" s="242"/>
      <c r="X34" s="109"/>
    </row>
    <row r="35" spans="1:24" s="106" customFormat="1" ht="45" customHeight="1">
      <c r="A35" s="100"/>
      <c r="C35" s="104"/>
      <c r="E35" s="111"/>
      <c r="F35" s="104"/>
      <c r="G35" s="112"/>
      <c r="H35" s="112"/>
      <c r="I35" s="113"/>
      <c r="J35" s="114"/>
      <c r="K35" s="113"/>
      <c r="L35" s="114"/>
      <c r="M35" s="113"/>
      <c r="N35" s="114"/>
      <c r="O35" s="107"/>
      <c r="P35" s="242"/>
      <c r="Q35" s="242"/>
      <c r="R35" s="242"/>
      <c r="S35" s="242"/>
      <c r="T35" s="242"/>
      <c r="U35" s="242"/>
      <c r="V35" s="242"/>
      <c r="W35" s="242"/>
      <c r="X35" s="109"/>
    </row>
    <row r="36" spans="1:24" s="106" customFormat="1" ht="33" customHeight="1">
      <c r="A36" s="100"/>
      <c r="C36" s="104"/>
      <c r="E36" s="111"/>
      <c r="F36" s="104"/>
      <c r="G36" s="112"/>
      <c r="H36" s="112"/>
      <c r="I36" s="113"/>
      <c r="J36" s="114"/>
      <c r="K36" s="113"/>
      <c r="L36" s="114"/>
      <c r="M36" s="113"/>
      <c r="N36" s="114"/>
      <c r="O36" s="107"/>
      <c r="P36" s="243" t="s">
        <v>11</v>
      </c>
      <c r="Q36" s="244"/>
      <c r="R36" s="244"/>
      <c r="S36" s="244"/>
      <c r="T36" s="244"/>
      <c r="U36" s="244"/>
      <c r="V36" s="244"/>
      <c r="W36" s="244"/>
      <c r="X36" s="109"/>
    </row>
    <row r="37" spans="1:24" s="106" customFormat="1" ht="33" customHeight="1">
      <c r="A37" s="100"/>
      <c r="C37" s="104"/>
      <c r="E37" s="111"/>
      <c r="F37" s="104"/>
      <c r="G37" s="112"/>
      <c r="H37" s="112"/>
      <c r="I37" s="113"/>
      <c r="J37" s="114"/>
      <c r="K37" s="113"/>
      <c r="L37" s="114"/>
      <c r="M37" s="113"/>
      <c r="N37" s="114"/>
      <c r="O37" s="107"/>
      <c r="P37" s="244"/>
      <c r="Q37" s="244"/>
      <c r="R37" s="244"/>
      <c r="S37" s="244"/>
      <c r="T37" s="244"/>
      <c r="U37" s="244"/>
      <c r="V37" s="244"/>
      <c r="W37" s="244"/>
      <c r="X37" s="109"/>
    </row>
    <row r="38" spans="1:24" s="106" customFormat="1" ht="33" customHeight="1">
      <c r="A38" s="100"/>
      <c r="C38" s="104"/>
      <c r="E38" s="111"/>
      <c r="F38" s="104"/>
      <c r="G38" s="112"/>
      <c r="H38" s="112"/>
      <c r="I38" s="113"/>
      <c r="J38" s="114"/>
      <c r="K38" s="113"/>
      <c r="L38" s="114"/>
      <c r="M38" s="113"/>
      <c r="N38" s="114"/>
      <c r="O38" s="107"/>
      <c r="P38" s="244"/>
      <c r="Q38" s="244"/>
      <c r="R38" s="244"/>
      <c r="S38" s="244"/>
      <c r="T38" s="244"/>
      <c r="U38" s="244"/>
      <c r="V38" s="244"/>
      <c r="W38" s="244"/>
      <c r="X38" s="109"/>
    </row>
    <row r="39" spans="1:24" s="106" customFormat="1" ht="33" customHeight="1">
      <c r="A39" s="100"/>
      <c r="C39" s="104"/>
      <c r="E39" s="111"/>
      <c r="F39" s="104"/>
      <c r="G39" s="112"/>
      <c r="H39" s="112"/>
      <c r="I39" s="113"/>
      <c r="J39" s="114"/>
      <c r="K39" s="113"/>
      <c r="L39" s="114"/>
      <c r="M39" s="113"/>
      <c r="N39" s="114"/>
      <c r="O39" s="107"/>
      <c r="P39" s="244"/>
      <c r="Q39" s="244"/>
      <c r="R39" s="244"/>
      <c r="S39" s="244"/>
      <c r="T39" s="244"/>
      <c r="U39" s="244"/>
      <c r="V39" s="244"/>
      <c r="W39" s="244"/>
      <c r="X39" s="109"/>
    </row>
    <row r="40" spans="1:24" s="106" customFormat="1" ht="33" customHeight="1">
      <c r="A40" s="100"/>
      <c r="C40" s="104"/>
      <c r="E40" s="111"/>
      <c r="F40" s="104"/>
      <c r="G40" s="112"/>
      <c r="H40" s="112"/>
      <c r="I40" s="113"/>
      <c r="J40" s="114"/>
      <c r="K40" s="113"/>
      <c r="L40" s="114"/>
      <c r="M40" s="113"/>
      <c r="N40" s="114"/>
      <c r="O40" s="107"/>
      <c r="P40" s="244"/>
      <c r="Q40" s="244"/>
      <c r="R40" s="244"/>
      <c r="S40" s="244"/>
      <c r="T40" s="244"/>
      <c r="U40" s="244"/>
      <c r="V40" s="244"/>
      <c r="W40" s="244"/>
      <c r="X40" s="109"/>
    </row>
    <row r="41" spans="16:23" ht="33" customHeight="1">
      <c r="P41" s="244"/>
      <c r="Q41" s="244"/>
      <c r="R41" s="244"/>
      <c r="S41" s="244"/>
      <c r="T41" s="244"/>
      <c r="U41" s="244"/>
      <c r="V41" s="244"/>
      <c r="W41" s="244"/>
    </row>
    <row r="42" spans="16:23" ht="33" customHeight="1">
      <c r="P42" s="244"/>
      <c r="Q42" s="244"/>
      <c r="R42" s="244"/>
      <c r="S42" s="244"/>
      <c r="T42" s="244"/>
      <c r="U42" s="244"/>
      <c r="V42" s="244"/>
      <c r="W42" s="244"/>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V25:W25 Q5:W23 O5:P6 O19:P23" unlockedFormula="1"/>
    <ignoredError sqref="O7:P18"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2009-12-07T22:24:45Z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