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27-29 Nov (we 48)" sheetId="1" r:id="rId1"/>
    <sheet name="27-29 Nov (Top 10)" sheetId="2" r:id="rId2"/>
  </sheets>
  <definedNames>
    <definedName name="_xlnm.Print_Area" localSheetId="0">'27-29 Nov (we 48)'!$A$1:$W$42</definedName>
  </definedNames>
  <calcPr fullCalcOnLoad="1"/>
</workbook>
</file>

<file path=xl/sharedStrings.xml><?xml version="1.0" encoding="utf-8"?>
<sst xmlns="http://schemas.openxmlformats.org/spreadsheetml/2006/main" count="154" uniqueCount="66">
  <si>
    <t>*Sorted according to Weekend Total G.B.O. - Hafta sonu toplam hasılat sütununa göre sıralanmıştır.</t>
  </si>
  <si>
    <t>Company</t>
  </si>
  <si>
    <t>UIP</t>
  </si>
  <si>
    <t>Last Weekend</t>
  </si>
  <si>
    <t>Distributor</t>
  </si>
  <si>
    <t>Friday</t>
  </si>
  <si>
    <t>Saturday</t>
  </si>
  <si>
    <t>Sunday</t>
  </si>
  <si>
    <t>Change</t>
  </si>
  <si>
    <t>Adm.</t>
  </si>
  <si>
    <t>G.B.O.</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</si>
  <si>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</si>
  <si>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</si>
  <si>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</si>
  <si>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</si>
  <si>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</si>
  <si>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</si>
  <si>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</si>
  <si>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</si>
  <si>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</si>
  <si>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</si>
  <si>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</si>
  <si>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</si>
  <si>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</si>
  <si>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</si>
  <si>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</si>
  <si>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WALT DISNEY</t>
  </si>
  <si>
    <t>SPRI</t>
  </si>
  <si>
    <t>UGLY TRUTH</t>
  </si>
  <si>
    <t>UP</t>
  </si>
  <si>
    <t>FIDA FILM</t>
  </si>
  <si>
    <t>TIGLON-DADA FILM</t>
  </si>
  <si>
    <t>PERISAN FILM</t>
  </si>
  <si>
    <t>KOLPAÇİNO</t>
  </si>
  <si>
    <t xml:space="preserve">TIM'S-SUGARWORKZ </t>
  </si>
  <si>
    <t>BORNOVA BORNOVA</t>
  </si>
  <si>
    <t>TEMELKURAN FILM</t>
  </si>
  <si>
    <t>TWILIGHT SAGA: NEW MOON</t>
  </si>
  <si>
    <t>PANA FILM</t>
  </si>
  <si>
    <t>CHRISTMAS CAROL</t>
  </si>
  <si>
    <t>NEŞELİ HAYAT</t>
  </si>
  <si>
    <t>CINE FILM</t>
  </si>
  <si>
    <t>BKM</t>
  </si>
  <si>
    <t>KURTLAR VADİSİ GLADIO</t>
  </si>
  <si>
    <t>OZEN</t>
  </si>
  <si>
    <t>TÜRKLER ÇILDIRMIŞ OLMALI</t>
  </si>
  <si>
    <t>CLOUDY WITH A CHANCE OF MEATBALLS (3D)</t>
  </si>
  <si>
    <t>IYI SEYIRLER</t>
  </si>
  <si>
    <t>ASK GELIYORUM DEMEZ</t>
  </si>
  <si>
    <t>IKI DIL BIR BAVUL</t>
  </si>
  <si>
    <t>VIAGGIO SEGRETO</t>
  </si>
  <si>
    <t>BELGE FILM</t>
  </si>
  <si>
    <t>RODEO FILM</t>
  </si>
  <si>
    <t>KANAL-I-ZASYON</t>
  </si>
  <si>
    <t>İNCİR ÇEKİRDEĞİ</t>
  </si>
  <si>
    <t>CICEK FILM</t>
  </si>
  <si>
    <t>CLIVE BARKER'S DREAD</t>
  </si>
  <si>
    <t>UMUT SANAT</t>
  </si>
  <si>
    <t>AVSAR FILM</t>
  </si>
  <si>
    <t>NEFES: VATAN SAĞOLSUN</t>
  </si>
  <si>
    <t>KISKANMAK</t>
  </si>
  <si>
    <t>LA VERITABLE HISTOIRE DU CHAT BOTTE</t>
  </si>
  <si>
    <t>MEDYAVIZYON</t>
  </si>
  <si>
    <t>FIDA FILM-CREAVIDI</t>
  </si>
  <si>
    <t>YERLI FILM</t>
  </si>
  <si>
    <t>R FILM</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</si>
</sst>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8">
    <font>
      <sz val="10"/>
      <name val="Arial"/>
      <family val="0"/>
    </font>
    <font>
      <sz val="8"/>
      <name val="Arial"/>
      <family val="2"/>
    </font>
    <font>
      <u val="single"/>
      <sz val="10"/>
      <color indexed="12"/>
      <name val="Arial"/>
      <family val="0"/>
    </font>
    <font>
      <u val="single"/>
      <sz val="10"/>
      <color indexed="36"/>
      <name val="Arial"/>
      <family val="0"/>
    </font>
    <font>
      <sz val="20"/>
      <color indexed="9"/>
      <name val="Impact"/>
      <family val="2"/>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14"/>
      <color indexed="9"/>
      <name val="Impact"/>
      <family val="2"/>
    </font>
    <font>
      <sz val="20"/>
      <color indexed="40"/>
      <name val="GoudyLight"/>
      <family val="0"/>
    </font>
    <font>
      <sz val="10"/>
      <color indexed="40"/>
      <name val="Arial"/>
      <family val="0"/>
    </font>
    <font>
      <sz val="16"/>
      <color indexed="40"/>
      <name val="GoudyLight"/>
      <family val="0"/>
    </font>
    <font>
      <b/>
      <sz val="11"/>
      <color indexed="9"/>
      <name val="Century Gothic"/>
      <family val="2"/>
    </font>
    <font>
      <sz val="9"/>
      <color indexed="9"/>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35"/>
      <color indexed="8"/>
      <name val="Impact"/>
      <family val="0"/>
    </font>
    <font>
      <sz val="35"/>
      <color indexed="8"/>
      <name val="Arial"/>
      <family val="0"/>
    </font>
    <font>
      <sz val="24"/>
      <color indexed="8"/>
      <name val="Impact"/>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hair"/>
      <right>
        <color indexed="63"/>
      </right>
      <top style="hair"/>
      <bottom style="medium"/>
    </border>
    <border>
      <left>
        <color indexed="63"/>
      </left>
      <right style="hair"/>
      <top style="hair"/>
      <bottom style="hair"/>
    </border>
    <border>
      <left style="hair"/>
      <right style="hair"/>
      <top style="hair"/>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medium"/>
      <right style="hair"/>
      <top>
        <color indexed="63"/>
      </top>
      <bottom style="hair"/>
    </border>
    <border>
      <left style="hair"/>
      <right style="medium"/>
      <top style="hair"/>
      <bottom style="medium"/>
    </border>
    <border>
      <left style="hair"/>
      <right style="medium"/>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171" fontId="0" fillId="0" borderId="0" applyFont="0" applyFill="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51">
    <xf numFmtId="0" fontId="0" fillId="0" borderId="0" xfId="0" applyAlignment="1">
      <alignment/>
    </xf>
    <xf numFmtId="0" fontId="22" fillId="33" borderId="10" xfId="0" applyFont="1" applyFill="1" applyBorder="1" applyAlignment="1" applyProtection="1">
      <alignment horizontal="center" vertical="center"/>
      <protection/>
    </xf>
    <xf numFmtId="0" fontId="20" fillId="0" borderId="11" xfId="0" applyFont="1" applyFill="1" applyBorder="1" applyAlignment="1" applyProtection="1">
      <alignment horizontal="right" vertical="center"/>
      <protection/>
    </xf>
    <xf numFmtId="3" fontId="23" fillId="33" borderId="12" xfId="0" applyNumberFormat="1" applyFont="1" applyFill="1" applyBorder="1" applyAlignment="1" applyProtection="1">
      <alignment horizontal="center" vertical="center"/>
      <protection/>
    </xf>
    <xf numFmtId="0" fontId="23" fillId="33" borderId="12" xfId="0" applyFont="1" applyFill="1" applyBorder="1" applyAlignment="1" applyProtection="1">
      <alignment horizontal="center" vertical="center"/>
      <protection/>
    </xf>
    <xf numFmtId="193" fontId="23" fillId="33" borderId="12" xfId="0" applyNumberFormat="1" applyFont="1" applyFill="1" applyBorder="1" applyAlignment="1" applyProtection="1">
      <alignment horizontal="center" vertical="center"/>
      <protection/>
    </xf>
    <xf numFmtId="192" fontId="23" fillId="33" borderId="12" xfId="60" applyNumberFormat="1" applyFont="1" applyFill="1" applyBorder="1" applyAlignment="1" applyProtection="1">
      <alignment horizontal="center" vertical="center"/>
      <protection/>
    </xf>
    <xf numFmtId="1" fontId="20" fillId="0" borderId="10" xfId="0" applyNumberFormat="1" applyFont="1" applyFill="1" applyBorder="1" applyAlignment="1" applyProtection="1">
      <alignment horizontal="right" vertical="center"/>
      <protection/>
    </xf>
    <xf numFmtId="171" fontId="5" fillId="0" borderId="10" xfId="43" applyFont="1" applyFill="1" applyBorder="1" applyAlignment="1" applyProtection="1">
      <alignment horizontal="left" vertical="center"/>
      <protection/>
    </xf>
    <xf numFmtId="190" fontId="5" fillId="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191" fontId="19" fillId="0" borderId="10" xfId="0" applyNumberFormat="1" applyFont="1" applyFill="1" applyBorder="1" applyAlignment="1" applyProtection="1">
      <alignment horizontal="right" vertical="center"/>
      <protection/>
    </xf>
    <xf numFmtId="191" fontId="5" fillId="0" borderId="10" xfId="0" applyNumberFormat="1" applyFont="1" applyFill="1" applyBorder="1" applyAlignment="1" applyProtection="1">
      <alignment horizontal="right" vertical="center"/>
      <protection/>
    </xf>
    <xf numFmtId="191" fontId="18" fillId="0" borderId="10"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xf>
    <xf numFmtId="193" fontId="5" fillId="0" borderId="10" xfId="0"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7"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8" fillId="0" borderId="10" xfId="0" applyFont="1" applyFill="1" applyBorder="1" applyAlignment="1" applyProtection="1">
      <alignment vertical="center"/>
      <protection locked="0"/>
    </xf>
    <xf numFmtId="0" fontId="22" fillId="0" borderId="10" xfId="0" applyFont="1" applyFill="1" applyBorder="1" applyAlignment="1" applyProtection="1">
      <alignment horizontal="center" vertical="center"/>
      <protection/>
    </xf>
    <xf numFmtId="0" fontId="21" fillId="0" borderId="10" xfId="0" applyFont="1" applyFill="1" applyBorder="1" applyAlignment="1" applyProtection="1">
      <alignment horizontal="right" vertical="center"/>
      <protection/>
    </xf>
    <xf numFmtId="0" fontId="15" fillId="0" borderId="10" xfId="0" applyFont="1" applyFill="1" applyBorder="1" applyAlignment="1" applyProtection="1">
      <alignment horizontal="left" vertical="center"/>
      <protection/>
    </xf>
    <xf numFmtId="190" fontId="15" fillId="0" borderId="10" xfId="0" applyNumberFormat="1" applyFont="1" applyFill="1" applyBorder="1" applyAlignment="1" applyProtection="1">
      <alignment horizontal="center" vertical="center"/>
      <protection/>
    </xf>
    <xf numFmtId="0" fontId="15" fillId="0" borderId="10" xfId="0" applyFont="1" applyFill="1" applyBorder="1" applyAlignment="1" applyProtection="1">
      <alignment vertical="center"/>
      <protection/>
    </xf>
    <xf numFmtId="0" fontId="15" fillId="0" borderId="10" xfId="0" applyFont="1" applyFill="1" applyBorder="1" applyAlignment="1" applyProtection="1">
      <alignment horizontal="center" vertical="center"/>
      <protection/>
    </xf>
    <xf numFmtId="3"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193" fontId="13" fillId="0" borderId="10" xfId="0" applyNumberFormat="1" applyFont="1" applyFill="1" applyBorder="1" applyAlignment="1" applyProtection="1">
      <alignment vertical="center"/>
      <protection/>
    </xf>
    <xf numFmtId="191" fontId="13" fillId="0" borderId="10" xfId="0" applyNumberFormat="1" applyFont="1" applyFill="1" applyBorder="1" applyAlignment="1" applyProtection="1">
      <alignment horizontal="right" vertical="center"/>
      <protection/>
    </xf>
    <xf numFmtId="192" fontId="13" fillId="0" borderId="10" xfId="60" applyNumberFormat="1" applyFont="1" applyFill="1" applyBorder="1" applyAlignment="1" applyProtection="1">
      <alignment vertical="center"/>
      <protection/>
    </xf>
    <xf numFmtId="0" fontId="14" fillId="0" borderId="10" xfId="0" applyFont="1" applyFill="1" applyBorder="1" applyAlignment="1" applyProtection="1">
      <alignment vertical="center"/>
      <protection/>
    </xf>
    <xf numFmtId="0" fontId="20" fillId="0" borderId="10" xfId="0" applyFont="1" applyFill="1" applyBorder="1" applyAlignment="1" applyProtection="1">
      <alignment horizontal="right" vertical="center"/>
      <protection locked="0"/>
    </xf>
    <xf numFmtId="0" fontId="8" fillId="0" borderId="10" xfId="0" applyFont="1" applyFill="1" applyBorder="1" applyAlignment="1" applyProtection="1">
      <alignment horizontal="left" vertical="center"/>
      <protection locked="0"/>
    </xf>
    <xf numFmtId="190"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193" fontId="8" fillId="0" borderId="10" xfId="0" applyNumberFormat="1"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10" xfId="0" applyFont="1" applyFill="1" applyBorder="1" applyAlignment="1">
      <alignment vertical="center"/>
    </xf>
    <xf numFmtId="0" fontId="12" fillId="0" borderId="10" xfId="0" applyFont="1" applyFill="1" applyBorder="1" applyAlignment="1">
      <alignment horizontal="center" vertical="center"/>
    </xf>
    <xf numFmtId="191" fontId="8" fillId="0" borderId="10" xfId="0" applyNumberFormat="1" applyFont="1" applyFill="1" applyBorder="1" applyAlignment="1" applyProtection="1">
      <alignment horizontal="right" vertical="center"/>
      <protection locked="0"/>
    </xf>
    <xf numFmtId="0" fontId="2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0" fillId="0" borderId="13" xfId="0" applyFont="1" applyFill="1" applyBorder="1" applyAlignment="1" applyProtection="1">
      <alignment horizontal="right" vertical="center"/>
      <protection/>
    </xf>
    <xf numFmtId="193" fontId="17" fillId="0" borderId="14"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192" fontId="5" fillId="0" borderId="10" xfId="0" applyNumberFormat="1" applyFont="1" applyFill="1" applyBorder="1" applyAlignment="1" applyProtection="1">
      <alignment vertical="center"/>
      <protection locked="0"/>
    </xf>
    <xf numFmtId="192" fontId="17" fillId="0" borderId="14" xfId="0" applyNumberFormat="1" applyFont="1" applyFill="1" applyBorder="1" applyAlignment="1" applyProtection="1">
      <alignment horizontal="center" vertical="center" wrapText="1"/>
      <protection/>
    </xf>
    <xf numFmtId="192" fontId="8" fillId="0" borderId="10" xfId="0" applyNumberFormat="1" applyFont="1" applyFill="1" applyBorder="1" applyAlignment="1" applyProtection="1">
      <alignment vertical="center"/>
      <protection locked="0"/>
    </xf>
    <xf numFmtId="0" fontId="20" fillId="0" borderId="16" xfId="0"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vertical="center"/>
      <protection/>
    </xf>
    <xf numFmtId="171" fontId="5" fillId="0" borderId="0" xfId="43" applyFont="1" applyFill="1" applyBorder="1" applyAlignment="1" applyProtection="1">
      <alignment vertical="center"/>
      <protection/>
    </xf>
    <xf numFmtId="190" fontId="5"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191" fontId="19" fillId="0" borderId="0" xfId="0" applyNumberFormat="1" applyFont="1" applyFill="1" applyBorder="1" applyAlignment="1" applyProtection="1">
      <alignment horizontal="right" vertical="center"/>
      <protection/>
    </xf>
    <xf numFmtId="188" fontId="10" fillId="0" borderId="0" xfId="0" applyNumberFormat="1" applyFont="1" applyFill="1" applyBorder="1" applyAlignment="1" applyProtection="1">
      <alignment horizontal="right" vertical="center"/>
      <protection/>
    </xf>
    <xf numFmtId="188" fontId="5"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vertical="center"/>
      <protection/>
    </xf>
    <xf numFmtId="191" fontId="18"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20" fillId="0" borderId="17"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21" fillId="0" borderId="18" xfId="0" applyFont="1" applyBorder="1" applyAlignment="1" applyProtection="1">
      <alignment horizontal="center" vertical="center"/>
      <protection/>
    </xf>
    <xf numFmtId="191" fontId="17" fillId="0" borderId="19" xfId="0" applyNumberFormat="1" applyFont="1" applyBorder="1" applyAlignment="1" applyProtection="1">
      <alignment horizontal="center" wrapText="1"/>
      <protection/>
    </xf>
    <xf numFmtId="188" fontId="17" fillId="0" borderId="19" xfId="0" applyNumberFormat="1" applyFont="1" applyBorder="1" applyAlignment="1" applyProtection="1">
      <alignment horizontal="center" wrapText="1"/>
      <protection/>
    </xf>
    <xf numFmtId="191" fontId="17" fillId="0" borderId="19" xfId="0" applyNumberFormat="1" applyFont="1" applyFill="1" applyBorder="1" applyAlignment="1" applyProtection="1">
      <alignment horizontal="center" wrapText="1"/>
      <protection/>
    </xf>
    <xf numFmtId="188" fontId="17" fillId="0" borderId="19" xfId="0" applyNumberFormat="1" applyFont="1" applyFill="1" applyBorder="1" applyAlignment="1" applyProtection="1">
      <alignment horizontal="center" wrapText="1"/>
      <protection/>
    </xf>
    <xf numFmtId="193" fontId="17" fillId="0" borderId="19" xfId="0" applyNumberFormat="1" applyFont="1" applyFill="1" applyBorder="1" applyAlignment="1" applyProtection="1">
      <alignment horizontal="center" wrapText="1"/>
      <protection/>
    </xf>
    <xf numFmtId="0" fontId="17" fillId="0" borderId="19" xfId="0" applyFont="1" applyBorder="1" applyAlignment="1" applyProtection="1">
      <alignment horizontal="center" wrapText="1"/>
      <protection/>
    </xf>
    <xf numFmtId="193" fontId="17" fillId="0" borderId="20" xfId="0" applyNumberFormat="1" applyFont="1" applyFill="1" applyBorder="1" applyAlignment="1" applyProtection="1">
      <alignment horizontal="center" wrapText="1"/>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20" fillId="0" borderId="21" xfId="0" applyFont="1" applyFill="1" applyBorder="1" applyAlignment="1" applyProtection="1">
      <alignment horizontal="right" vertical="center"/>
      <protection/>
    </xf>
    <xf numFmtId="0" fontId="6"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85" fontId="22" fillId="33" borderId="12" xfId="0" applyNumberFormat="1" applyFont="1" applyFill="1" applyBorder="1" applyAlignment="1" applyProtection="1">
      <alignment horizontal="center" vertical="center"/>
      <protection/>
    </xf>
    <xf numFmtId="188" fontId="22" fillId="33" borderId="12" xfId="0" applyNumberFormat="1"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60" applyNumberFormat="1"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1" fillId="0" borderId="0" xfId="0" applyFont="1" applyFill="1" applyBorder="1" applyAlignment="1" applyProtection="1">
      <alignment horizontal="right" vertical="center"/>
      <protection/>
    </xf>
    <xf numFmtId="0" fontId="15" fillId="0" borderId="0" xfId="0" applyFont="1" applyFill="1" applyBorder="1" applyAlignment="1" applyProtection="1">
      <alignment vertical="center"/>
      <protection/>
    </xf>
    <xf numFmtId="3" fontId="13"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20" fillId="0" borderId="0" xfId="0" applyFont="1" applyBorder="1" applyAlignment="1" applyProtection="1">
      <alignment horizontal="right" vertical="center"/>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8" fillId="0" borderId="0" xfId="0" applyFont="1" applyBorder="1" applyAlignment="1" applyProtection="1">
      <alignment horizontal="center" vertical="center"/>
      <protection locked="0"/>
    </xf>
    <xf numFmtId="185" fontId="8" fillId="0" borderId="0" xfId="0" applyNumberFormat="1" applyFont="1" applyBorder="1" applyAlignment="1" applyProtection="1">
      <alignment vertical="center"/>
      <protection locked="0"/>
    </xf>
    <xf numFmtId="0" fontId="8" fillId="0" borderId="0" xfId="0" applyFont="1" applyBorder="1" applyAlignment="1" applyProtection="1">
      <alignment vertical="center"/>
      <protection locked="0"/>
    </xf>
    <xf numFmtId="185" fontId="11" fillId="0" borderId="0" xfId="0" applyNumberFormat="1" applyFont="1" applyFill="1" applyBorder="1" applyAlignment="1" applyProtection="1">
      <alignment vertical="center"/>
      <protection locked="0"/>
    </xf>
    <xf numFmtId="193" fontId="8" fillId="0" borderId="0"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12" fillId="0" borderId="0" xfId="0" applyFont="1" applyFill="1" applyBorder="1" applyAlignment="1">
      <alignment horizontal="center" vertical="center"/>
    </xf>
    <xf numFmtId="0" fontId="8" fillId="0" borderId="0"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185"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20" fillId="0" borderId="0" xfId="0" applyFont="1" applyAlignment="1" applyProtection="1">
      <alignment horizontal="right" vertical="center"/>
      <protection locked="0"/>
    </xf>
    <xf numFmtId="0" fontId="8" fillId="0" borderId="0" xfId="0" applyFont="1" applyAlignment="1" applyProtection="1">
      <alignment horizontal="left" vertical="center"/>
      <protection locked="0"/>
    </xf>
    <xf numFmtId="185" fontId="11" fillId="0" borderId="0" xfId="0" applyNumberFormat="1" applyFont="1" applyFill="1" applyAlignment="1" applyProtection="1">
      <alignment vertical="center"/>
      <protection locked="0"/>
    </xf>
    <xf numFmtId="0" fontId="6" fillId="0" borderId="0" xfId="0" applyFont="1" applyAlignment="1" applyProtection="1">
      <alignment vertical="center"/>
      <protection locked="0"/>
    </xf>
    <xf numFmtId="193" fontId="8" fillId="0" borderId="0" xfId="0" applyNumberFormat="1" applyFont="1" applyAlignment="1" applyProtection="1">
      <alignment vertical="center"/>
      <protection locked="0"/>
    </xf>
    <xf numFmtId="185" fontId="8" fillId="0" borderId="0" xfId="0" applyNumberFormat="1" applyFont="1" applyAlignment="1" applyProtection="1">
      <alignment horizontal="right" vertical="center"/>
      <protection locked="0"/>
    </xf>
    <xf numFmtId="188" fontId="8" fillId="0" borderId="0" xfId="0" applyNumberFormat="1" applyFont="1" applyAlignment="1" applyProtection="1">
      <alignment vertical="center"/>
      <protection locked="0"/>
    </xf>
    <xf numFmtId="191" fontId="23" fillId="33" borderId="12" xfId="0" applyNumberFormat="1" applyFont="1" applyFill="1" applyBorder="1" applyAlignment="1" applyProtection="1">
      <alignment horizontal="right" vertical="center"/>
      <protection/>
    </xf>
    <xf numFmtId="191" fontId="22" fillId="33" borderId="12" xfId="0" applyNumberFormat="1" applyFont="1" applyFill="1" applyBorder="1" applyAlignment="1" applyProtection="1">
      <alignment horizontal="right" vertical="center"/>
      <protection/>
    </xf>
    <xf numFmtId="191" fontId="11" fillId="0" borderId="10" xfId="0" applyNumberFormat="1" applyFont="1" applyFill="1" applyBorder="1" applyAlignment="1" applyProtection="1">
      <alignment horizontal="right" vertical="center"/>
      <protection locked="0"/>
    </xf>
    <xf numFmtId="191" fontId="5" fillId="0" borderId="10" xfId="0" applyNumberFormat="1" applyFont="1" applyFill="1" applyBorder="1" applyAlignment="1" applyProtection="1">
      <alignment horizontal="right" vertical="center"/>
      <protection locked="0"/>
    </xf>
    <xf numFmtId="196" fontId="10" fillId="0" borderId="10" xfId="0" applyNumberFormat="1" applyFont="1" applyFill="1" applyBorder="1" applyAlignment="1" applyProtection="1">
      <alignment horizontal="right" vertical="center"/>
      <protection/>
    </xf>
    <xf numFmtId="196" fontId="23" fillId="33" borderId="12" xfId="0" applyNumberFormat="1" applyFont="1" applyFill="1" applyBorder="1" applyAlignment="1" applyProtection="1">
      <alignment horizontal="right" vertical="center"/>
      <protection/>
    </xf>
    <xf numFmtId="196" fontId="13" fillId="0" borderId="10" xfId="0" applyNumberFormat="1" applyFont="1" applyFill="1" applyBorder="1" applyAlignment="1" applyProtection="1">
      <alignment horizontal="right" vertical="center"/>
      <protection/>
    </xf>
    <xf numFmtId="196" fontId="8" fillId="0" borderId="10" xfId="0" applyNumberFormat="1" applyFont="1" applyFill="1" applyBorder="1" applyAlignment="1" applyProtection="1">
      <alignment horizontal="right" vertical="center"/>
      <protection locked="0"/>
    </xf>
    <xf numFmtId="196" fontId="5" fillId="0" borderId="10" xfId="0" applyNumberFormat="1" applyFont="1" applyFill="1" applyBorder="1" applyAlignment="1" applyProtection="1">
      <alignment horizontal="right" vertical="center"/>
      <protection/>
    </xf>
    <xf numFmtId="196" fontId="18" fillId="0" borderId="10"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22" fillId="33" borderId="12" xfId="0" applyNumberFormat="1" applyFont="1" applyFill="1" applyBorder="1" applyAlignment="1" applyProtection="1">
      <alignment horizontal="right" vertical="center"/>
      <protection/>
    </xf>
    <xf numFmtId="196" fontId="11" fillId="0" borderId="10" xfId="0" applyNumberFormat="1" applyFont="1" applyFill="1" applyBorder="1" applyAlignment="1" applyProtection="1">
      <alignment horizontal="right" vertical="center"/>
      <protection locked="0"/>
    </xf>
    <xf numFmtId="196" fontId="5" fillId="0" borderId="10" xfId="0" applyNumberFormat="1" applyFont="1" applyFill="1" applyBorder="1" applyAlignment="1" applyProtection="1">
      <alignment horizontal="right" vertical="center"/>
      <protection locked="0"/>
    </xf>
    <xf numFmtId="191" fontId="17" fillId="0" borderId="14" xfId="0" applyNumberFormat="1" applyFont="1" applyFill="1" applyBorder="1" applyAlignment="1" applyProtection="1">
      <alignment horizontal="center" vertical="center" wrapText="1"/>
      <protection/>
    </xf>
    <xf numFmtId="196" fontId="17" fillId="0" borderId="14" xfId="0" applyNumberFormat="1" applyFont="1" applyFill="1" applyBorder="1" applyAlignment="1" applyProtection="1">
      <alignment horizontal="center" vertical="center" wrapText="1"/>
      <protection/>
    </xf>
    <xf numFmtId="0" fontId="20" fillId="0" borderId="22" xfId="0" applyFont="1" applyFill="1" applyBorder="1" applyAlignment="1" applyProtection="1">
      <alignment horizontal="right" vertical="center"/>
      <protection/>
    </xf>
    <xf numFmtId="4" fontId="24" fillId="0" borderId="10" xfId="43" applyNumberFormat="1" applyFont="1" applyFill="1" applyBorder="1" applyAlignment="1" applyProtection="1">
      <alignment horizontal="right" vertical="center"/>
      <protection locked="0"/>
    </xf>
    <xf numFmtId="3" fontId="24" fillId="0" borderId="10" xfId="43" applyNumberFormat="1" applyFont="1" applyFill="1" applyBorder="1" applyAlignment="1" applyProtection="1">
      <alignment horizontal="right" vertical="center"/>
      <protection locked="0"/>
    </xf>
    <xf numFmtId="3" fontId="24" fillId="0" borderId="10" xfId="60" applyNumberFormat="1" applyFont="1" applyFill="1" applyBorder="1" applyAlignment="1" applyProtection="1">
      <alignment horizontal="right" vertical="center"/>
      <protection/>
    </xf>
    <xf numFmtId="2" fontId="24" fillId="0" borderId="10" xfId="60" applyNumberFormat="1" applyFont="1" applyFill="1" applyBorder="1" applyAlignment="1" applyProtection="1">
      <alignment horizontal="right" vertical="center"/>
      <protection/>
    </xf>
    <xf numFmtId="4" fontId="24" fillId="0" borderId="10" xfId="43" applyNumberFormat="1" applyFont="1" applyFill="1" applyBorder="1" applyAlignment="1" applyProtection="1">
      <alignment horizontal="right" vertical="center"/>
      <protection/>
    </xf>
    <xf numFmtId="0" fontId="25" fillId="0" borderId="1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29" fillId="0" borderId="23" xfId="0" applyFont="1" applyFill="1" applyBorder="1" applyAlignment="1" applyProtection="1">
      <alignment horizontal="center" vertical="center"/>
      <protection/>
    </xf>
    <xf numFmtId="0" fontId="30" fillId="0" borderId="10" xfId="0" applyFont="1" applyFill="1" applyBorder="1" applyAlignment="1" applyProtection="1">
      <alignment vertical="center"/>
      <protection locked="0"/>
    </xf>
    <xf numFmtId="4" fontId="24" fillId="0" borderId="24" xfId="43" applyNumberFormat="1" applyFont="1" applyFill="1" applyBorder="1" applyAlignment="1" applyProtection="1">
      <alignment horizontal="right" vertical="center"/>
      <protection locked="0"/>
    </xf>
    <xf numFmtId="3" fontId="24" fillId="0" borderId="24" xfId="43" applyNumberFormat="1" applyFont="1" applyFill="1" applyBorder="1" applyAlignment="1" applyProtection="1">
      <alignment horizontal="right" vertical="center"/>
      <protection locked="0"/>
    </xf>
    <xf numFmtId="190" fontId="24" fillId="0" borderId="10" xfId="0" applyNumberFormat="1" applyFont="1" applyFill="1" applyBorder="1" applyAlignment="1" applyProtection="1">
      <alignment horizontal="center" vertical="center"/>
      <protection locked="0"/>
    </xf>
    <xf numFmtId="190" fontId="24" fillId="0" borderId="24" xfId="0" applyNumberFormat="1" applyFont="1" applyFill="1" applyBorder="1" applyAlignment="1" applyProtection="1">
      <alignment horizontal="center" vertical="center"/>
      <protection locked="0"/>
    </xf>
    <xf numFmtId="4" fontId="24" fillId="0" borderId="24" xfId="43" applyNumberFormat="1" applyFont="1" applyFill="1" applyBorder="1" applyAlignment="1" applyProtection="1">
      <alignment horizontal="right" vertical="center"/>
      <protection/>
    </xf>
    <xf numFmtId="3" fontId="24" fillId="0" borderId="24" xfId="60" applyNumberFormat="1" applyFont="1" applyFill="1" applyBorder="1" applyAlignment="1" applyProtection="1">
      <alignment horizontal="right" vertical="center"/>
      <protection/>
    </xf>
    <xf numFmtId="2" fontId="24" fillId="0" borderId="24" xfId="60" applyNumberFormat="1" applyFont="1" applyFill="1" applyBorder="1" applyAlignment="1" applyProtection="1">
      <alignment horizontal="right" vertical="center"/>
      <protection/>
    </xf>
    <xf numFmtId="3" fontId="24" fillId="0" borderId="10" xfId="43" applyNumberFormat="1" applyFont="1" applyFill="1" applyBorder="1" applyAlignment="1" applyProtection="1">
      <alignment horizontal="right" vertical="center"/>
      <protection/>
    </xf>
    <xf numFmtId="190" fontId="24" fillId="0" borderId="12" xfId="0" applyNumberFormat="1" applyFont="1" applyFill="1" applyBorder="1" applyAlignment="1" applyProtection="1">
      <alignment horizontal="center" vertical="center"/>
      <protection locked="0"/>
    </xf>
    <xf numFmtId="4" fontId="24" fillId="0" borderId="12" xfId="43" applyNumberFormat="1" applyFont="1" applyFill="1" applyBorder="1" applyAlignment="1" applyProtection="1">
      <alignment horizontal="right" vertical="center"/>
      <protection locked="0"/>
    </xf>
    <xf numFmtId="3" fontId="24" fillId="0" borderId="12" xfId="43" applyNumberFormat="1" applyFont="1" applyFill="1" applyBorder="1" applyAlignment="1" applyProtection="1">
      <alignment horizontal="right" vertical="center"/>
      <protection locked="0"/>
    </xf>
    <xf numFmtId="4" fontId="24" fillId="0" borderId="12" xfId="43" applyNumberFormat="1" applyFont="1" applyFill="1" applyBorder="1" applyAlignment="1" applyProtection="1">
      <alignment horizontal="right" vertical="center"/>
      <protection/>
    </xf>
    <xf numFmtId="3" fontId="24" fillId="0" borderId="12" xfId="43" applyNumberFormat="1" applyFont="1" applyFill="1" applyBorder="1" applyAlignment="1" applyProtection="1">
      <alignment horizontal="right" vertical="center"/>
      <protection/>
    </xf>
    <xf numFmtId="3" fontId="24" fillId="0" borderId="24" xfId="43" applyNumberFormat="1" applyFont="1" applyFill="1" applyBorder="1" applyAlignment="1" applyProtection="1">
      <alignment horizontal="right" vertical="center"/>
      <protection/>
    </xf>
    <xf numFmtId="9" fontId="24" fillId="34" borderId="10" xfId="60" applyNumberFormat="1" applyFont="1" applyFill="1" applyBorder="1" applyAlignment="1" applyProtection="1">
      <alignment horizontal="right" vertical="center"/>
      <protection/>
    </xf>
    <xf numFmtId="0" fontId="24" fillId="0" borderId="10" xfId="0" applyFont="1" applyFill="1" applyBorder="1" applyAlignment="1" applyProtection="1">
      <alignment horizontal="left" vertical="center"/>
      <protection locked="0"/>
    </xf>
    <xf numFmtId="190" fontId="24" fillId="0" borderId="10" xfId="0" applyNumberFormat="1" applyFont="1" applyFill="1" applyBorder="1" applyAlignment="1" applyProtection="1">
      <alignment horizontal="left" vertical="center"/>
      <protection locked="0"/>
    </xf>
    <xf numFmtId="0" fontId="24" fillId="0" borderId="10" xfId="0" applyFont="1" applyFill="1" applyBorder="1" applyAlignment="1" applyProtection="1">
      <alignment horizontal="center" vertical="center"/>
      <protection locked="0"/>
    </xf>
    <xf numFmtId="9" fontId="24" fillId="0" borderId="10" xfId="60" applyNumberFormat="1" applyFont="1" applyFill="1" applyBorder="1" applyAlignment="1" applyProtection="1">
      <alignment horizontal="right" vertical="center"/>
      <protection/>
    </xf>
    <xf numFmtId="0" fontId="24" fillId="34" borderId="10" xfId="0" applyFont="1" applyFill="1" applyBorder="1" applyAlignment="1" applyProtection="1">
      <alignment horizontal="left" vertical="center"/>
      <protection locked="0"/>
    </xf>
    <xf numFmtId="190" fontId="24" fillId="34" borderId="10" xfId="0" applyNumberFormat="1" applyFont="1" applyFill="1" applyBorder="1" applyAlignment="1" applyProtection="1">
      <alignment horizontal="center" vertical="center"/>
      <protection locked="0"/>
    </xf>
    <xf numFmtId="190" fontId="24" fillId="34" borderId="10" xfId="0" applyNumberFormat="1" applyFont="1" applyFill="1" applyBorder="1" applyAlignment="1" applyProtection="1">
      <alignment horizontal="left" vertical="center"/>
      <protection locked="0"/>
    </xf>
    <xf numFmtId="0" fontId="24" fillId="34" borderId="10" xfId="0" applyFont="1" applyFill="1" applyBorder="1" applyAlignment="1" applyProtection="1">
      <alignment horizontal="center" vertical="center"/>
      <protection locked="0"/>
    </xf>
    <xf numFmtId="4" fontId="24" fillId="34" borderId="10" xfId="43" applyNumberFormat="1" applyFont="1" applyFill="1" applyBorder="1" applyAlignment="1" applyProtection="1">
      <alignment horizontal="right" vertical="center"/>
      <protection locked="0"/>
    </xf>
    <xf numFmtId="3" fontId="24" fillId="34" borderId="10" xfId="43" applyNumberFormat="1" applyFont="1" applyFill="1" applyBorder="1" applyAlignment="1" applyProtection="1">
      <alignment horizontal="right" vertical="center"/>
      <protection locked="0"/>
    </xf>
    <xf numFmtId="4" fontId="24" fillId="34" borderId="10" xfId="43" applyNumberFormat="1" applyFont="1" applyFill="1" applyBorder="1" applyAlignment="1" applyProtection="1">
      <alignment horizontal="right" vertical="center"/>
      <protection/>
    </xf>
    <xf numFmtId="3" fontId="24" fillId="34" borderId="10" xfId="43" applyNumberFormat="1" applyFont="1" applyFill="1" applyBorder="1" applyAlignment="1" applyProtection="1">
      <alignment horizontal="right" vertical="center"/>
      <protection/>
    </xf>
    <xf numFmtId="3" fontId="24" fillId="34" borderId="10" xfId="60" applyNumberFormat="1" applyFont="1" applyFill="1" applyBorder="1" applyAlignment="1" applyProtection="1">
      <alignment horizontal="right" vertical="center"/>
      <protection/>
    </xf>
    <xf numFmtId="2" fontId="24" fillId="34" borderId="10" xfId="60" applyNumberFormat="1" applyFont="1" applyFill="1" applyBorder="1" applyAlignment="1" applyProtection="1">
      <alignment horizontal="right" vertical="center"/>
      <protection/>
    </xf>
    <xf numFmtId="0" fontId="24" fillId="0" borderId="25" xfId="0" applyFont="1" applyFill="1" applyBorder="1" applyAlignment="1" applyProtection="1">
      <alignment horizontal="left" vertical="center"/>
      <protection locked="0"/>
    </xf>
    <xf numFmtId="2" fontId="24" fillId="0" borderId="26" xfId="43" applyNumberFormat="1" applyFont="1" applyFill="1" applyBorder="1" applyAlignment="1" applyProtection="1">
      <alignment horizontal="right" vertical="center"/>
      <protection locked="0"/>
    </xf>
    <xf numFmtId="0" fontId="24" fillId="34" borderId="25" xfId="0" applyFont="1" applyFill="1" applyBorder="1" applyAlignment="1" applyProtection="1">
      <alignment horizontal="left" vertical="center"/>
      <protection locked="0"/>
    </xf>
    <xf numFmtId="2" fontId="24" fillId="34" borderId="26" xfId="43" applyNumberFormat="1" applyFont="1" applyFill="1" applyBorder="1" applyAlignment="1" applyProtection="1">
      <alignment horizontal="right" vertical="center"/>
      <protection locked="0"/>
    </xf>
    <xf numFmtId="0" fontId="24" fillId="0" borderId="27" xfId="0" applyFont="1" applyFill="1" applyBorder="1" applyAlignment="1" applyProtection="1">
      <alignment horizontal="left" vertical="center"/>
      <protection locked="0"/>
    </xf>
    <xf numFmtId="0" fontId="24" fillId="0" borderId="24" xfId="0" applyFont="1" applyFill="1" applyBorder="1" applyAlignment="1" applyProtection="1">
      <alignment horizontal="left" vertical="center"/>
      <protection locked="0"/>
    </xf>
    <xf numFmtId="0" fontId="24" fillId="0" borderId="24" xfId="0" applyFont="1" applyFill="1" applyBorder="1" applyAlignment="1" applyProtection="1">
      <alignment horizontal="center" vertical="center"/>
      <protection locked="0"/>
    </xf>
    <xf numFmtId="9" fontId="24" fillId="0" borderId="24" xfId="60" applyNumberFormat="1" applyFont="1" applyFill="1" applyBorder="1" applyAlignment="1" applyProtection="1">
      <alignment horizontal="right" vertical="center"/>
      <protection/>
    </xf>
    <xf numFmtId="0" fontId="24" fillId="0" borderId="28" xfId="0" applyFont="1" applyFill="1" applyBorder="1" applyAlignment="1" applyProtection="1">
      <alignment horizontal="left" vertical="center"/>
      <protection locked="0"/>
    </xf>
    <xf numFmtId="0" fontId="24" fillId="0" borderId="12" xfId="0" applyFont="1" applyFill="1" applyBorder="1" applyAlignment="1" applyProtection="1">
      <alignment horizontal="left" vertical="center"/>
      <protection locked="0"/>
    </xf>
    <xf numFmtId="0" fontId="24" fillId="0" borderId="12" xfId="0" applyFont="1" applyFill="1" applyBorder="1" applyAlignment="1" applyProtection="1">
      <alignment horizontal="center" vertical="center"/>
      <protection locked="0"/>
    </xf>
    <xf numFmtId="9" fontId="24" fillId="0" borderId="12" xfId="60" applyNumberFormat="1" applyFont="1" applyFill="1" applyBorder="1" applyAlignment="1" applyProtection="1">
      <alignment horizontal="right" vertical="center"/>
      <protection/>
    </xf>
    <xf numFmtId="190" fontId="24" fillId="0" borderId="24" xfId="0" applyNumberFormat="1" applyFont="1" applyFill="1" applyBorder="1" applyAlignment="1" applyProtection="1">
      <alignment horizontal="left" vertical="center"/>
      <protection locked="0"/>
    </xf>
    <xf numFmtId="2" fontId="24" fillId="0" borderId="29" xfId="43" applyNumberFormat="1" applyFont="1" applyFill="1" applyBorder="1" applyAlignment="1" applyProtection="1">
      <alignment horizontal="right" vertical="center"/>
      <protection locked="0"/>
    </xf>
    <xf numFmtId="0" fontId="23" fillId="0" borderId="23" xfId="0" applyFont="1" applyFill="1" applyBorder="1" applyAlignment="1" applyProtection="1">
      <alignment horizontal="left" vertical="center"/>
      <protection locked="0"/>
    </xf>
    <xf numFmtId="190" fontId="24" fillId="0" borderId="12" xfId="0" applyNumberFormat="1" applyFont="1" applyFill="1" applyBorder="1" applyAlignment="1" applyProtection="1">
      <alignment horizontal="left" vertical="center"/>
      <protection locked="0"/>
    </xf>
    <xf numFmtId="3" fontId="24" fillId="0" borderId="12" xfId="60" applyNumberFormat="1" applyFont="1" applyFill="1" applyBorder="1" applyAlignment="1" applyProtection="1">
      <alignment horizontal="right" vertical="center"/>
      <protection/>
    </xf>
    <xf numFmtId="2" fontId="24" fillId="0" borderId="12" xfId="60" applyNumberFormat="1" applyFont="1" applyFill="1" applyBorder="1" applyAlignment="1" applyProtection="1">
      <alignment horizontal="right" vertical="center"/>
      <protection/>
    </xf>
    <xf numFmtId="2" fontId="24" fillId="0" borderId="30" xfId="43" applyNumberFormat="1" applyFont="1" applyFill="1" applyBorder="1" applyAlignment="1" applyProtection="1">
      <alignment horizontal="right" vertical="center"/>
      <protection locked="0"/>
    </xf>
    <xf numFmtId="0" fontId="24" fillId="34" borderId="31" xfId="0" applyFont="1" applyFill="1" applyBorder="1" applyAlignment="1" applyProtection="1">
      <alignment horizontal="left" vertical="center"/>
      <protection locked="0"/>
    </xf>
    <xf numFmtId="190" fontId="24" fillId="34" borderId="32" xfId="0" applyNumberFormat="1" applyFont="1" applyFill="1" applyBorder="1" applyAlignment="1" applyProtection="1">
      <alignment horizontal="center" vertical="center"/>
      <protection locked="0"/>
    </xf>
    <xf numFmtId="190" fontId="24" fillId="34" borderId="32" xfId="0" applyNumberFormat="1" applyFont="1" applyFill="1" applyBorder="1" applyAlignment="1" applyProtection="1">
      <alignment horizontal="left" vertical="center"/>
      <protection locked="0"/>
    </xf>
    <xf numFmtId="0" fontId="24" fillId="34" borderId="32" xfId="0" applyFont="1" applyFill="1" applyBorder="1" applyAlignment="1" applyProtection="1">
      <alignment horizontal="left" vertical="center"/>
      <protection locked="0"/>
    </xf>
    <xf numFmtId="0" fontId="24" fillId="34" borderId="32" xfId="0" applyFont="1" applyFill="1" applyBorder="1" applyAlignment="1" applyProtection="1">
      <alignment horizontal="center" vertical="center"/>
      <protection locked="0"/>
    </xf>
    <xf numFmtId="4" fontId="24" fillId="34" borderId="32" xfId="43" applyNumberFormat="1" applyFont="1" applyFill="1" applyBorder="1" applyAlignment="1" applyProtection="1">
      <alignment horizontal="right" vertical="center"/>
      <protection locked="0"/>
    </xf>
    <xf numFmtId="3" fontId="24" fillId="34" borderId="32" xfId="43" applyNumberFormat="1" applyFont="1" applyFill="1" applyBorder="1" applyAlignment="1" applyProtection="1">
      <alignment horizontal="right" vertical="center"/>
      <protection locked="0"/>
    </xf>
    <xf numFmtId="4" fontId="24" fillId="34" borderId="32" xfId="43" applyNumberFormat="1" applyFont="1" applyFill="1" applyBorder="1" applyAlignment="1" applyProtection="1">
      <alignment horizontal="right" vertical="center"/>
      <protection/>
    </xf>
    <xf numFmtId="3" fontId="24" fillId="34" borderId="32" xfId="43" applyNumberFormat="1" applyFont="1" applyFill="1" applyBorder="1" applyAlignment="1" applyProtection="1">
      <alignment horizontal="right" vertical="center"/>
      <protection/>
    </xf>
    <xf numFmtId="3" fontId="24" fillId="34" borderId="32" xfId="60" applyNumberFormat="1" applyFont="1" applyFill="1" applyBorder="1" applyAlignment="1" applyProtection="1">
      <alignment horizontal="right" vertical="center"/>
      <protection/>
    </xf>
    <xf numFmtId="2" fontId="24" fillId="34" borderId="32" xfId="60" applyNumberFormat="1" applyFont="1" applyFill="1" applyBorder="1" applyAlignment="1" applyProtection="1">
      <alignment horizontal="right" vertical="center"/>
      <protection/>
    </xf>
    <xf numFmtId="9" fontId="24" fillId="34" borderId="32" xfId="60" applyNumberFormat="1" applyFont="1" applyFill="1" applyBorder="1" applyAlignment="1" applyProtection="1">
      <alignment horizontal="right" vertical="center"/>
      <protection/>
    </xf>
    <xf numFmtId="2" fontId="24" fillId="34" borderId="33" xfId="43" applyNumberFormat="1" applyFont="1" applyFill="1" applyBorder="1" applyAlignment="1" applyProtection="1">
      <alignment horizontal="right" vertical="center"/>
      <protection locked="0"/>
    </xf>
    <xf numFmtId="0" fontId="12" fillId="0" borderId="10" xfId="0" applyFont="1" applyFill="1" applyBorder="1" applyAlignment="1" applyProtection="1">
      <alignment horizontal="left" vertical="center"/>
      <protection locked="0"/>
    </xf>
    <xf numFmtId="0" fontId="12" fillId="0" borderId="10" xfId="0" applyFont="1" applyFill="1" applyBorder="1" applyAlignment="1">
      <alignment horizontal="left" vertical="center"/>
    </xf>
    <xf numFmtId="0" fontId="23" fillId="33" borderId="21" xfId="0" applyFont="1" applyFill="1" applyBorder="1" applyAlignment="1">
      <alignment horizontal="center" vertical="center"/>
    </xf>
    <xf numFmtId="0" fontId="23" fillId="33" borderId="34" xfId="0" applyFont="1" applyFill="1" applyBorder="1" applyAlignment="1">
      <alignment horizontal="center" vertical="center"/>
    </xf>
    <xf numFmtId="0" fontId="23" fillId="33" borderId="35" xfId="0" applyFont="1" applyFill="1" applyBorder="1" applyAlignment="1">
      <alignment horizontal="center" vertical="center"/>
    </xf>
    <xf numFmtId="0" fontId="16"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6" fillId="0" borderId="10" xfId="0" applyFont="1" applyFill="1" applyBorder="1" applyAlignment="1">
      <alignment horizontal="right" vertical="center" wrapText="1"/>
    </xf>
    <xf numFmtId="193" fontId="9" fillId="0" borderId="10" xfId="0" applyNumberFormat="1" applyFont="1" applyFill="1" applyBorder="1" applyAlignment="1" applyProtection="1">
      <alignment horizontal="right" vertical="center" wrapText="1"/>
      <protection locked="0"/>
    </xf>
    <xf numFmtId="0" fontId="26" fillId="33" borderId="10" xfId="0" applyFont="1" applyFill="1" applyBorder="1" applyAlignment="1" applyProtection="1">
      <alignment horizontal="center" vertical="center"/>
      <protection/>
    </xf>
    <xf numFmtId="0" fontId="27" fillId="33" borderId="14" xfId="0" applyFont="1" applyFill="1" applyBorder="1" applyAlignment="1">
      <alignment/>
    </xf>
    <xf numFmtId="185" fontId="17" fillId="0" borderId="32" xfId="0" applyNumberFormat="1" applyFont="1" applyFill="1" applyBorder="1" applyAlignment="1" applyProtection="1">
      <alignment horizontal="center" vertical="center" wrapText="1"/>
      <protection/>
    </xf>
    <xf numFmtId="0" fontId="17" fillId="0" borderId="32"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wrapText="1"/>
      <protection/>
    </xf>
    <xf numFmtId="193" fontId="17" fillId="0" borderId="32" xfId="0" applyNumberFormat="1" applyFont="1" applyFill="1" applyBorder="1" applyAlignment="1" applyProtection="1">
      <alignment horizontal="center" vertical="center" wrapText="1"/>
      <protection/>
    </xf>
    <xf numFmtId="193" fontId="17" fillId="0" borderId="33" xfId="0" applyNumberFormat="1" applyFont="1" applyFill="1" applyBorder="1" applyAlignment="1" applyProtection="1">
      <alignment horizontal="center" vertical="center" wrapText="1"/>
      <protection/>
    </xf>
    <xf numFmtId="171" fontId="17" fillId="0" borderId="31" xfId="43" applyFont="1" applyFill="1" applyBorder="1" applyAlignment="1" applyProtection="1">
      <alignment horizontal="center" vertical="center"/>
      <protection/>
    </xf>
    <xf numFmtId="171" fontId="17" fillId="0" borderId="36" xfId="43" applyFont="1" applyFill="1" applyBorder="1" applyAlignment="1" applyProtection="1">
      <alignment horizontal="center" vertical="center"/>
      <protection/>
    </xf>
    <xf numFmtId="190" fontId="17" fillId="0" borderId="32" xfId="0" applyNumberFormat="1" applyFont="1" applyFill="1" applyBorder="1" applyAlignment="1" applyProtection="1">
      <alignment horizontal="center" vertical="center" wrapText="1"/>
      <protection/>
    </xf>
    <xf numFmtId="190" fontId="17" fillId="0" borderId="14" xfId="0" applyNumberFormat="1"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protection/>
    </xf>
    <xf numFmtId="0" fontId="28" fillId="33" borderId="0" xfId="0" applyFont="1" applyFill="1" applyBorder="1" applyAlignment="1" applyProtection="1">
      <alignment horizontal="center" vertical="center"/>
      <protection/>
    </xf>
    <xf numFmtId="0" fontId="27" fillId="0" borderId="0" xfId="0" applyFont="1" applyAlignment="1">
      <alignment/>
    </xf>
    <xf numFmtId="171" fontId="17" fillId="0" borderId="37" xfId="43" applyFont="1" applyFill="1" applyBorder="1" applyAlignment="1" applyProtection="1">
      <alignment horizontal="center" vertical="center"/>
      <protection/>
    </xf>
    <xf numFmtId="171" fontId="17" fillId="0" borderId="38" xfId="43" applyFont="1" applyFill="1" applyBorder="1" applyAlignment="1" applyProtection="1">
      <alignment horizontal="center" vertical="center"/>
      <protection/>
    </xf>
    <xf numFmtId="190" fontId="17" fillId="0" borderId="39" xfId="0" applyNumberFormat="1" applyFont="1" applyFill="1" applyBorder="1" applyAlignment="1" applyProtection="1">
      <alignment horizontal="center" vertical="center" wrapText="1"/>
      <protection/>
    </xf>
    <xf numFmtId="190" fontId="17" fillId="0" borderId="19" xfId="0" applyNumberFormat="1" applyFont="1" applyFill="1" applyBorder="1" applyAlignment="1" applyProtection="1">
      <alignment horizontal="center" vertical="center" wrapText="1"/>
      <protection/>
    </xf>
    <xf numFmtId="0" fontId="17" fillId="0" borderId="39" xfId="0"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protection/>
    </xf>
    <xf numFmtId="0" fontId="17" fillId="0" borderId="19" xfId="0" applyFont="1" applyFill="1" applyBorder="1" applyAlignment="1" applyProtection="1">
      <alignment horizontal="center" vertical="center" wrapText="1"/>
      <protection/>
    </xf>
    <xf numFmtId="185" fontId="17" fillId="0" borderId="39" xfId="0" applyNumberFormat="1" applyFont="1" applyFill="1" applyBorder="1" applyAlignment="1" applyProtection="1">
      <alignment horizontal="center" vertical="center" wrapText="1"/>
      <protection/>
    </xf>
    <xf numFmtId="193" fontId="17" fillId="0" borderId="39" xfId="0" applyNumberFormat="1" applyFont="1" applyFill="1" applyBorder="1" applyAlignment="1" applyProtection="1">
      <alignment horizontal="center" vertical="center" wrapText="1"/>
      <protection/>
    </xf>
    <xf numFmtId="193" fontId="17" fillId="0" borderId="4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6" fillId="0" borderId="0" xfId="0" applyFont="1" applyAlignment="1">
      <alignment horizontal="right" vertical="center" wrapText="1"/>
    </xf>
    <xf numFmtId="0" fontId="22" fillId="33" borderId="12" xfId="0" applyFont="1" applyFill="1" applyBorder="1" applyAlignment="1">
      <alignment horizontal="center" vertical="center"/>
    </xf>
    <xf numFmtId="0" fontId="22" fillId="33" borderId="12" xfId="0" applyFont="1" applyFill="1" applyBorder="1" applyAlignment="1">
      <alignment horizontal="right" vertical="center"/>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193" fontId="9" fillId="0" borderId="0" xfId="0" applyNumberFormat="1" applyFont="1" applyBorder="1" applyAlignment="1" applyProtection="1">
      <alignment horizontal="righ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80308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382875" y="0"/>
          <a:ext cx="26193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011775"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5249525" y="419100"/>
          <a:ext cx="260985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48
</a:t>
          </a:r>
          <a:r>
            <a:rPr lang="en-US" cap="none" sz="2000" b="0" i="0" u="none" baseline="0">
              <a:solidFill>
                <a:srgbClr val="000000"/>
              </a:solidFill>
              <a:latin typeface="Impact"/>
              <a:ea typeface="Impact"/>
              <a:cs typeface="Impact"/>
            </a:rPr>
            <a:t>27-29 NOV'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fLocksText="0">
      <xdr:nvSpPr>
        <xdr:cNvPr id="1" name="Text Box 1"/>
        <xdr:cNvSpPr txBox="1">
          <a:spLocks noChangeArrowheads="1"/>
        </xdr:cNvSpPr>
      </xdr:nvSpPr>
      <xdr:spPr>
        <a:xfrm>
          <a:off x="0" y="0"/>
          <a:ext cx="117062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191375" y="0"/>
          <a:ext cx="23336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fLocksText="0">
      <xdr:nvSpPr>
        <xdr:cNvPr id="3" name="Text Box 3"/>
        <xdr:cNvSpPr txBox="1">
          <a:spLocks noChangeArrowheads="1"/>
        </xdr:cNvSpPr>
      </xdr:nvSpPr>
      <xdr:spPr>
        <a:xfrm>
          <a:off x="0" y="0"/>
          <a:ext cx="9048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058025" y="0"/>
          <a:ext cx="19812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0392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400925" y="409575"/>
          <a:ext cx="15430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fLocksText="0">
      <xdr:nvSpPr>
        <xdr:cNvPr id="7" name="Text Box 7"/>
        <xdr:cNvSpPr txBox="1">
          <a:spLocks noChangeArrowheads="1"/>
        </xdr:cNvSpPr>
      </xdr:nvSpPr>
      <xdr:spPr>
        <a:xfrm>
          <a:off x="0" y="0"/>
          <a:ext cx="9048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058025" y="0"/>
          <a:ext cx="19812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039225"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400" b="0" i="0" u="none" baseline="0">
              <a:solidFill>
                <a:srgbClr val="000000"/>
              </a:solidFill>
              <a:latin typeface="Impact"/>
              <a:ea typeface="Impact"/>
              <a:cs typeface="Impact"/>
            </a:rPr>
            <a:t>WEEKEND BOX OFFICE &amp; ADMISSION REPORT</a:t>
          </a:r>
        </a:p>
      </xdr:txBody>
    </xdr:sp>
    <xdr:clientData/>
  </xdr:twoCellAnchor>
  <xdr:twoCellAnchor>
    <xdr:from>
      <xdr:col>20</xdr:col>
      <xdr:colOff>590550</xdr:colOff>
      <xdr:row>0</xdr:row>
      <xdr:rowOff>581025</xdr:rowOff>
    </xdr:from>
    <xdr:to>
      <xdr:col>22</xdr:col>
      <xdr:colOff>409575</xdr:colOff>
      <xdr:row>0</xdr:row>
      <xdr:rowOff>1038225</xdr:rowOff>
    </xdr:to>
    <xdr:sp fLocksText="0">
      <xdr:nvSpPr>
        <xdr:cNvPr id="10" name="Text Box 10"/>
        <xdr:cNvSpPr txBox="1">
          <a:spLocks noChangeArrowheads="1"/>
        </xdr:cNvSpPr>
      </xdr:nvSpPr>
      <xdr:spPr>
        <a:xfrm>
          <a:off x="7648575" y="581025"/>
          <a:ext cx="1333500" cy="4572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48
</a:t>
          </a:r>
          <a:r>
            <a:rPr lang="en-US" cap="none" sz="1200" b="0" i="0" u="none" baseline="0">
              <a:solidFill>
                <a:srgbClr val="000000"/>
              </a:solidFill>
              <a:latin typeface="Impact"/>
              <a:ea typeface="Impact"/>
              <a:cs typeface="Impact"/>
            </a:rPr>
            <a:t>27-29 NOV'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42"/>
  <sheetViews>
    <sheetView tabSelected="1" zoomScale="65" zoomScaleNormal="65" zoomScalePageLayoutView="0" workbookViewId="0" topLeftCell="A1">
      <selection activeCell="A9" sqref="A9:IV9"/>
    </sheetView>
  </sheetViews>
  <sheetFormatPr defaultColWidth="39.8515625" defaultRowHeight="12.75"/>
  <cols>
    <col min="1" max="1" width="4.57421875" style="34" bestFit="1" customWidth="1"/>
    <col min="2" max="2" width="38.57421875" style="35" customWidth="1"/>
    <col min="3" max="3" width="9.7109375" style="36" bestFit="1" customWidth="1"/>
    <col min="4" max="4" width="13.140625" style="21" customWidth="1"/>
    <col min="5" max="5" width="21.140625" style="21" customWidth="1"/>
    <col min="6" max="6" width="6.57421875" style="37" bestFit="1" customWidth="1"/>
    <col min="7" max="7" width="8.57421875" style="37" customWidth="1"/>
    <col min="8" max="8" width="9.8515625" style="37" customWidth="1"/>
    <col min="9" max="9" width="11.57421875" style="42" bestFit="1" customWidth="1"/>
    <col min="10" max="10" width="7.7109375" style="130" bestFit="1" customWidth="1"/>
    <col min="11" max="11" width="12.7109375" style="42" bestFit="1" customWidth="1"/>
    <col min="12" max="12" width="8.7109375" style="130" bestFit="1" customWidth="1"/>
    <col min="13" max="13" width="13.421875" style="42" bestFit="1" customWidth="1"/>
    <col min="14" max="14" width="8.7109375" style="130" bestFit="1" customWidth="1"/>
    <col min="15" max="15" width="14.00390625" style="125" bestFit="1" customWidth="1"/>
    <col min="16" max="16" width="8.8515625" style="135" bestFit="1" customWidth="1"/>
    <col min="17" max="17" width="10.00390625" style="130" bestFit="1" customWidth="1"/>
    <col min="18" max="18" width="7.421875" style="38" bestFit="1" customWidth="1"/>
    <col min="19" max="19" width="13.421875" style="42" bestFit="1" customWidth="1"/>
    <col min="20" max="20" width="9.28125" style="50" customWidth="1"/>
    <col min="21" max="21" width="14.57421875" style="42" bestFit="1" customWidth="1"/>
    <col min="22" max="22" width="10.421875" style="130" bestFit="1" customWidth="1"/>
    <col min="23" max="23" width="7.421875" style="38" bestFit="1" customWidth="1"/>
    <col min="24" max="24" width="2.421875" style="148" bestFit="1" customWidth="1"/>
    <col min="25" max="27" width="39.8515625" style="21" customWidth="1"/>
    <col min="28" max="28" width="2.00390625" style="21" bestFit="1" customWidth="1"/>
    <col min="29" max="16384" width="39.8515625" style="21" customWidth="1"/>
  </cols>
  <sheetData>
    <row r="1" spans="1:24" s="17" customFormat="1" ht="99" customHeight="1">
      <c r="A1" s="7"/>
      <c r="B1" s="8"/>
      <c r="C1" s="9"/>
      <c r="D1" s="10"/>
      <c r="E1" s="10"/>
      <c r="F1" s="11"/>
      <c r="G1" s="11"/>
      <c r="H1" s="11"/>
      <c r="I1" s="12"/>
      <c r="J1" s="127"/>
      <c r="K1" s="13"/>
      <c r="L1" s="131"/>
      <c r="M1" s="14"/>
      <c r="N1" s="132"/>
      <c r="O1" s="15"/>
      <c r="P1" s="133"/>
      <c r="Q1" s="136"/>
      <c r="R1" s="16"/>
      <c r="S1" s="126"/>
      <c r="T1" s="48"/>
      <c r="U1" s="126"/>
      <c r="V1" s="136"/>
      <c r="W1" s="16"/>
      <c r="X1" s="145"/>
    </row>
    <row r="2" spans="1:24" s="18" customFormat="1" ht="27.75" thickBot="1">
      <c r="A2" s="219" t="s">
        <v>12</v>
      </c>
      <c r="B2" s="220"/>
      <c r="C2" s="220"/>
      <c r="D2" s="220"/>
      <c r="E2" s="220"/>
      <c r="F2" s="220"/>
      <c r="G2" s="220"/>
      <c r="H2" s="220"/>
      <c r="I2" s="220"/>
      <c r="J2" s="220"/>
      <c r="K2" s="220"/>
      <c r="L2" s="220"/>
      <c r="M2" s="220"/>
      <c r="N2" s="220"/>
      <c r="O2" s="220"/>
      <c r="P2" s="220"/>
      <c r="Q2" s="220"/>
      <c r="R2" s="220"/>
      <c r="S2" s="220"/>
      <c r="T2" s="220"/>
      <c r="U2" s="220"/>
      <c r="V2" s="220"/>
      <c r="W2" s="220"/>
      <c r="X2" s="146"/>
    </row>
    <row r="3" spans="1:24" s="19" customFormat="1" ht="20.25" customHeight="1">
      <c r="A3" s="43"/>
      <c r="B3" s="226" t="s">
        <v>13</v>
      </c>
      <c r="C3" s="228" t="s">
        <v>18</v>
      </c>
      <c r="D3" s="222" t="s">
        <v>4</v>
      </c>
      <c r="E3" s="222" t="s">
        <v>1</v>
      </c>
      <c r="F3" s="222" t="s">
        <v>19</v>
      </c>
      <c r="G3" s="222" t="s">
        <v>20</v>
      </c>
      <c r="H3" s="222" t="s">
        <v>21</v>
      </c>
      <c r="I3" s="221" t="s">
        <v>5</v>
      </c>
      <c r="J3" s="221"/>
      <c r="K3" s="221" t="s">
        <v>6</v>
      </c>
      <c r="L3" s="221"/>
      <c r="M3" s="221" t="s">
        <v>7</v>
      </c>
      <c r="N3" s="221"/>
      <c r="O3" s="224" t="s">
        <v>22</v>
      </c>
      <c r="P3" s="224"/>
      <c r="Q3" s="224"/>
      <c r="R3" s="224"/>
      <c r="S3" s="221" t="s">
        <v>3</v>
      </c>
      <c r="T3" s="221"/>
      <c r="U3" s="224" t="s">
        <v>14</v>
      </c>
      <c r="V3" s="224"/>
      <c r="W3" s="225"/>
      <c r="X3" s="147"/>
    </row>
    <row r="4" spans="1:24" s="19" customFormat="1" ht="29.25" thickBot="1">
      <c r="A4" s="44"/>
      <c r="B4" s="227"/>
      <c r="C4" s="229"/>
      <c r="D4" s="230"/>
      <c r="E4" s="230"/>
      <c r="F4" s="223"/>
      <c r="G4" s="223"/>
      <c r="H4" s="223"/>
      <c r="I4" s="137" t="s">
        <v>10</v>
      </c>
      <c r="J4" s="138" t="s">
        <v>9</v>
      </c>
      <c r="K4" s="137" t="s">
        <v>10</v>
      </c>
      <c r="L4" s="138" t="s">
        <v>9</v>
      </c>
      <c r="M4" s="137" t="s">
        <v>10</v>
      </c>
      <c r="N4" s="138" t="s">
        <v>9</v>
      </c>
      <c r="O4" s="137" t="s">
        <v>10</v>
      </c>
      <c r="P4" s="138" t="s">
        <v>9</v>
      </c>
      <c r="Q4" s="138" t="s">
        <v>15</v>
      </c>
      <c r="R4" s="46" t="s">
        <v>16</v>
      </c>
      <c r="S4" s="137" t="s">
        <v>10</v>
      </c>
      <c r="T4" s="49" t="s">
        <v>8</v>
      </c>
      <c r="U4" s="137" t="s">
        <v>10</v>
      </c>
      <c r="V4" s="138" t="s">
        <v>9</v>
      </c>
      <c r="W4" s="47" t="s">
        <v>16</v>
      </c>
      <c r="X4" s="147"/>
    </row>
    <row r="5" spans="1:24" s="19" customFormat="1" ht="15" customHeight="1">
      <c r="A5" s="2">
        <v>1</v>
      </c>
      <c r="B5" s="197" t="s">
        <v>40</v>
      </c>
      <c r="C5" s="198">
        <v>40144</v>
      </c>
      <c r="D5" s="199" t="s">
        <v>41</v>
      </c>
      <c r="E5" s="200" t="s">
        <v>42</v>
      </c>
      <c r="F5" s="201">
        <v>270</v>
      </c>
      <c r="G5" s="201">
        <v>270</v>
      </c>
      <c r="H5" s="201">
        <v>1</v>
      </c>
      <c r="I5" s="202">
        <v>515686.25</v>
      </c>
      <c r="J5" s="203">
        <v>57080</v>
      </c>
      <c r="K5" s="202">
        <v>998555</v>
      </c>
      <c r="L5" s="203">
        <v>111319</v>
      </c>
      <c r="M5" s="202">
        <v>1023312.75</v>
      </c>
      <c r="N5" s="203">
        <v>112029</v>
      </c>
      <c r="O5" s="204">
        <v>2537554</v>
      </c>
      <c r="P5" s="205">
        <v>280428</v>
      </c>
      <c r="Q5" s="206">
        <f aca="true" t="shared" si="0" ref="Q5:Q24">IF(O5&lt;&gt;0,P5/G5,"")</f>
        <v>1038.6222222222223</v>
      </c>
      <c r="R5" s="207">
        <f aca="true" t="shared" si="1" ref="R5:R24">IF(O5&lt;&gt;0,O5/P5,"")</f>
        <v>9.048861026716304</v>
      </c>
      <c r="S5" s="202"/>
      <c r="T5" s="208">
        <f aca="true" t="shared" si="2" ref="T5:T24">IF(S5&lt;&gt;0,-(S5-O5)/S5,"")</f>
      </c>
      <c r="U5" s="204">
        <v>2537554</v>
      </c>
      <c r="V5" s="205">
        <v>280428</v>
      </c>
      <c r="W5" s="209">
        <f>U5/V5</f>
        <v>9.048861026716304</v>
      </c>
      <c r="X5" s="192"/>
    </row>
    <row r="6" spans="1:24" s="19" customFormat="1" ht="15" customHeight="1">
      <c r="A6" s="2">
        <v>2</v>
      </c>
      <c r="B6" s="178" t="s">
        <v>37</v>
      </c>
      <c r="C6" s="151">
        <v>40137</v>
      </c>
      <c r="D6" s="165" t="s">
        <v>25</v>
      </c>
      <c r="E6" s="164" t="s">
        <v>30</v>
      </c>
      <c r="F6" s="166">
        <v>147</v>
      </c>
      <c r="G6" s="166">
        <v>203</v>
      </c>
      <c r="H6" s="166">
        <v>2</v>
      </c>
      <c r="I6" s="140">
        <v>480918.75</v>
      </c>
      <c r="J6" s="141">
        <v>49747</v>
      </c>
      <c r="K6" s="140">
        <v>804972.75</v>
      </c>
      <c r="L6" s="141">
        <v>84443</v>
      </c>
      <c r="M6" s="140">
        <v>843672.5</v>
      </c>
      <c r="N6" s="141">
        <v>88464</v>
      </c>
      <c r="O6" s="144">
        <f>I6+K6+M6</f>
        <v>2129564</v>
      </c>
      <c r="P6" s="156">
        <f>J6+L6+N6</f>
        <v>222654</v>
      </c>
      <c r="Q6" s="142">
        <f t="shared" si="0"/>
        <v>1096.8177339901479</v>
      </c>
      <c r="R6" s="143">
        <f t="shared" si="1"/>
        <v>9.5644542653624</v>
      </c>
      <c r="S6" s="140">
        <v>2801269</v>
      </c>
      <c r="T6" s="167">
        <f t="shared" si="2"/>
        <v>-0.2397859684307362</v>
      </c>
      <c r="U6" s="140">
        <v>6628250.5</v>
      </c>
      <c r="V6" s="141">
        <v>716460</v>
      </c>
      <c r="W6" s="179">
        <f>U6/V6</f>
        <v>9.251389470451944</v>
      </c>
      <c r="X6" s="192"/>
    </row>
    <row r="7" spans="1:24" s="20" customFormat="1" ht="15" customHeight="1" thickBot="1">
      <c r="A7" s="139">
        <v>3</v>
      </c>
      <c r="B7" s="182">
        <v>2012</v>
      </c>
      <c r="C7" s="152">
        <v>40130</v>
      </c>
      <c r="D7" s="190" t="s">
        <v>24</v>
      </c>
      <c r="E7" s="183" t="s">
        <v>27</v>
      </c>
      <c r="F7" s="184">
        <v>173</v>
      </c>
      <c r="G7" s="184">
        <v>180</v>
      </c>
      <c r="H7" s="184">
        <v>3</v>
      </c>
      <c r="I7" s="149">
        <v>424312</v>
      </c>
      <c r="J7" s="150">
        <v>45012</v>
      </c>
      <c r="K7" s="149">
        <v>647331</v>
      </c>
      <c r="L7" s="150">
        <v>68553</v>
      </c>
      <c r="M7" s="149">
        <v>715300</v>
      </c>
      <c r="N7" s="150">
        <v>75995</v>
      </c>
      <c r="O7" s="153">
        <f>+I7+K7+M7</f>
        <v>1786943</v>
      </c>
      <c r="P7" s="162">
        <f>+J7+L7+N7</f>
        <v>189560</v>
      </c>
      <c r="Q7" s="154">
        <f t="shared" si="0"/>
        <v>1053.111111111111</v>
      </c>
      <c r="R7" s="155">
        <f t="shared" si="1"/>
        <v>9.426793627347541</v>
      </c>
      <c r="S7" s="149">
        <v>1543204</v>
      </c>
      <c r="T7" s="185">
        <f t="shared" si="2"/>
        <v>0.1579434734487469</v>
      </c>
      <c r="U7" s="149">
        <v>9458077.25</v>
      </c>
      <c r="V7" s="150">
        <v>1028667</v>
      </c>
      <c r="W7" s="191">
        <f>U7/V7</f>
        <v>9.194498559786597</v>
      </c>
      <c r="X7" s="192"/>
    </row>
    <row r="8" spans="1:24" s="20" customFormat="1" ht="15" customHeight="1">
      <c r="A8" s="51">
        <v>4</v>
      </c>
      <c r="B8" s="186" t="s">
        <v>43</v>
      </c>
      <c r="C8" s="157">
        <v>40137</v>
      </c>
      <c r="D8" s="193" t="s">
        <v>44</v>
      </c>
      <c r="E8" s="187" t="s">
        <v>38</v>
      </c>
      <c r="F8" s="188">
        <v>311</v>
      </c>
      <c r="G8" s="188">
        <v>304</v>
      </c>
      <c r="H8" s="188">
        <v>2</v>
      </c>
      <c r="I8" s="158">
        <v>457090.5</v>
      </c>
      <c r="J8" s="159">
        <v>55438</v>
      </c>
      <c r="K8" s="158">
        <v>660965.25</v>
      </c>
      <c r="L8" s="159">
        <v>80756</v>
      </c>
      <c r="M8" s="158">
        <v>600937.75</v>
      </c>
      <c r="N8" s="159">
        <v>73615</v>
      </c>
      <c r="O8" s="160">
        <f>SUM(I8+K8+M8)</f>
        <v>1718993.5</v>
      </c>
      <c r="P8" s="161">
        <f>SUM(J8+L8+N8)</f>
        <v>209809</v>
      </c>
      <c r="Q8" s="194">
        <f t="shared" si="0"/>
        <v>690.1611842105264</v>
      </c>
      <c r="R8" s="195">
        <f t="shared" si="1"/>
        <v>8.19313518485861</v>
      </c>
      <c r="S8" s="158">
        <v>2266797.75</v>
      </c>
      <c r="T8" s="189">
        <f t="shared" si="2"/>
        <v>-0.24166436992448928</v>
      </c>
      <c r="U8" s="158">
        <v>5023747.75</v>
      </c>
      <c r="V8" s="159">
        <v>623508</v>
      </c>
      <c r="W8" s="196">
        <f>U8/V8</f>
        <v>8.057230620938304</v>
      </c>
      <c r="X8" s="192"/>
    </row>
    <row r="9" spans="1:24" s="20" customFormat="1" ht="15" customHeight="1">
      <c r="A9" s="51">
        <v>5</v>
      </c>
      <c r="B9" s="180" t="s">
        <v>45</v>
      </c>
      <c r="C9" s="169">
        <v>40144</v>
      </c>
      <c r="D9" s="170" t="s">
        <v>2</v>
      </c>
      <c r="E9" s="168" t="s">
        <v>58</v>
      </c>
      <c r="F9" s="171">
        <v>128</v>
      </c>
      <c r="G9" s="171">
        <v>129</v>
      </c>
      <c r="H9" s="171">
        <v>1</v>
      </c>
      <c r="I9" s="172">
        <v>195167</v>
      </c>
      <c r="J9" s="173">
        <v>21395</v>
      </c>
      <c r="K9" s="172">
        <v>361607</v>
      </c>
      <c r="L9" s="173">
        <v>39721</v>
      </c>
      <c r="M9" s="172">
        <v>412015</v>
      </c>
      <c r="N9" s="173">
        <v>45160</v>
      </c>
      <c r="O9" s="174">
        <f>+M9+K9+I9</f>
        <v>968789</v>
      </c>
      <c r="P9" s="175">
        <f>+N9+L9+J9</f>
        <v>106276</v>
      </c>
      <c r="Q9" s="176">
        <f t="shared" si="0"/>
        <v>823.8449612403101</v>
      </c>
      <c r="R9" s="177">
        <f t="shared" si="1"/>
        <v>9.115783431819038</v>
      </c>
      <c r="S9" s="172"/>
      <c r="T9" s="163">
        <f t="shared" si="2"/>
      </c>
      <c r="U9" s="172">
        <v>968789</v>
      </c>
      <c r="V9" s="173">
        <v>106276</v>
      </c>
      <c r="W9" s="181">
        <f>U9/V9</f>
        <v>9.115783431819038</v>
      </c>
      <c r="X9" s="192"/>
    </row>
    <row r="10" spans="1:24" s="20" customFormat="1" ht="15" customHeight="1">
      <c r="A10" s="51">
        <v>6</v>
      </c>
      <c r="B10" s="178" t="s">
        <v>59</v>
      </c>
      <c r="C10" s="151">
        <v>40102</v>
      </c>
      <c r="D10" s="165" t="s">
        <v>62</v>
      </c>
      <c r="E10" s="164" t="s">
        <v>63</v>
      </c>
      <c r="F10" s="166">
        <v>319</v>
      </c>
      <c r="G10" s="166">
        <v>115</v>
      </c>
      <c r="H10" s="166">
        <v>7</v>
      </c>
      <c r="I10" s="140">
        <v>59065.75</v>
      </c>
      <c r="J10" s="141">
        <v>7145</v>
      </c>
      <c r="K10" s="140">
        <v>101001.5</v>
      </c>
      <c r="L10" s="141">
        <v>12258</v>
      </c>
      <c r="M10" s="140">
        <v>117571</v>
      </c>
      <c r="N10" s="141">
        <v>14049</v>
      </c>
      <c r="O10" s="144">
        <f>I10+K10+M10</f>
        <v>277638.25</v>
      </c>
      <c r="P10" s="156">
        <f>J10+L10+N10</f>
        <v>33452</v>
      </c>
      <c r="Q10" s="142">
        <f t="shared" si="0"/>
        <v>290.88695652173914</v>
      </c>
      <c r="R10" s="143">
        <f t="shared" si="1"/>
        <v>8.299600920722229</v>
      </c>
      <c r="S10" s="140">
        <v>448149.5</v>
      </c>
      <c r="T10" s="167">
        <f t="shared" si="2"/>
        <v>-0.3804785010359266</v>
      </c>
      <c r="U10" s="140">
        <f>18960811.25+277638.25</f>
        <v>19238449.5</v>
      </c>
      <c r="V10" s="141">
        <f>2320668+33452</f>
        <v>2354120</v>
      </c>
      <c r="W10" s="179">
        <f>IF(U10&lt;&gt;0,U10/V10,"")</f>
        <v>8.172246741882317</v>
      </c>
      <c r="X10" s="192"/>
    </row>
    <row r="11" spans="1:24" s="20" customFormat="1" ht="15" customHeight="1">
      <c r="A11" s="51">
        <v>7</v>
      </c>
      <c r="B11" s="178" t="s">
        <v>46</v>
      </c>
      <c r="C11" s="151">
        <v>40137</v>
      </c>
      <c r="D11" s="165" t="s">
        <v>24</v>
      </c>
      <c r="E11" s="164" t="s">
        <v>27</v>
      </c>
      <c r="F11" s="166">
        <v>20</v>
      </c>
      <c r="G11" s="166">
        <v>32</v>
      </c>
      <c r="H11" s="166">
        <v>2</v>
      </c>
      <c r="I11" s="140">
        <v>41984</v>
      </c>
      <c r="J11" s="141">
        <v>3260</v>
      </c>
      <c r="K11" s="140">
        <v>92945</v>
      </c>
      <c r="L11" s="141">
        <v>7332</v>
      </c>
      <c r="M11" s="140">
        <v>111888</v>
      </c>
      <c r="N11" s="141">
        <v>8869</v>
      </c>
      <c r="O11" s="144">
        <f>+I11+K11+M11</f>
        <v>246817</v>
      </c>
      <c r="P11" s="156">
        <f>+J11+L11+N11</f>
        <v>19461</v>
      </c>
      <c r="Q11" s="142">
        <f t="shared" si="0"/>
        <v>608.15625</v>
      </c>
      <c r="R11" s="143">
        <f t="shared" si="1"/>
        <v>12.682647345973999</v>
      </c>
      <c r="S11" s="140">
        <v>225254</v>
      </c>
      <c r="T11" s="167">
        <f t="shared" si="2"/>
        <v>0.095727489855896</v>
      </c>
      <c r="U11" s="140">
        <v>582835</v>
      </c>
      <c r="V11" s="141">
        <v>47026</v>
      </c>
      <c r="W11" s="179">
        <f aca="true" t="shared" si="3" ref="W11:W18">U11/V11</f>
        <v>12.393888487219836</v>
      </c>
      <c r="X11" s="192"/>
    </row>
    <row r="12" spans="1:24" s="20" customFormat="1" ht="15" customHeight="1">
      <c r="A12" s="51">
        <v>8</v>
      </c>
      <c r="B12" s="178" t="s">
        <v>33</v>
      </c>
      <c r="C12" s="151">
        <v>40116</v>
      </c>
      <c r="D12" s="165" t="s">
        <v>44</v>
      </c>
      <c r="E12" s="164" t="s">
        <v>47</v>
      </c>
      <c r="F12" s="166">
        <v>252</v>
      </c>
      <c r="G12" s="166">
        <v>84</v>
      </c>
      <c r="H12" s="166">
        <v>5</v>
      </c>
      <c r="I12" s="140">
        <v>26169</v>
      </c>
      <c r="J12" s="141">
        <v>3892</v>
      </c>
      <c r="K12" s="140">
        <v>41124</v>
      </c>
      <c r="L12" s="141">
        <v>6095</v>
      </c>
      <c r="M12" s="140">
        <v>44536.5</v>
      </c>
      <c r="N12" s="141">
        <v>6626</v>
      </c>
      <c r="O12" s="144">
        <f>I12+K12+M12</f>
        <v>111829.5</v>
      </c>
      <c r="P12" s="156">
        <f>SUM(J12+L12+N12)</f>
        <v>16613</v>
      </c>
      <c r="Q12" s="142">
        <f t="shared" si="0"/>
        <v>197.77380952380952</v>
      </c>
      <c r="R12" s="143">
        <f t="shared" si="1"/>
        <v>6.731445253716968</v>
      </c>
      <c r="S12" s="140">
        <v>161204.5</v>
      </c>
      <c r="T12" s="167">
        <f t="shared" si="2"/>
        <v>-0.3062879758319402</v>
      </c>
      <c r="U12" s="140">
        <v>3565356.75</v>
      </c>
      <c r="V12" s="141">
        <v>443255</v>
      </c>
      <c r="W12" s="179">
        <f t="shared" si="3"/>
        <v>8.043579316646174</v>
      </c>
      <c r="X12" s="192"/>
    </row>
    <row r="13" spans="1:24" s="20" customFormat="1" ht="15" customHeight="1">
      <c r="A13" s="51">
        <v>9</v>
      </c>
      <c r="B13" s="178" t="s">
        <v>39</v>
      </c>
      <c r="C13" s="151">
        <v>40137</v>
      </c>
      <c r="D13" s="165" t="s">
        <v>2</v>
      </c>
      <c r="E13" s="164" t="s">
        <v>26</v>
      </c>
      <c r="F13" s="166">
        <v>24</v>
      </c>
      <c r="G13" s="166">
        <v>29</v>
      </c>
      <c r="H13" s="166">
        <v>2</v>
      </c>
      <c r="I13" s="140">
        <v>23800</v>
      </c>
      <c r="J13" s="141">
        <v>2025</v>
      </c>
      <c r="K13" s="140">
        <v>39772</v>
      </c>
      <c r="L13" s="141">
        <v>3394</v>
      </c>
      <c r="M13" s="140">
        <v>47120</v>
      </c>
      <c r="N13" s="141">
        <v>4026</v>
      </c>
      <c r="O13" s="144">
        <f>+M13+K13+I13</f>
        <v>110692</v>
      </c>
      <c r="P13" s="156">
        <f>+N13+L13+J13</f>
        <v>9445</v>
      </c>
      <c r="Q13" s="142">
        <f t="shared" si="0"/>
        <v>325.6896551724138</v>
      </c>
      <c r="R13" s="143">
        <f t="shared" si="1"/>
        <v>11.719640021175225</v>
      </c>
      <c r="S13" s="140">
        <v>111222</v>
      </c>
      <c r="T13" s="167">
        <f t="shared" si="2"/>
        <v>-0.00476524428620237</v>
      </c>
      <c r="U13" s="140">
        <v>291134</v>
      </c>
      <c r="V13" s="141">
        <v>26629</v>
      </c>
      <c r="W13" s="179">
        <f t="shared" si="3"/>
        <v>10.932967817041572</v>
      </c>
      <c r="X13" s="192"/>
    </row>
    <row r="14" spans="1:24" s="20" customFormat="1" ht="15" customHeight="1">
      <c r="A14" s="51">
        <v>10</v>
      </c>
      <c r="B14" s="178" t="s">
        <v>48</v>
      </c>
      <c r="C14" s="151">
        <v>40123</v>
      </c>
      <c r="D14" s="165" t="s">
        <v>25</v>
      </c>
      <c r="E14" s="164" t="s">
        <v>34</v>
      </c>
      <c r="F14" s="166">
        <v>144</v>
      </c>
      <c r="G14" s="166">
        <v>67</v>
      </c>
      <c r="H14" s="166">
        <v>4</v>
      </c>
      <c r="I14" s="140">
        <v>8659.5</v>
      </c>
      <c r="J14" s="141">
        <v>1257</v>
      </c>
      <c r="K14" s="140">
        <v>19583</v>
      </c>
      <c r="L14" s="141">
        <v>2825</v>
      </c>
      <c r="M14" s="140">
        <v>21670</v>
      </c>
      <c r="N14" s="141">
        <v>3169</v>
      </c>
      <c r="O14" s="144">
        <f>I14+K14+M14</f>
        <v>49912.5</v>
      </c>
      <c r="P14" s="156">
        <f>J14+L14+N14</f>
        <v>7251</v>
      </c>
      <c r="Q14" s="142">
        <f t="shared" si="0"/>
        <v>108.22388059701493</v>
      </c>
      <c r="R14" s="143">
        <f t="shared" si="1"/>
        <v>6.883533305750931</v>
      </c>
      <c r="S14" s="140">
        <v>119692.25</v>
      </c>
      <c r="T14" s="167">
        <f t="shared" si="2"/>
        <v>-0.5829930509285272</v>
      </c>
      <c r="U14" s="140">
        <v>1756841</v>
      </c>
      <c r="V14" s="141">
        <v>204355</v>
      </c>
      <c r="W14" s="179">
        <f t="shared" si="3"/>
        <v>8.59700521151917</v>
      </c>
      <c r="X14" s="192"/>
    </row>
    <row r="15" spans="1:24" s="20" customFormat="1" ht="15" customHeight="1">
      <c r="A15" s="51">
        <v>11</v>
      </c>
      <c r="B15" s="178" t="s">
        <v>29</v>
      </c>
      <c r="C15" s="151">
        <v>40102</v>
      </c>
      <c r="D15" s="165" t="s">
        <v>2</v>
      </c>
      <c r="E15" s="164" t="s">
        <v>26</v>
      </c>
      <c r="F15" s="166">
        <v>99</v>
      </c>
      <c r="G15" s="166">
        <v>23</v>
      </c>
      <c r="H15" s="166">
        <v>7</v>
      </c>
      <c r="I15" s="140">
        <v>3341</v>
      </c>
      <c r="J15" s="141">
        <v>1017</v>
      </c>
      <c r="K15" s="140">
        <v>3791</v>
      </c>
      <c r="L15" s="141">
        <v>499</v>
      </c>
      <c r="M15" s="140">
        <v>5082</v>
      </c>
      <c r="N15" s="141">
        <v>655</v>
      </c>
      <c r="O15" s="144">
        <f>+M15+K15+I15</f>
        <v>12214</v>
      </c>
      <c r="P15" s="156">
        <f>+N15+L15+J15</f>
        <v>2171</v>
      </c>
      <c r="Q15" s="142">
        <f t="shared" si="0"/>
        <v>94.3913043478261</v>
      </c>
      <c r="R15" s="143">
        <f t="shared" si="1"/>
        <v>5.625978811607554</v>
      </c>
      <c r="S15" s="140">
        <v>10957</v>
      </c>
      <c r="T15" s="167">
        <f t="shared" si="2"/>
        <v>0.11472118280551245</v>
      </c>
      <c r="U15" s="140">
        <v>2518964</v>
      </c>
      <c r="V15" s="141">
        <v>262477</v>
      </c>
      <c r="W15" s="179">
        <f t="shared" si="3"/>
        <v>9.596894204063593</v>
      </c>
      <c r="X15" s="192"/>
    </row>
    <row r="16" spans="1:24" s="20" customFormat="1" ht="15" customHeight="1">
      <c r="A16" s="51">
        <v>12</v>
      </c>
      <c r="B16" s="178" t="s">
        <v>49</v>
      </c>
      <c r="C16" s="151">
        <v>40109</v>
      </c>
      <c r="D16" s="165" t="s">
        <v>25</v>
      </c>
      <c r="E16" s="164" t="s">
        <v>32</v>
      </c>
      <c r="F16" s="166">
        <v>25</v>
      </c>
      <c r="G16" s="166">
        <v>9</v>
      </c>
      <c r="H16" s="166">
        <v>6</v>
      </c>
      <c r="I16" s="140">
        <v>1616</v>
      </c>
      <c r="J16" s="141">
        <v>216</v>
      </c>
      <c r="K16" s="140">
        <v>2908</v>
      </c>
      <c r="L16" s="141">
        <v>380</v>
      </c>
      <c r="M16" s="140">
        <v>2467</v>
      </c>
      <c r="N16" s="141">
        <v>323</v>
      </c>
      <c r="O16" s="144">
        <f>I16+K16+M16</f>
        <v>6991</v>
      </c>
      <c r="P16" s="156">
        <f>J16+L16+N16</f>
        <v>919</v>
      </c>
      <c r="Q16" s="142">
        <f t="shared" si="0"/>
        <v>102.11111111111111</v>
      </c>
      <c r="R16" s="143">
        <f t="shared" si="1"/>
        <v>7.6071817192600655</v>
      </c>
      <c r="S16" s="140">
        <v>12398</v>
      </c>
      <c r="T16" s="167">
        <f t="shared" si="2"/>
        <v>-0.4361187288272302</v>
      </c>
      <c r="U16" s="140">
        <v>511249</v>
      </c>
      <c r="V16" s="141">
        <v>73176</v>
      </c>
      <c r="W16" s="179">
        <f t="shared" si="3"/>
        <v>6.986566633869028</v>
      </c>
      <c r="X16" s="192"/>
    </row>
    <row r="17" spans="1:24" s="20" customFormat="1" ht="15" customHeight="1">
      <c r="A17" s="51">
        <v>13</v>
      </c>
      <c r="B17" s="180" t="s">
        <v>50</v>
      </c>
      <c r="C17" s="169">
        <v>40144</v>
      </c>
      <c r="D17" s="170" t="s">
        <v>51</v>
      </c>
      <c r="E17" s="168" t="s">
        <v>52</v>
      </c>
      <c r="F17" s="171">
        <v>2</v>
      </c>
      <c r="G17" s="171">
        <v>2</v>
      </c>
      <c r="H17" s="171">
        <v>1</v>
      </c>
      <c r="I17" s="172">
        <v>784</v>
      </c>
      <c r="J17" s="173">
        <v>112</v>
      </c>
      <c r="K17" s="172">
        <v>1428</v>
      </c>
      <c r="L17" s="173">
        <v>204</v>
      </c>
      <c r="M17" s="172">
        <v>1309</v>
      </c>
      <c r="N17" s="173">
        <v>187</v>
      </c>
      <c r="O17" s="174">
        <v>3521</v>
      </c>
      <c r="P17" s="175">
        <v>503</v>
      </c>
      <c r="Q17" s="176">
        <f t="shared" si="0"/>
        <v>251.5</v>
      </c>
      <c r="R17" s="177">
        <f t="shared" si="1"/>
        <v>7</v>
      </c>
      <c r="S17" s="172"/>
      <c r="T17" s="163">
        <f t="shared" si="2"/>
      </c>
      <c r="U17" s="172">
        <v>3521</v>
      </c>
      <c r="V17" s="173">
        <v>503</v>
      </c>
      <c r="W17" s="181">
        <f t="shared" si="3"/>
        <v>7</v>
      </c>
      <c r="X17" s="192"/>
    </row>
    <row r="18" spans="1:24" s="20" customFormat="1" ht="15" customHeight="1">
      <c r="A18" s="51">
        <v>14</v>
      </c>
      <c r="B18" s="178" t="s">
        <v>35</v>
      </c>
      <c r="C18" s="151">
        <v>40130</v>
      </c>
      <c r="D18" s="165" t="s">
        <v>25</v>
      </c>
      <c r="E18" s="164" t="s">
        <v>36</v>
      </c>
      <c r="F18" s="166">
        <v>13</v>
      </c>
      <c r="G18" s="166">
        <v>1</v>
      </c>
      <c r="H18" s="166">
        <v>3</v>
      </c>
      <c r="I18" s="140">
        <v>992</v>
      </c>
      <c r="J18" s="141">
        <v>111</v>
      </c>
      <c r="K18" s="140">
        <v>1120</v>
      </c>
      <c r="L18" s="141">
        <v>121</v>
      </c>
      <c r="M18" s="140">
        <v>1230</v>
      </c>
      <c r="N18" s="141">
        <v>134</v>
      </c>
      <c r="O18" s="144">
        <f aca="true" t="shared" si="4" ref="O18:P20">I18+K18+M18</f>
        <v>3342</v>
      </c>
      <c r="P18" s="156">
        <f t="shared" si="4"/>
        <v>366</v>
      </c>
      <c r="Q18" s="142">
        <f t="shared" si="0"/>
        <v>366</v>
      </c>
      <c r="R18" s="143">
        <f t="shared" si="1"/>
        <v>9.131147540983607</v>
      </c>
      <c r="S18" s="140">
        <v>14406</v>
      </c>
      <c r="T18" s="167">
        <f t="shared" si="2"/>
        <v>-0.7680133277800917</v>
      </c>
      <c r="U18" s="140">
        <v>88780</v>
      </c>
      <c r="V18" s="141">
        <v>8749</v>
      </c>
      <c r="W18" s="179">
        <f t="shared" si="3"/>
        <v>10.14744542233398</v>
      </c>
      <c r="X18" s="192"/>
    </row>
    <row r="19" spans="1:24" s="20" customFormat="1" ht="15" customHeight="1">
      <c r="A19" s="51">
        <v>15</v>
      </c>
      <c r="B19" s="178" t="s">
        <v>60</v>
      </c>
      <c r="C19" s="151">
        <v>40123</v>
      </c>
      <c r="D19" s="165" t="s">
        <v>62</v>
      </c>
      <c r="E19" s="164" t="s">
        <v>64</v>
      </c>
      <c r="F19" s="166">
        <v>40</v>
      </c>
      <c r="G19" s="166">
        <v>1</v>
      </c>
      <c r="H19" s="166">
        <v>4</v>
      </c>
      <c r="I19" s="140">
        <v>796</v>
      </c>
      <c r="J19" s="141">
        <v>89</v>
      </c>
      <c r="K19" s="140">
        <v>1208</v>
      </c>
      <c r="L19" s="141">
        <v>136</v>
      </c>
      <c r="M19" s="140">
        <v>1284</v>
      </c>
      <c r="N19" s="141">
        <v>145</v>
      </c>
      <c r="O19" s="144">
        <f t="shared" si="4"/>
        <v>3288</v>
      </c>
      <c r="P19" s="156">
        <f t="shared" si="4"/>
        <v>370</v>
      </c>
      <c r="Q19" s="142">
        <f t="shared" si="0"/>
        <v>370</v>
      </c>
      <c r="R19" s="143">
        <f t="shared" si="1"/>
        <v>8.886486486486486</v>
      </c>
      <c r="S19" s="140">
        <v>10769.5</v>
      </c>
      <c r="T19" s="167">
        <f t="shared" si="2"/>
        <v>-0.6946933469520404</v>
      </c>
      <c r="U19" s="140">
        <f>243130.25+3288</f>
        <v>246418.25</v>
      </c>
      <c r="V19" s="141">
        <f>23683+370</f>
        <v>24053</v>
      </c>
      <c r="W19" s="179">
        <f>IF(U19&lt;&gt;0,U19/V19,"")</f>
        <v>10.244803143059078</v>
      </c>
      <c r="X19" s="192"/>
    </row>
    <row r="20" spans="1:24" s="20" customFormat="1" ht="15" customHeight="1">
      <c r="A20" s="51">
        <v>16</v>
      </c>
      <c r="B20" s="178" t="s">
        <v>53</v>
      </c>
      <c r="C20" s="151">
        <v>40109</v>
      </c>
      <c r="D20" s="165" t="s">
        <v>25</v>
      </c>
      <c r="E20" s="164" t="s">
        <v>31</v>
      </c>
      <c r="F20" s="166">
        <v>179</v>
      </c>
      <c r="G20" s="166">
        <v>2</v>
      </c>
      <c r="H20" s="166">
        <v>6</v>
      </c>
      <c r="I20" s="140">
        <v>250</v>
      </c>
      <c r="J20" s="141">
        <v>42</v>
      </c>
      <c r="K20" s="140">
        <v>444</v>
      </c>
      <c r="L20" s="141">
        <v>73</v>
      </c>
      <c r="M20" s="140">
        <v>377</v>
      </c>
      <c r="N20" s="141">
        <v>64</v>
      </c>
      <c r="O20" s="144">
        <f t="shared" si="4"/>
        <v>1071</v>
      </c>
      <c r="P20" s="156">
        <f t="shared" si="4"/>
        <v>179</v>
      </c>
      <c r="Q20" s="142">
        <f t="shared" si="0"/>
        <v>89.5</v>
      </c>
      <c r="R20" s="143">
        <f t="shared" si="1"/>
        <v>5.983240223463687</v>
      </c>
      <c r="S20" s="140">
        <v>4002.5</v>
      </c>
      <c r="T20" s="167">
        <f t="shared" si="2"/>
        <v>-0.7324172392254841</v>
      </c>
      <c r="U20" s="140">
        <v>2059102</v>
      </c>
      <c r="V20" s="141">
        <v>260248</v>
      </c>
      <c r="W20" s="179">
        <f>U20/V20</f>
        <v>7.91207617349605</v>
      </c>
      <c r="X20" s="192"/>
    </row>
    <row r="21" spans="1:24" s="20" customFormat="1" ht="15" customHeight="1">
      <c r="A21" s="51">
        <v>17</v>
      </c>
      <c r="B21" s="178" t="s">
        <v>54</v>
      </c>
      <c r="C21" s="151">
        <v>40123</v>
      </c>
      <c r="D21" s="165" t="s">
        <v>44</v>
      </c>
      <c r="E21" s="164" t="s">
        <v>55</v>
      </c>
      <c r="F21" s="166">
        <v>20</v>
      </c>
      <c r="G21" s="166">
        <v>3</v>
      </c>
      <c r="H21" s="166">
        <v>3</v>
      </c>
      <c r="I21" s="140">
        <v>164.5</v>
      </c>
      <c r="J21" s="141">
        <v>29</v>
      </c>
      <c r="K21" s="140">
        <v>417</v>
      </c>
      <c r="L21" s="141">
        <v>61</v>
      </c>
      <c r="M21" s="140">
        <v>420</v>
      </c>
      <c r="N21" s="141">
        <v>64</v>
      </c>
      <c r="O21" s="144">
        <f>I21+K21+M21</f>
        <v>1001.5</v>
      </c>
      <c r="P21" s="156">
        <f>SUM(J21+L21+N21)</f>
        <v>154</v>
      </c>
      <c r="Q21" s="142">
        <f t="shared" si="0"/>
        <v>51.333333333333336</v>
      </c>
      <c r="R21" s="143">
        <f t="shared" si="1"/>
        <v>6.503246753246753</v>
      </c>
      <c r="S21" s="140">
        <v>18662.75</v>
      </c>
      <c r="T21" s="167">
        <f t="shared" si="2"/>
        <v>-0.946336954628873</v>
      </c>
      <c r="U21" s="140">
        <v>44294.75</v>
      </c>
      <c r="V21" s="141">
        <v>4721</v>
      </c>
      <c r="W21" s="179">
        <f>U21/V21</f>
        <v>9.382493115865282</v>
      </c>
      <c r="X21" s="192"/>
    </row>
    <row r="22" spans="1:24" s="20" customFormat="1" ht="15" customHeight="1">
      <c r="A22" s="51">
        <v>18</v>
      </c>
      <c r="B22" s="178" t="s">
        <v>28</v>
      </c>
      <c r="C22" s="151">
        <v>40081</v>
      </c>
      <c r="D22" s="165" t="s">
        <v>24</v>
      </c>
      <c r="E22" s="164" t="s">
        <v>27</v>
      </c>
      <c r="F22" s="166">
        <v>70</v>
      </c>
      <c r="G22" s="166">
        <v>1</v>
      </c>
      <c r="H22" s="166">
        <v>10</v>
      </c>
      <c r="I22" s="140">
        <v>220</v>
      </c>
      <c r="J22" s="141">
        <v>22</v>
      </c>
      <c r="K22" s="140">
        <v>290</v>
      </c>
      <c r="L22" s="141">
        <v>29</v>
      </c>
      <c r="M22" s="140">
        <v>320</v>
      </c>
      <c r="N22" s="141">
        <v>32</v>
      </c>
      <c r="O22" s="144">
        <f>+I22+K22+M22</f>
        <v>830</v>
      </c>
      <c r="P22" s="156">
        <f>+J22+L22+N22</f>
        <v>83</v>
      </c>
      <c r="Q22" s="142">
        <f t="shared" si="0"/>
        <v>83</v>
      </c>
      <c r="R22" s="143">
        <f t="shared" si="1"/>
        <v>10</v>
      </c>
      <c r="S22" s="140">
        <v>781</v>
      </c>
      <c r="T22" s="167">
        <f t="shared" si="2"/>
        <v>0.06274007682458387</v>
      </c>
      <c r="U22" s="140">
        <v>1392334</v>
      </c>
      <c r="V22" s="141">
        <v>137070</v>
      </c>
      <c r="W22" s="179">
        <f>U22/V22</f>
        <v>10.157831764791712</v>
      </c>
      <c r="X22" s="192"/>
    </row>
    <row r="23" spans="1:24" s="20" customFormat="1" ht="15" customHeight="1">
      <c r="A23" s="51">
        <v>19</v>
      </c>
      <c r="B23" s="178" t="s">
        <v>56</v>
      </c>
      <c r="C23" s="151">
        <v>40116</v>
      </c>
      <c r="D23" s="165" t="s">
        <v>44</v>
      </c>
      <c r="E23" s="164" t="s">
        <v>57</v>
      </c>
      <c r="F23" s="166">
        <v>24</v>
      </c>
      <c r="G23" s="166">
        <v>1</v>
      </c>
      <c r="H23" s="166">
        <v>5</v>
      </c>
      <c r="I23" s="140">
        <v>176</v>
      </c>
      <c r="J23" s="141">
        <v>22</v>
      </c>
      <c r="K23" s="140">
        <v>304</v>
      </c>
      <c r="L23" s="141">
        <v>38</v>
      </c>
      <c r="M23" s="140">
        <v>224</v>
      </c>
      <c r="N23" s="141">
        <v>28</v>
      </c>
      <c r="O23" s="144">
        <f>SUM(I23+K23+M23)</f>
        <v>704</v>
      </c>
      <c r="P23" s="156">
        <f>SUM(J23+L23+N23)</f>
        <v>88</v>
      </c>
      <c r="Q23" s="142">
        <f t="shared" si="0"/>
        <v>88</v>
      </c>
      <c r="R23" s="143">
        <f t="shared" si="1"/>
        <v>8</v>
      </c>
      <c r="S23" s="140">
        <v>1566</v>
      </c>
      <c r="T23" s="167">
        <f t="shared" si="2"/>
        <v>-0.5504469987228607</v>
      </c>
      <c r="U23" s="140">
        <v>141275.5</v>
      </c>
      <c r="V23" s="141">
        <v>14419</v>
      </c>
      <c r="W23" s="179">
        <f>U23/V23</f>
        <v>9.797870864831125</v>
      </c>
      <c r="X23" s="192"/>
    </row>
    <row r="24" spans="1:24" s="20" customFormat="1" ht="15" customHeight="1" thickBot="1">
      <c r="A24" s="51">
        <v>20</v>
      </c>
      <c r="B24" s="182" t="s">
        <v>61</v>
      </c>
      <c r="C24" s="152">
        <v>40067</v>
      </c>
      <c r="D24" s="165" t="s">
        <v>62</v>
      </c>
      <c r="E24" s="183" t="s">
        <v>65</v>
      </c>
      <c r="F24" s="184">
        <v>105</v>
      </c>
      <c r="G24" s="184">
        <v>2</v>
      </c>
      <c r="H24" s="184">
        <v>12</v>
      </c>
      <c r="I24" s="149">
        <v>79</v>
      </c>
      <c r="J24" s="150">
        <v>18</v>
      </c>
      <c r="K24" s="149">
        <v>105</v>
      </c>
      <c r="L24" s="150">
        <v>22</v>
      </c>
      <c r="M24" s="149">
        <v>92</v>
      </c>
      <c r="N24" s="150">
        <v>20</v>
      </c>
      <c r="O24" s="153">
        <f>I24+K24+M24</f>
        <v>276</v>
      </c>
      <c r="P24" s="162">
        <f>J24+L24+N24</f>
        <v>60</v>
      </c>
      <c r="Q24" s="154">
        <f t="shared" si="0"/>
        <v>30</v>
      </c>
      <c r="R24" s="155">
        <f t="shared" si="1"/>
        <v>4.6</v>
      </c>
      <c r="S24" s="149">
        <v>506</v>
      </c>
      <c r="T24" s="185">
        <f t="shared" si="2"/>
        <v>-0.45454545454545453</v>
      </c>
      <c r="U24" s="149">
        <f>604123.75+276</f>
        <v>604399.75</v>
      </c>
      <c r="V24" s="150">
        <f>70179+90</f>
        <v>70269</v>
      </c>
      <c r="W24" s="191">
        <f>IF(U24&lt;&gt;0,U24/V24,"")</f>
        <v>8.601228849136888</v>
      </c>
      <c r="X24" s="192"/>
    </row>
    <row r="25" spans="1:28" s="22" customFormat="1" ht="15">
      <c r="A25" s="1"/>
      <c r="B25" s="212"/>
      <c r="C25" s="213"/>
      <c r="D25" s="213"/>
      <c r="E25" s="214"/>
      <c r="F25" s="3"/>
      <c r="G25" s="3"/>
      <c r="H25" s="4"/>
      <c r="I25" s="123"/>
      <c r="J25" s="128"/>
      <c r="K25" s="123"/>
      <c r="L25" s="128"/>
      <c r="M25" s="123"/>
      <c r="N25" s="128"/>
      <c r="O25" s="124"/>
      <c r="P25" s="134"/>
      <c r="Q25" s="128"/>
      <c r="R25" s="5"/>
      <c r="S25" s="123"/>
      <c r="T25" s="6"/>
      <c r="U25" s="123"/>
      <c r="V25" s="128"/>
      <c r="W25" s="5"/>
      <c r="AB25" s="22" t="s">
        <v>17</v>
      </c>
    </row>
    <row r="26" spans="1:24" s="26" customFormat="1" ht="18">
      <c r="A26" s="23"/>
      <c r="B26" s="24"/>
      <c r="C26" s="25"/>
      <c r="F26" s="27"/>
      <c r="G26" s="28"/>
      <c r="H26" s="29"/>
      <c r="I26" s="31"/>
      <c r="J26" s="129"/>
      <c r="K26" s="31"/>
      <c r="L26" s="129"/>
      <c r="M26" s="31"/>
      <c r="N26" s="129"/>
      <c r="O26" s="31"/>
      <c r="P26" s="129"/>
      <c r="Q26" s="129"/>
      <c r="R26" s="30"/>
      <c r="S26" s="31"/>
      <c r="T26" s="32"/>
      <c r="U26" s="31"/>
      <c r="V26" s="129"/>
      <c r="W26" s="30"/>
      <c r="X26" s="33"/>
    </row>
    <row r="27" spans="4:23" ht="18">
      <c r="D27" s="210"/>
      <c r="E27" s="211"/>
      <c r="F27" s="211"/>
      <c r="G27" s="211"/>
      <c r="S27" s="218" t="s">
        <v>0</v>
      </c>
      <c r="T27" s="218"/>
      <c r="U27" s="218"/>
      <c r="V27" s="218"/>
      <c r="W27" s="218"/>
    </row>
    <row r="28" spans="4:23" ht="18">
      <c r="D28" s="39"/>
      <c r="E28" s="40"/>
      <c r="F28" s="41"/>
      <c r="G28" s="41"/>
      <c r="S28" s="218"/>
      <c r="T28" s="218"/>
      <c r="U28" s="218"/>
      <c r="V28" s="218"/>
      <c r="W28" s="218"/>
    </row>
    <row r="29" spans="19:23" ht="18">
      <c r="S29" s="218"/>
      <c r="T29" s="218"/>
      <c r="U29" s="218"/>
      <c r="V29" s="218"/>
      <c r="W29" s="218"/>
    </row>
    <row r="30" spans="16:23" ht="18">
      <c r="P30" s="215" t="s">
        <v>23</v>
      </c>
      <c r="Q30" s="216"/>
      <c r="R30" s="216"/>
      <c r="S30" s="216"/>
      <c r="T30" s="216"/>
      <c r="U30" s="216"/>
      <c r="V30" s="216"/>
      <c r="W30" s="216"/>
    </row>
    <row r="31" spans="16:23" ht="18">
      <c r="P31" s="216"/>
      <c r="Q31" s="216"/>
      <c r="R31" s="216"/>
      <c r="S31" s="216"/>
      <c r="T31" s="216"/>
      <c r="U31" s="216"/>
      <c r="V31" s="216"/>
      <c r="W31" s="216"/>
    </row>
    <row r="32" spans="16:23" ht="18">
      <c r="P32" s="216"/>
      <c r="Q32" s="216"/>
      <c r="R32" s="216"/>
      <c r="S32" s="216"/>
      <c r="T32" s="216"/>
      <c r="U32" s="216"/>
      <c r="V32" s="216"/>
      <c r="W32" s="216"/>
    </row>
    <row r="33" spans="16:23" ht="18">
      <c r="P33" s="216"/>
      <c r="Q33" s="216"/>
      <c r="R33" s="216"/>
      <c r="S33" s="216"/>
      <c r="T33" s="216"/>
      <c r="U33" s="216"/>
      <c r="V33" s="216"/>
      <c r="W33" s="216"/>
    </row>
    <row r="34" spans="16:23" ht="18">
      <c r="P34" s="216"/>
      <c r="Q34" s="216"/>
      <c r="R34" s="216"/>
      <c r="S34" s="216"/>
      <c r="T34" s="216"/>
      <c r="U34" s="216"/>
      <c r="V34" s="216"/>
      <c r="W34" s="216"/>
    </row>
    <row r="35" spans="16:23" ht="18">
      <c r="P35" s="216"/>
      <c r="Q35" s="216"/>
      <c r="R35" s="216"/>
      <c r="S35" s="216"/>
      <c r="T35" s="216"/>
      <c r="U35" s="216"/>
      <c r="V35" s="216"/>
      <c r="W35" s="216"/>
    </row>
    <row r="36" spans="16:23" ht="18">
      <c r="P36" s="217" t="s">
        <v>11</v>
      </c>
      <c r="Q36" s="216"/>
      <c r="R36" s="216"/>
      <c r="S36" s="216"/>
      <c r="T36" s="216"/>
      <c r="U36" s="216"/>
      <c r="V36" s="216"/>
      <c r="W36" s="216"/>
    </row>
    <row r="37" spans="16:23" ht="18">
      <c r="P37" s="216"/>
      <c r="Q37" s="216"/>
      <c r="R37" s="216"/>
      <c r="S37" s="216"/>
      <c r="T37" s="216"/>
      <c r="U37" s="216"/>
      <c r="V37" s="216"/>
      <c r="W37" s="216"/>
    </row>
    <row r="38" spans="16:23" ht="18">
      <c r="P38" s="216"/>
      <c r="Q38" s="216"/>
      <c r="R38" s="216"/>
      <c r="S38" s="216"/>
      <c r="T38" s="216"/>
      <c r="U38" s="216"/>
      <c r="V38" s="216"/>
      <c r="W38" s="216"/>
    </row>
    <row r="39" spans="16:23" ht="18">
      <c r="P39" s="216"/>
      <c r="Q39" s="216"/>
      <c r="R39" s="216"/>
      <c r="S39" s="216"/>
      <c r="T39" s="216"/>
      <c r="U39" s="216"/>
      <c r="V39" s="216"/>
      <c r="W39" s="216"/>
    </row>
    <row r="40" spans="16:23" ht="18">
      <c r="P40" s="216"/>
      <c r="Q40" s="216"/>
      <c r="R40" s="216"/>
      <c r="S40" s="216"/>
      <c r="T40" s="216"/>
      <c r="U40" s="216"/>
      <c r="V40" s="216"/>
      <c r="W40" s="216"/>
    </row>
    <row r="41" spans="16:23" ht="18">
      <c r="P41" s="216"/>
      <c r="Q41" s="216"/>
      <c r="R41" s="216"/>
      <c r="S41" s="216"/>
      <c r="T41" s="216"/>
      <c r="U41" s="216"/>
      <c r="V41" s="216"/>
      <c r="W41" s="216"/>
    </row>
    <row r="42" spans="16:23" ht="18">
      <c r="P42" s="216"/>
      <c r="Q42" s="216"/>
      <c r="R42" s="216"/>
      <c r="S42" s="216"/>
      <c r="T42" s="216"/>
      <c r="U42" s="216"/>
      <c r="V42" s="216"/>
      <c r="W42" s="216"/>
    </row>
  </sheetData>
  <sheetProtection/>
  <mergeCells count="19">
    <mergeCell ref="U3:W3"/>
    <mergeCell ref="B3:B4"/>
    <mergeCell ref="C3:C4"/>
    <mergeCell ref="E3:E4"/>
    <mergeCell ref="H3:H4"/>
    <mergeCell ref="D3:D4"/>
    <mergeCell ref="M3:N3"/>
    <mergeCell ref="K3:L3"/>
    <mergeCell ref="O3:R3"/>
    <mergeCell ref="D27:G27"/>
    <mergeCell ref="B25:E25"/>
    <mergeCell ref="P30:W35"/>
    <mergeCell ref="P36:W42"/>
    <mergeCell ref="S27:W29"/>
    <mergeCell ref="A2:W2"/>
    <mergeCell ref="S3:T3"/>
    <mergeCell ref="F3:F4"/>
    <mergeCell ref="I3:J3"/>
    <mergeCell ref="G3:G4"/>
  </mergeCells>
  <printOptions/>
  <pageMargins left="0.3" right="0.13" top="1" bottom="1" header="0.5" footer="0.5"/>
  <pageSetup orientation="portrait" paperSize="9" scale="35" r:id="rId2"/>
  <ignoredErrors>
    <ignoredError sqref="T25:W25 N25 S25 O25:R25 R26 S26 O26:Q26 O11:T23" formula="1"/>
    <ignoredError sqref="U11:V23 W11:W23" formula="1" unlockedFormula="1"/>
    <ignoredError sqref="W10 W5:W9 U24:V24 U10:V10 W24" unlockedFormula="1"/>
  </ignoredErrors>
  <drawing r:id="rId1"/>
</worksheet>
</file>

<file path=xl/worksheets/sheet2.xml><?xml version="1.0" encoding="utf-8"?>
<worksheet xmlns="http://schemas.openxmlformats.org/spreadsheetml/2006/main" xmlns:r="http://schemas.openxmlformats.org/officeDocument/2006/relationships">
  <dimension ref="A1:AB32"/>
  <sheetViews>
    <sheetView zoomScale="120" zoomScaleNormal="120" zoomScalePageLayoutView="0" workbookViewId="0" topLeftCell="A1">
      <selection activeCell="B3" sqref="B3:B4"/>
    </sheetView>
  </sheetViews>
  <sheetFormatPr defaultColWidth="39.8515625" defaultRowHeight="12.75"/>
  <cols>
    <col min="1" max="1" width="4.00390625" style="116" bestFit="1" customWidth="1"/>
    <col min="2" max="2" width="38.28125" style="115" customWidth="1"/>
    <col min="3" max="3" width="9.421875" style="113" customWidth="1"/>
    <col min="4" max="4" width="15.28125" style="115" bestFit="1" customWidth="1"/>
    <col min="5" max="5" width="18.140625" style="117" hidden="1" customWidth="1"/>
    <col min="6" max="6" width="6.28125" style="113" hidden="1" customWidth="1"/>
    <col min="7" max="7" width="8.421875" style="113" bestFit="1" customWidth="1"/>
    <col min="8" max="8" width="10.57421875" style="113" customWidth="1"/>
    <col min="9" max="9" width="11.00390625" style="114" hidden="1" customWidth="1"/>
    <col min="10" max="10" width="7.421875" style="115" hidden="1" customWidth="1"/>
    <col min="11" max="11" width="11.00390625" style="114" hidden="1" customWidth="1"/>
    <col min="12" max="12" width="8.00390625" style="115" hidden="1" customWidth="1"/>
    <col min="13" max="13" width="12.140625" style="114" hidden="1" customWidth="1"/>
    <col min="14" max="14" width="9.140625" style="115" hidden="1" customWidth="1"/>
    <col min="15" max="15" width="12.140625" style="118" bestFit="1" customWidth="1"/>
    <col min="16" max="16" width="7.7109375" style="115" bestFit="1" customWidth="1"/>
    <col min="17" max="17" width="10.7109375" style="115" hidden="1" customWidth="1"/>
    <col min="18" max="18" width="7.7109375" style="120" hidden="1" customWidth="1"/>
    <col min="19" max="19" width="12.140625" style="121" hidden="1" customWidth="1"/>
    <col min="20" max="20" width="0.5625" style="115" hidden="1" customWidth="1"/>
    <col min="21" max="21" width="13.28125" style="114" bestFit="1" customWidth="1"/>
    <col min="22" max="22" width="9.421875" style="122" bestFit="1" customWidth="1"/>
    <col min="23" max="23" width="7.140625" style="120" customWidth="1"/>
    <col min="24" max="24" width="39.8515625" style="119" customWidth="1"/>
    <col min="25" max="27" width="39.8515625" style="115" customWidth="1"/>
    <col min="28" max="28" width="2.00390625" style="115" bestFit="1" customWidth="1"/>
    <col min="29" max="16384" width="39.8515625" style="115" customWidth="1"/>
  </cols>
  <sheetData>
    <row r="1" spans="1:15" s="64" customFormat="1" ht="99" customHeight="1">
      <c r="A1" s="52"/>
      <c r="B1" s="53"/>
      <c r="C1" s="54"/>
      <c r="D1" s="55"/>
      <c r="E1" s="55"/>
      <c r="F1" s="56"/>
      <c r="G1" s="56"/>
      <c r="H1" s="56"/>
      <c r="I1" s="57"/>
      <c r="J1" s="58"/>
      <c r="K1" s="59"/>
      <c r="L1" s="60"/>
      <c r="M1" s="61"/>
      <c r="N1" s="62"/>
      <c r="O1" s="63"/>
    </row>
    <row r="2" spans="1:23" s="65" customFormat="1" ht="27.75" thickBot="1">
      <c r="A2" s="231" t="s">
        <v>12</v>
      </c>
      <c r="B2" s="232"/>
      <c r="C2" s="232"/>
      <c r="D2" s="232"/>
      <c r="E2" s="232"/>
      <c r="F2" s="232"/>
      <c r="G2" s="232"/>
      <c r="H2" s="232"/>
      <c r="I2" s="232"/>
      <c r="J2" s="232"/>
      <c r="K2" s="232"/>
      <c r="L2" s="232"/>
      <c r="M2" s="232"/>
      <c r="N2" s="232"/>
      <c r="O2" s="232"/>
      <c r="P2" s="232"/>
      <c r="Q2" s="232"/>
      <c r="R2" s="232"/>
      <c r="S2" s="232"/>
      <c r="T2" s="232"/>
      <c r="U2" s="232"/>
      <c r="V2" s="232"/>
      <c r="W2" s="232"/>
    </row>
    <row r="3" spans="1:23" s="67" customFormat="1" ht="16.5" customHeight="1">
      <c r="A3" s="66"/>
      <c r="B3" s="233" t="s">
        <v>13</v>
      </c>
      <c r="C3" s="235" t="s">
        <v>18</v>
      </c>
      <c r="D3" s="237" t="s">
        <v>4</v>
      </c>
      <c r="E3" s="237" t="s">
        <v>1</v>
      </c>
      <c r="F3" s="237" t="s">
        <v>19</v>
      </c>
      <c r="G3" s="237" t="s">
        <v>20</v>
      </c>
      <c r="H3" s="237" t="s">
        <v>21</v>
      </c>
      <c r="I3" s="240" t="s">
        <v>5</v>
      </c>
      <c r="J3" s="240"/>
      <c r="K3" s="240" t="s">
        <v>6</v>
      </c>
      <c r="L3" s="240"/>
      <c r="M3" s="240" t="s">
        <v>7</v>
      </c>
      <c r="N3" s="240"/>
      <c r="O3" s="241" t="s">
        <v>22</v>
      </c>
      <c r="P3" s="241"/>
      <c r="Q3" s="241"/>
      <c r="R3" s="241"/>
      <c r="S3" s="240" t="s">
        <v>3</v>
      </c>
      <c r="T3" s="240"/>
      <c r="U3" s="241" t="s">
        <v>14</v>
      </c>
      <c r="V3" s="241"/>
      <c r="W3" s="242"/>
    </row>
    <row r="4" spans="1:23" s="67" customFormat="1" ht="37.5" customHeight="1" thickBot="1">
      <c r="A4" s="68"/>
      <c r="B4" s="234"/>
      <c r="C4" s="236"/>
      <c r="D4" s="238"/>
      <c r="E4" s="238"/>
      <c r="F4" s="239"/>
      <c r="G4" s="239"/>
      <c r="H4" s="239"/>
      <c r="I4" s="69" t="s">
        <v>10</v>
      </c>
      <c r="J4" s="70" t="s">
        <v>9</v>
      </c>
      <c r="K4" s="69" t="s">
        <v>10</v>
      </c>
      <c r="L4" s="70" t="s">
        <v>9</v>
      </c>
      <c r="M4" s="69" t="s">
        <v>10</v>
      </c>
      <c r="N4" s="70" t="s">
        <v>9</v>
      </c>
      <c r="O4" s="71" t="s">
        <v>10</v>
      </c>
      <c r="P4" s="72" t="s">
        <v>9</v>
      </c>
      <c r="Q4" s="72" t="s">
        <v>15</v>
      </c>
      <c r="R4" s="73" t="s">
        <v>16</v>
      </c>
      <c r="S4" s="69" t="s">
        <v>10</v>
      </c>
      <c r="T4" s="74" t="s">
        <v>8</v>
      </c>
      <c r="U4" s="69" t="s">
        <v>10</v>
      </c>
      <c r="V4" s="70" t="s">
        <v>9</v>
      </c>
      <c r="W4" s="75" t="s">
        <v>16</v>
      </c>
    </row>
    <row r="5" spans="1:24" s="76" customFormat="1" ht="15.75" customHeight="1">
      <c r="A5" s="2">
        <v>1</v>
      </c>
      <c r="B5" s="197" t="s">
        <v>40</v>
      </c>
      <c r="C5" s="198">
        <v>40144</v>
      </c>
      <c r="D5" s="199" t="s">
        <v>41</v>
      </c>
      <c r="E5" s="200" t="s">
        <v>42</v>
      </c>
      <c r="F5" s="201">
        <v>270</v>
      </c>
      <c r="G5" s="201">
        <v>270</v>
      </c>
      <c r="H5" s="201">
        <v>1</v>
      </c>
      <c r="I5" s="202">
        <v>515686.25</v>
      </c>
      <c r="J5" s="203">
        <v>57080</v>
      </c>
      <c r="K5" s="202">
        <v>998555</v>
      </c>
      <c r="L5" s="203">
        <v>111319</v>
      </c>
      <c r="M5" s="202">
        <v>1023312.75</v>
      </c>
      <c r="N5" s="203">
        <v>112029</v>
      </c>
      <c r="O5" s="204">
        <v>2537554</v>
      </c>
      <c r="P5" s="205">
        <v>280428</v>
      </c>
      <c r="Q5" s="206">
        <f aca="true" t="shared" si="0" ref="Q5:Q14">IF(O5&lt;&gt;0,P5/G5,"")</f>
        <v>1038.6222222222223</v>
      </c>
      <c r="R5" s="207">
        <f aca="true" t="shared" si="1" ref="R5:R14">IF(O5&lt;&gt;0,O5/P5,"")</f>
        <v>9.048861026716304</v>
      </c>
      <c r="S5" s="202"/>
      <c r="T5" s="208">
        <f aca="true" t="shared" si="2" ref="T5:T14">IF(S5&lt;&gt;0,-(S5-O5)/S5,"")</f>
      </c>
      <c r="U5" s="204">
        <v>2537554</v>
      </c>
      <c r="V5" s="205">
        <v>280428</v>
      </c>
      <c r="W5" s="209">
        <f aca="true" t="shared" si="3" ref="W5:W14">U5/V5</f>
        <v>9.048861026716304</v>
      </c>
      <c r="X5" s="67"/>
    </row>
    <row r="6" spans="1:24" s="76" customFormat="1" ht="16.5" customHeight="1">
      <c r="A6" s="2">
        <v>2</v>
      </c>
      <c r="B6" s="178" t="s">
        <v>37</v>
      </c>
      <c r="C6" s="151">
        <v>40137</v>
      </c>
      <c r="D6" s="165" t="s">
        <v>25</v>
      </c>
      <c r="E6" s="164" t="s">
        <v>30</v>
      </c>
      <c r="F6" s="166">
        <v>147</v>
      </c>
      <c r="G6" s="166">
        <v>203</v>
      </c>
      <c r="H6" s="166">
        <v>2</v>
      </c>
      <c r="I6" s="140">
        <v>480918.75</v>
      </c>
      <c r="J6" s="141">
        <v>49747</v>
      </c>
      <c r="K6" s="140">
        <v>804972.75</v>
      </c>
      <c r="L6" s="141">
        <v>84443</v>
      </c>
      <c r="M6" s="140">
        <v>843672.5</v>
      </c>
      <c r="N6" s="141">
        <v>88464</v>
      </c>
      <c r="O6" s="144">
        <f>I6+K6+M6</f>
        <v>2129564</v>
      </c>
      <c r="P6" s="156">
        <f>J6+L6+N6</f>
        <v>222654</v>
      </c>
      <c r="Q6" s="142">
        <f t="shared" si="0"/>
        <v>1096.8177339901479</v>
      </c>
      <c r="R6" s="143">
        <f t="shared" si="1"/>
        <v>9.5644542653624</v>
      </c>
      <c r="S6" s="140">
        <v>2801269</v>
      </c>
      <c r="T6" s="167">
        <f t="shared" si="2"/>
        <v>-0.2397859684307362</v>
      </c>
      <c r="U6" s="140">
        <v>6628250.5</v>
      </c>
      <c r="V6" s="141">
        <v>716460</v>
      </c>
      <c r="W6" s="179">
        <f t="shared" si="3"/>
        <v>9.251389470451944</v>
      </c>
      <c r="X6" s="67"/>
    </row>
    <row r="7" spans="1:24" s="76" customFormat="1" ht="15.75" customHeight="1" thickBot="1">
      <c r="A7" s="45">
        <v>3</v>
      </c>
      <c r="B7" s="182">
        <v>2012</v>
      </c>
      <c r="C7" s="152">
        <v>40130</v>
      </c>
      <c r="D7" s="190" t="s">
        <v>24</v>
      </c>
      <c r="E7" s="183" t="s">
        <v>27</v>
      </c>
      <c r="F7" s="184">
        <v>173</v>
      </c>
      <c r="G7" s="184">
        <v>180</v>
      </c>
      <c r="H7" s="184">
        <v>3</v>
      </c>
      <c r="I7" s="149">
        <v>424312</v>
      </c>
      <c r="J7" s="150">
        <v>45012</v>
      </c>
      <c r="K7" s="149">
        <v>647331</v>
      </c>
      <c r="L7" s="150">
        <v>68553</v>
      </c>
      <c r="M7" s="149">
        <v>715300</v>
      </c>
      <c r="N7" s="150">
        <v>75995</v>
      </c>
      <c r="O7" s="153">
        <f>+I7+K7+M7</f>
        <v>1786943</v>
      </c>
      <c r="P7" s="162">
        <f>+J7+L7+N7</f>
        <v>189560</v>
      </c>
      <c r="Q7" s="154">
        <f t="shared" si="0"/>
        <v>1053.111111111111</v>
      </c>
      <c r="R7" s="155">
        <f t="shared" si="1"/>
        <v>9.426793627347541</v>
      </c>
      <c r="S7" s="149">
        <v>1543204</v>
      </c>
      <c r="T7" s="185">
        <f t="shared" si="2"/>
        <v>0.1579434734487469</v>
      </c>
      <c r="U7" s="149">
        <v>9458077.25</v>
      </c>
      <c r="V7" s="150">
        <v>1028667</v>
      </c>
      <c r="W7" s="191">
        <f t="shared" si="3"/>
        <v>9.194498559786597</v>
      </c>
      <c r="X7" s="77"/>
    </row>
    <row r="8" spans="1:25" s="80" customFormat="1" ht="15.75" customHeight="1">
      <c r="A8" s="78">
        <v>4</v>
      </c>
      <c r="B8" s="186" t="s">
        <v>43</v>
      </c>
      <c r="C8" s="157">
        <v>40137</v>
      </c>
      <c r="D8" s="193" t="s">
        <v>44</v>
      </c>
      <c r="E8" s="187" t="s">
        <v>38</v>
      </c>
      <c r="F8" s="188">
        <v>311</v>
      </c>
      <c r="G8" s="188">
        <v>304</v>
      </c>
      <c r="H8" s="188">
        <v>2</v>
      </c>
      <c r="I8" s="158">
        <v>457090.5</v>
      </c>
      <c r="J8" s="159">
        <v>55438</v>
      </c>
      <c r="K8" s="158">
        <v>660965.25</v>
      </c>
      <c r="L8" s="159">
        <v>80756</v>
      </c>
      <c r="M8" s="158">
        <v>600937.75</v>
      </c>
      <c r="N8" s="159">
        <v>73615</v>
      </c>
      <c r="O8" s="160">
        <f>SUM(I8+K8+M8)</f>
        <v>1718993.5</v>
      </c>
      <c r="P8" s="161">
        <f>SUM(J8+L8+N8)</f>
        <v>209809</v>
      </c>
      <c r="Q8" s="194">
        <f t="shared" si="0"/>
        <v>690.1611842105264</v>
      </c>
      <c r="R8" s="195">
        <f t="shared" si="1"/>
        <v>8.19313518485861</v>
      </c>
      <c r="S8" s="158">
        <v>2266797.75</v>
      </c>
      <c r="T8" s="189">
        <f t="shared" si="2"/>
        <v>-0.24166436992448928</v>
      </c>
      <c r="U8" s="158">
        <v>5023747.75</v>
      </c>
      <c r="V8" s="159">
        <v>623508</v>
      </c>
      <c r="W8" s="196">
        <f t="shared" si="3"/>
        <v>8.057230620938304</v>
      </c>
      <c r="X8" s="77"/>
      <c r="Y8" s="79"/>
    </row>
    <row r="9" spans="1:24" s="64" customFormat="1" ht="15.75" customHeight="1">
      <c r="A9" s="2">
        <v>5</v>
      </c>
      <c r="B9" s="180" t="s">
        <v>45</v>
      </c>
      <c r="C9" s="169">
        <v>40144</v>
      </c>
      <c r="D9" s="170" t="s">
        <v>2</v>
      </c>
      <c r="E9" s="168" t="s">
        <v>26</v>
      </c>
      <c r="F9" s="171">
        <v>128</v>
      </c>
      <c r="G9" s="171">
        <v>129</v>
      </c>
      <c r="H9" s="171">
        <v>1</v>
      </c>
      <c r="I9" s="172">
        <v>195167</v>
      </c>
      <c r="J9" s="173">
        <v>21395</v>
      </c>
      <c r="K9" s="172">
        <v>361607</v>
      </c>
      <c r="L9" s="173">
        <v>39721</v>
      </c>
      <c r="M9" s="172">
        <v>412015</v>
      </c>
      <c r="N9" s="173">
        <v>45160</v>
      </c>
      <c r="O9" s="174">
        <f>+M9+K9+I9</f>
        <v>968789</v>
      </c>
      <c r="P9" s="175">
        <f>+N9+L9+J9</f>
        <v>106276</v>
      </c>
      <c r="Q9" s="176">
        <f t="shared" si="0"/>
        <v>823.8449612403101</v>
      </c>
      <c r="R9" s="177">
        <f t="shared" si="1"/>
        <v>9.115783431819038</v>
      </c>
      <c r="S9" s="172"/>
      <c r="T9" s="163">
        <f t="shared" si="2"/>
      </c>
      <c r="U9" s="172">
        <v>968789</v>
      </c>
      <c r="V9" s="173">
        <v>106276</v>
      </c>
      <c r="W9" s="181">
        <f t="shared" si="3"/>
        <v>9.115783431819038</v>
      </c>
      <c r="X9" s="77"/>
    </row>
    <row r="10" spans="1:24" s="64" customFormat="1" ht="15.75" customHeight="1">
      <c r="A10" s="2">
        <v>6</v>
      </c>
      <c r="B10" s="178" t="s">
        <v>46</v>
      </c>
      <c r="C10" s="151">
        <v>40137</v>
      </c>
      <c r="D10" s="165" t="s">
        <v>24</v>
      </c>
      <c r="E10" s="164" t="s">
        <v>27</v>
      </c>
      <c r="F10" s="166">
        <v>20</v>
      </c>
      <c r="G10" s="166">
        <v>32</v>
      </c>
      <c r="H10" s="166">
        <v>2</v>
      </c>
      <c r="I10" s="140">
        <v>41984</v>
      </c>
      <c r="J10" s="141">
        <v>3260</v>
      </c>
      <c r="K10" s="140">
        <v>92945</v>
      </c>
      <c r="L10" s="141">
        <v>7332</v>
      </c>
      <c r="M10" s="140">
        <v>111888</v>
      </c>
      <c r="N10" s="141">
        <v>8869</v>
      </c>
      <c r="O10" s="144">
        <f>+I10+K10+M10</f>
        <v>246817</v>
      </c>
      <c r="P10" s="156">
        <f>+J10+L10+N10</f>
        <v>19461</v>
      </c>
      <c r="Q10" s="142">
        <f t="shared" si="0"/>
        <v>608.15625</v>
      </c>
      <c r="R10" s="143">
        <f t="shared" si="1"/>
        <v>12.682647345973999</v>
      </c>
      <c r="S10" s="140">
        <v>225254</v>
      </c>
      <c r="T10" s="167">
        <f t="shared" si="2"/>
        <v>0.095727489855896</v>
      </c>
      <c r="U10" s="140">
        <v>582835</v>
      </c>
      <c r="V10" s="141">
        <v>47026</v>
      </c>
      <c r="W10" s="179">
        <f t="shared" si="3"/>
        <v>12.393888487219836</v>
      </c>
      <c r="X10" s="80"/>
    </row>
    <row r="11" spans="1:24" s="64" customFormat="1" ht="15.75" customHeight="1">
      <c r="A11" s="2">
        <v>7</v>
      </c>
      <c r="B11" s="178" t="s">
        <v>33</v>
      </c>
      <c r="C11" s="151">
        <v>40116</v>
      </c>
      <c r="D11" s="165" t="s">
        <v>44</v>
      </c>
      <c r="E11" s="164" t="s">
        <v>47</v>
      </c>
      <c r="F11" s="166">
        <v>252</v>
      </c>
      <c r="G11" s="166">
        <v>84</v>
      </c>
      <c r="H11" s="166">
        <v>5</v>
      </c>
      <c r="I11" s="140">
        <v>26169</v>
      </c>
      <c r="J11" s="141">
        <v>3892</v>
      </c>
      <c r="K11" s="140">
        <v>41124</v>
      </c>
      <c r="L11" s="141">
        <v>6095</v>
      </c>
      <c r="M11" s="140">
        <v>44536.5</v>
      </c>
      <c r="N11" s="141">
        <v>6626</v>
      </c>
      <c r="O11" s="144">
        <f>I11+K11+M11</f>
        <v>111829.5</v>
      </c>
      <c r="P11" s="156">
        <f>SUM(J11+L11+N11)</f>
        <v>16613</v>
      </c>
      <c r="Q11" s="142">
        <f t="shared" si="0"/>
        <v>197.77380952380952</v>
      </c>
      <c r="R11" s="143">
        <f t="shared" si="1"/>
        <v>6.731445253716968</v>
      </c>
      <c r="S11" s="140">
        <v>161204.5</v>
      </c>
      <c r="T11" s="167">
        <f t="shared" si="2"/>
        <v>-0.3062879758319402</v>
      </c>
      <c r="U11" s="140">
        <v>3565356.75</v>
      </c>
      <c r="V11" s="141">
        <v>443255</v>
      </c>
      <c r="W11" s="179">
        <f t="shared" si="3"/>
        <v>8.043579316646174</v>
      </c>
      <c r="X11" s="79"/>
    </row>
    <row r="12" spans="1:25" s="64" customFormat="1" ht="15.75" customHeight="1">
      <c r="A12" s="2">
        <v>8</v>
      </c>
      <c r="B12" s="178" t="s">
        <v>39</v>
      </c>
      <c r="C12" s="151">
        <v>40137</v>
      </c>
      <c r="D12" s="165" t="s">
        <v>2</v>
      </c>
      <c r="E12" s="164" t="s">
        <v>26</v>
      </c>
      <c r="F12" s="166">
        <v>24</v>
      </c>
      <c r="G12" s="166">
        <v>29</v>
      </c>
      <c r="H12" s="166">
        <v>2</v>
      </c>
      <c r="I12" s="140">
        <v>23800</v>
      </c>
      <c r="J12" s="141">
        <v>2025</v>
      </c>
      <c r="K12" s="140">
        <v>39772</v>
      </c>
      <c r="L12" s="141">
        <v>3394</v>
      </c>
      <c r="M12" s="140">
        <v>47120</v>
      </c>
      <c r="N12" s="141">
        <v>4026</v>
      </c>
      <c r="O12" s="144">
        <f>+M12+K12+I12</f>
        <v>110692</v>
      </c>
      <c r="P12" s="156">
        <f>+N12+L12+J12</f>
        <v>9445</v>
      </c>
      <c r="Q12" s="142">
        <f t="shared" si="0"/>
        <v>325.6896551724138</v>
      </c>
      <c r="R12" s="143">
        <f t="shared" si="1"/>
        <v>11.719640021175225</v>
      </c>
      <c r="S12" s="140">
        <v>111222</v>
      </c>
      <c r="T12" s="167">
        <f t="shared" si="2"/>
        <v>-0.00476524428620237</v>
      </c>
      <c r="U12" s="140">
        <v>291134</v>
      </c>
      <c r="V12" s="141">
        <v>26629</v>
      </c>
      <c r="W12" s="179">
        <f t="shared" si="3"/>
        <v>10.932967817041572</v>
      </c>
      <c r="X12" s="81"/>
      <c r="Y12" s="79"/>
    </row>
    <row r="13" spans="1:25" s="64" customFormat="1" ht="15.75" customHeight="1">
      <c r="A13" s="2">
        <v>9</v>
      </c>
      <c r="B13" s="178" t="s">
        <v>48</v>
      </c>
      <c r="C13" s="151">
        <v>40123</v>
      </c>
      <c r="D13" s="165" t="s">
        <v>25</v>
      </c>
      <c r="E13" s="164" t="s">
        <v>34</v>
      </c>
      <c r="F13" s="166">
        <v>144</v>
      </c>
      <c r="G13" s="166">
        <v>67</v>
      </c>
      <c r="H13" s="166">
        <v>4</v>
      </c>
      <c r="I13" s="140">
        <v>8659.5</v>
      </c>
      <c r="J13" s="141">
        <v>1257</v>
      </c>
      <c r="K13" s="140">
        <v>19583</v>
      </c>
      <c r="L13" s="141">
        <v>2825</v>
      </c>
      <c r="M13" s="140">
        <v>21670</v>
      </c>
      <c r="N13" s="141">
        <v>3169</v>
      </c>
      <c r="O13" s="144">
        <f>I13+K13+M13</f>
        <v>49912.5</v>
      </c>
      <c r="P13" s="156">
        <f>J13+L13+N13</f>
        <v>7251</v>
      </c>
      <c r="Q13" s="142">
        <f t="shared" si="0"/>
        <v>108.22388059701493</v>
      </c>
      <c r="R13" s="143">
        <f t="shared" si="1"/>
        <v>6.883533305750931</v>
      </c>
      <c r="S13" s="140">
        <v>119692.25</v>
      </c>
      <c r="T13" s="167">
        <f t="shared" si="2"/>
        <v>-0.5829930509285272</v>
      </c>
      <c r="U13" s="140">
        <v>1756841</v>
      </c>
      <c r="V13" s="141">
        <v>204355</v>
      </c>
      <c r="W13" s="179">
        <f t="shared" si="3"/>
        <v>8.59700521151917</v>
      </c>
      <c r="X13" s="79"/>
      <c r="Y13" s="79"/>
    </row>
    <row r="14" spans="1:25" s="64" customFormat="1" ht="15.75" customHeight="1">
      <c r="A14" s="2">
        <v>10</v>
      </c>
      <c r="B14" s="178" t="s">
        <v>29</v>
      </c>
      <c r="C14" s="151">
        <v>40102</v>
      </c>
      <c r="D14" s="165" t="s">
        <v>2</v>
      </c>
      <c r="E14" s="164" t="s">
        <v>26</v>
      </c>
      <c r="F14" s="166">
        <v>99</v>
      </c>
      <c r="G14" s="166">
        <v>23</v>
      </c>
      <c r="H14" s="166">
        <v>7</v>
      </c>
      <c r="I14" s="140">
        <v>3341</v>
      </c>
      <c r="J14" s="141">
        <v>1017</v>
      </c>
      <c r="K14" s="140">
        <v>3791</v>
      </c>
      <c r="L14" s="141">
        <v>499</v>
      </c>
      <c r="M14" s="140">
        <v>5082</v>
      </c>
      <c r="N14" s="141">
        <v>655</v>
      </c>
      <c r="O14" s="144">
        <f>+M14+K14+I14</f>
        <v>12214</v>
      </c>
      <c r="P14" s="156">
        <f>+N14+L14+J14</f>
        <v>2171</v>
      </c>
      <c r="Q14" s="142">
        <f t="shared" si="0"/>
        <v>94.3913043478261</v>
      </c>
      <c r="R14" s="143">
        <f t="shared" si="1"/>
        <v>5.625978811607554</v>
      </c>
      <c r="S14" s="140">
        <v>10957</v>
      </c>
      <c r="T14" s="167">
        <f t="shared" si="2"/>
        <v>0.11472118280551245</v>
      </c>
      <c r="U14" s="140">
        <v>2518964</v>
      </c>
      <c r="V14" s="141">
        <v>262477</v>
      </c>
      <c r="W14" s="179">
        <f t="shared" si="3"/>
        <v>9.596894204063593</v>
      </c>
      <c r="X14" s="79"/>
      <c r="Y14" s="79"/>
    </row>
    <row r="15" spans="1:28" s="88" customFormat="1" ht="15">
      <c r="A15" s="1"/>
      <c r="B15" s="246"/>
      <c r="C15" s="246"/>
      <c r="D15" s="247"/>
      <c r="E15" s="247"/>
      <c r="F15" s="82"/>
      <c r="G15" s="82"/>
      <c r="H15" s="83"/>
      <c r="I15" s="84"/>
      <c r="J15" s="85"/>
      <c r="K15" s="84"/>
      <c r="L15" s="85"/>
      <c r="M15" s="84"/>
      <c r="N15" s="85"/>
      <c r="O15" s="84"/>
      <c r="P15" s="85"/>
      <c r="Q15" s="85" t="e">
        <f>O15/G15</f>
        <v>#DIV/0!</v>
      </c>
      <c r="R15" s="86" t="e">
        <f>O15/P15</f>
        <v>#DIV/0!</v>
      </c>
      <c r="S15" s="84"/>
      <c r="T15" s="87"/>
      <c r="U15" s="84"/>
      <c r="V15" s="85"/>
      <c r="W15" s="86"/>
      <c r="AB15" s="88" t="s">
        <v>17</v>
      </c>
    </row>
    <row r="16" spans="1:24" s="90" customFormat="1" ht="18">
      <c r="A16" s="89"/>
      <c r="G16" s="91"/>
      <c r="H16" s="92"/>
      <c r="I16" s="93"/>
      <c r="J16" s="94"/>
      <c r="K16" s="93"/>
      <c r="L16" s="94"/>
      <c r="M16" s="93"/>
      <c r="N16" s="94"/>
      <c r="O16" s="93"/>
      <c r="P16" s="94"/>
      <c r="Q16" s="95"/>
      <c r="R16" s="96"/>
      <c r="S16" s="97"/>
      <c r="T16" s="98"/>
      <c r="U16" s="97"/>
      <c r="V16" s="99"/>
      <c r="W16" s="96"/>
      <c r="X16" s="100"/>
    </row>
    <row r="17" spans="1:24" s="107" customFormat="1" ht="18">
      <c r="A17" s="101"/>
      <c r="B17" s="80"/>
      <c r="C17" s="102"/>
      <c r="D17" s="248"/>
      <c r="E17" s="249"/>
      <c r="F17" s="249"/>
      <c r="G17" s="249"/>
      <c r="H17" s="105"/>
      <c r="I17" s="106"/>
      <c r="K17" s="106"/>
      <c r="M17" s="106"/>
      <c r="O17" s="108"/>
      <c r="R17" s="109"/>
      <c r="S17" s="250" t="s">
        <v>0</v>
      </c>
      <c r="T17" s="250"/>
      <c r="U17" s="250"/>
      <c r="V17" s="250"/>
      <c r="W17" s="250"/>
      <c r="X17" s="110"/>
    </row>
    <row r="18" spans="1:24" s="107" customFormat="1" ht="18">
      <c r="A18" s="101"/>
      <c r="B18" s="80"/>
      <c r="C18" s="102"/>
      <c r="D18" s="103"/>
      <c r="E18" s="104"/>
      <c r="F18" s="104"/>
      <c r="G18" s="111"/>
      <c r="H18" s="105"/>
      <c r="M18" s="106"/>
      <c r="O18" s="108"/>
      <c r="R18" s="109"/>
      <c r="S18" s="250"/>
      <c r="T18" s="250"/>
      <c r="U18" s="250"/>
      <c r="V18" s="250"/>
      <c r="W18" s="250"/>
      <c r="X18" s="110"/>
    </row>
    <row r="19" spans="1:24" s="107" customFormat="1" ht="18">
      <c r="A19" s="101"/>
      <c r="G19" s="105"/>
      <c r="H19" s="105"/>
      <c r="M19" s="106"/>
      <c r="O19" s="108"/>
      <c r="R19" s="109"/>
      <c r="S19" s="250"/>
      <c r="T19" s="250"/>
      <c r="U19" s="250"/>
      <c r="V19" s="250"/>
      <c r="W19" s="250"/>
      <c r="X19" s="110"/>
    </row>
    <row r="20" spans="1:24" s="107" customFormat="1" ht="30" customHeight="1">
      <c r="A20" s="101"/>
      <c r="C20" s="105"/>
      <c r="E20" s="112"/>
      <c r="F20" s="105"/>
      <c r="G20" s="105"/>
      <c r="H20" s="105"/>
      <c r="I20" s="106"/>
      <c r="K20" s="106"/>
      <c r="M20" s="106"/>
      <c r="O20" s="108"/>
      <c r="P20" s="243" t="s">
        <v>23</v>
      </c>
      <c r="Q20" s="244"/>
      <c r="R20" s="244"/>
      <c r="S20" s="244"/>
      <c r="T20" s="244"/>
      <c r="U20" s="244"/>
      <c r="V20" s="244"/>
      <c r="W20" s="244"/>
      <c r="X20" s="110"/>
    </row>
    <row r="21" spans="1:24" s="107" customFormat="1" ht="30" customHeight="1">
      <c r="A21" s="101"/>
      <c r="C21" s="105"/>
      <c r="E21" s="112"/>
      <c r="F21" s="105"/>
      <c r="G21" s="105"/>
      <c r="H21" s="105"/>
      <c r="I21" s="106"/>
      <c r="K21" s="106"/>
      <c r="M21" s="106"/>
      <c r="O21" s="108"/>
      <c r="P21" s="244"/>
      <c r="Q21" s="244"/>
      <c r="R21" s="244"/>
      <c r="S21" s="244"/>
      <c r="T21" s="244"/>
      <c r="U21" s="244"/>
      <c r="V21" s="244"/>
      <c r="W21" s="244"/>
      <c r="X21" s="110"/>
    </row>
    <row r="22" spans="1:24" s="107" customFormat="1" ht="30" customHeight="1">
      <c r="A22" s="101"/>
      <c r="C22" s="105"/>
      <c r="E22" s="112"/>
      <c r="F22" s="105"/>
      <c r="G22" s="105"/>
      <c r="H22" s="105"/>
      <c r="I22" s="106"/>
      <c r="K22" s="106"/>
      <c r="M22" s="106"/>
      <c r="O22" s="108"/>
      <c r="P22" s="244"/>
      <c r="Q22" s="244"/>
      <c r="R22" s="244"/>
      <c r="S22" s="244"/>
      <c r="T22" s="244"/>
      <c r="U22" s="244"/>
      <c r="V22" s="244"/>
      <c r="W22" s="244"/>
      <c r="X22" s="110"/>
    </row>
    <row r="23" spans="1:24" s="107" customFormat="1" ht="30" customHeight="1">
      <c r="A23" s="101"/>
      <c r="C23" s="105"/>
      <c r="E23" s="112"/>
      <c r="F23" s="105"/>
      <c r="G23" s="105"/>
      <c r="H23" s="105"/>
      <c r="I23" s="106"/>
      <c r="K23" s="106"/>
      <c r="M23" s="106"/>
      <c r="O23" s="108"/>
      <c r="P23" s="244"/>
      <c r="Q23" s="244"/>
      <c r="R23" s="244"/>
      <c r="S23" s="244"/>
      <c r="T23" s="244"/>
      <c r="U23" s="244"/>
      <c r="V23" s="244"/>
      <c r="W23" s="244"/>
      <c r="X23" s="110"/>
    </row>
    <row r="24" spans="1:24" s="107" customFormat="1" ht="30" customHeight="1">
      <c r="A24" s="101"/>
      <c r="C24" s="105"/>
      <c r="E24" s="112"/>
      <c r="F24" s="105"/>
      <c r="G24" s="105"/>
      <c r="H24" s="105"/>
      <c r="I24" s="106"/>
      <c r="K24" s="106"/>
      <c r="M24" s="106"/>
      <c r="O24" s="108"/>
      <c r="P24" s="244"/>
      <c r="Q24" s="244"/>
      <c r="R24" s="244"/>
      <c r="S24" s="244"/>
      <c r="T24" s="244"/>
      <c r="U24" s="244"/>
      <c r="V24" s="244"/>
      <c r="W24" s="244"/>
      <c r="X24" s="110"/>
    </row>
    <row r="25" spans="1:24" s="107" customFormat="1" ht="45" customHeight="1">
      <c r="A25" s="101"/>
      <c r="C25" s="105"/>
      <c r="E25" s="112"/>
      <c r="F25" s="105"/>
      <c r="G25" s="113"/>
      <c r="H25" s="113"/>
      <c r="I25" s="114"/>
      <c r="J25" s="115"/>
      <c r="K25" s="114"/>
      <c r="L25" s="115"/>
      <c r="M25" s="114"/>
      <c r="N25" s="115"/>
      <c r="O25" s="108"/>
      <c r="P25" s="244"/>
      <c r="Q25" s="244"/>
      <c r="R25" s="244"/>
      <c r="S25" s="244"/>
      <c r="T25" s="244"/>
      <c r="U25" s="244"/>
      <c r="V25" s="244"/>
      <c r="W25" s="244"/>
      <c r="X25" s="110"/>
    </row>
    <row r="26" spans="1:24" s="107" customFormat="1" ht="33" customHeight="1">
      <c r="A26" s="101"/>
      <c r="C26" s="105"/>
      <c r="E26" s="112"/>
      <c r="F26" s="105"/>
      <c r="G26" s="113"/>
      <c r="H26" s="113"/>
      <c r="I26" s="114"/>
      <c r="J26" s="115"/>
      <c r="K26" s="114"/>
      <c r="L26" s="115"/>
      <c r="M26" s="114"/>
      <c r="N26" s="115"/>
      <c r="O26" s="108"/>
      <c r="P26" s="245" t="s">
        <v>11</v>
      </c>
      <c r="Q26" s="244"/>
      <c r="R26" s="244"/>
      <c r="S26" s="244"/>
      <c r="T26" s="244"/>
      <c r="U26" s="244"/>
      <c r="V26" s="244"/>
      <c r="W26" s="244"/>
      <c r="X26" s="110"/>
    </row>
    <row r="27" spans="1:24" s="107" customFormat="1" ht="33" customHeight="1">
      <c r="A27" s="101"/>
      <c r="C27" s="105"/>
      <c r="E27" s="112"/>
      <c r="F27" s="105"/>
      <c r="G27" s="113"/>
      <c r="H27" s="113"/>
      <c r="I27" s="114"/>
      <c r="J27" s="115"/>
      <c r="K27" s="114"/>
      <c r="L27" s="115"/>
      <c r="M27" s="114"/>
      <c r="N27" s="115"/>
      <c r="O27" s="108"/>
      <c r="P27" s="244"/>
      <c r="Q27" s="244"/>
      <c r="R27" s="244"/>
      <c r="S27" s="244"/>
      <c r="T27" s="244"/>
      <c r="U27" s="244"/>
      <c r="V27" s="244"/>
      <c r="W27" s="244"/>
      <c r="X27" s="110"/>
    </row>
    <row r="28" spans="1:24" s="107" customFormat="1" ht="33" customHeight="1">
      <c r="A28" s="101"/>
      <c r="C28" s="105"/>
      <c r="E28" s="112"/>
      <c r="F28" s="105"/>
      <c r="G28" s="113"/>
      <c r="H28" s="113"/>
      <c r="I28" s="114"/>
      <c r="J28" s="115"/>
      <c r="K28" s="114"/>
      <c r="L28" s="115"/>
      <c r="M28" s="114"/>
      <c r="N28" s="115"/>
      <c r="O28" s="108"/>
      <c r="P28" s="244"/>
      <c r="Q28" s="244"/>
      <c r="R28" s="244"/>
      <c r="S28" s="244"/>
      <c r="T28" s="244"/>
      <c r="U28" s="244"/>
      <c r="V28" s="244"/>
      <c r="W28" s="244"/>
      <c r="X28" s="110"/>
    </row>
    <row r="29" spans="1:24" s="107" customFormat="1" ht="33" customHeight="1">
      <c r="A29" s="101"/>
      <c r="C29" s="105"/>
      <c r="E29" s="112"/>
      <c r="F29" s="105"/>
      <c r="G29" s="113"/>
      <c r="H29" s="113"/>
      <c r="I29" s="114"/>
      <c r="J29" s="115"/>
      <c r="K29" s="114"/>
      <c r="L29" s="115"/>
      <c r="M29" s="114"/>
      <c r="N29" s="115"/>
      <c r="O29" s="108"/>
      <c r="P29" s="244"/>
      <c r="Q29" s="244"/>
      <c r="R29" s="244"/>
      <c r="S29" s="244"/>
      <c r="T29" s="244"/>
      <c r="U29" s="244"/>
      <c r="V29" s="244"/>
      <c r="W29" s="244"/>
      <c r="X29" s="110"/>
    </row>
    <row r="30" spans="1:24" s="107" customFormat="1" ht="33" customHeight="1">
      <c r="A30" s="101"/>
      <c r="C30" s="105"/>
      <c r="E30" s="112"/>
      <c r="F30" s="105"/>
      <c r="G30" s="113"/>
      <c r="H30" s="113"/>
      <c r="I30" s="114"/>
      <c r="J30" s="115"/>
      <c r="K30" s="114"/>
      <c r="L30" s="115"/>
      <c r="M30" s="114"/>
      <c r="N30" s="115"/>
      <c r="O30" s="108"/>
      <c r="P30" s="244"/>
      <c r="Q30" s="244"/>
      <c r="R30" s="244"/>
      <c r="S30" s="244"/>
      <c r="T30" s="244"/>
      <c r="U30" s="244"/>
      <c r="V30" s="244"/>
      <c r="W30" s="244"/>
      <c r="X30" s="110"/>
    </row>
    <row r="31" spans="16:23" ht="33" customHeight="1">
      <c r="P31" s="244"/>
      <c r="Q31" s="244"/>
      <c r="R31" s="244"/>
      <c r="S31" s="244"/>
      <c r="T31" s="244"/>
      <c r="U31" s="244"/>
      <c r="V31" s="244"/>
      <c r="W31" s="244"/>
    </row>
    <row r="32" spans="16:23" ht="33" customHeight="1">
      <c r="P32" s="244"/>
      <c r="Q32" s="244"/>
      <c r="R32" s="244"/>
      <c r="S32" s="244"/>
      <c r="T32" s="244"/>
      <c r="U32" s="244"/>
      <c r="V32" s="244"/>
      <c r="W32" s="244"/>
    </row>
  </sheetData>
  <sheetProtection/>
  <mergeCells count="20">
    <mergeCell ref="B15:C15"/>
    <mergeCell ref="D15:E15"/>
    <mergeCell ref="D17:G17"/>
    <mergeCell ref="S17:W19"/>
    <mergeCell ref="M3:N3"/>
    <mergeCell ref="O3:R3"/>
    <mergeCell ref="S3:T3"/>
    <mergeCell ref="U3:W3"/>
    <mergeCell ref="P20:W25"/>
    <mergeCell ref="P26:W32"/>
    <mergeCell ref="A2:W2"/>
    <mergeCell ref="B3:B4"/>
    <mergeCell ref="C3:C4"/>
    <mergeCell ref="D3:D4"/>
    <mergeCell ref="E3:E4"/>
    <mergeCell ref="F3:F4"/>
    <mergeCell ref="G3:G4"/>
    <mergeCell ref="H3:H4"/>
    <mergeCell ref="I3:J3"/>
    <mergeCell ref="K3:L3"/>
  </mergeCells>
  <printOptions/>
  <pageMargins left="0.75" right="0.75" top="1" bottom="1" header="0.5" footer="0.5"/>
  <pageSetup horizontalDpi="600" verticalDpi="600" orientation="portrait" paperSize="9" r:id="rId2"/>
  <ignoredErrors>
    <ignoredError sqref="W15 V15 W5:W14" unlockedFormula="1"/>
    <ignoredError sqref="O12:P1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2009-12-03T18:37:43Z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