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60" windowWidth="15480" windowHeight="11640" tabRatio="804" activeTab="0"/>
  </bookViews>
  <sheets>
    <sheet name="13-15 Nov (we 46)" sheetId="1" r:id="rId1"/>
    <sheet name="13-15 Nov (Top 20)" sheetId="2" r:id="rId2"/>
  </sheets>
  <definedNames>
    <definedName name="_xlnm.Print_Area" localSheetId="0">'13-15 Nov (we 46)'!$A$1:$W$62</definedName>
  </definedNames>
  <calcPr fullCalcOnLoad="1"/>
</workbook>
</file>

<file path=xl/sharedStrings.xml><?xml version="1.0" encoding="utf-8"?>
<sst xmlns="http://schemas.openxmlformats.org/spreadsheetml/2006/main" count="244" uniqueCount="99">
  <si>
    <t>*Sorted according to Weekend Total G.B.O. - Hafta sonu toplam hasılat sütununa göre sıralanmıştır.</t>
  </si>
  <si>
    <t>Company</t>
  </si>
  <si>
    <t>UIP</t>
  </si>
  <si>
    <t>Last Weekend</t>
  </si>
  <si>
    <t>Distributor</t>
  </si>
  <si>
    <t>Friday</t>
  </si>
  <si>
    <t>Saturday</t>
  </si>
  <si>
    <t>Sunday</t>
  </si>
  <si>
    <t>Change</t>
  </si>
  <si>
    <t>Adm.</t>
  </si>
  <si>
    <t>G.B.O.</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</si>
  <si>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</si>
  <si>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</si>
  <si>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Title</t>
  </si>
  <si>
    <t>Cumulative</t>
  </si>
  <si>
    <t>Scr.Avg.
(Adm.)</t>
  </si>
  <si>
    <t>Avg.
Ticket</t>
  </si>
  <si>
    <t>.</t>
  </si>
  <si>
    <t>Release
Date</t>
  </si>
  <si>
    <t># of
Prints</t>
  </si>
  <si>
    <t># of
Screen</t>
  </si>
  <si>
    <t>Weeks in Release</t>
  </si>
  <si>
    <t>Weekend Total</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</si>
  <si>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</si>
  <si>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WB</t>
  </si>
  <si>
    <t>TIGLON</t>
  </si>
  <si>
    <t>FOX</t>
  </si>
  <si>
    <t>WALT DISNEY</t>
  </si>
  <si>
    <t>SPRI</t>
  </si>
  <si>
    <t>BIR FILM</t>
  </si>
  <si>
    <t>ICE AGE 3: DAWN OF THE DINOSAURS</t>
  </si>
  <si>
    <t>MEDYAVIZYON</t>
  </si>
  <si>
    <t>R FILM</t>
  </si>
  <si>
    <t>ALIENS IN THE ATTIC</t>
  </si>
  <si>
    <t>SURROGATES</t>
  </si>
  <si>
    <t>UGLY TRUTH</t>
  </si>
  <si>
    <t>PASHA</t>
  </si>
  <si>
    <t>GAMER</t>
  </si>
  <si>
    <t>PINEMA</t>
  </si>
  <si>
    <t>D PRODUCTIONS</t>
  </si>
  <si>
    <t>DUKA FILM</t>
  </si>
  <si>
    <t>TIME TRAVELLER'S WIFE</t>
  </si>
  <si>
    <t>(500) DAYS OF SUMMER</t>
  </si>
  <si>
    <t>HOKUSFOKUS</t>
  </si>
  <si>
    <t>MAZİ YARASI</t>
  </si>
  <si>
    <t>NEFES: VATAN SAĞOLSUN</t>
  </si>
  <si>
    <t>FIDA FILM-CREAVIDI</t>
  </si>
  <si>
    <t>UP</t>
  </si>
  <si>
    <t>FIDA FILM</t>
  </si>
  <si>
    <t>DRAG ME TO HELL</t>
  </si>
  <si>
    <t>COCO CHANEL &amp; IGOR STRAVINSKY</t>
  </si>
  <si>
    <t>CHILDREN OF GLORY</t>
  </si>
  <si>
    <t>TIGLON-DADA FILM</t>
  </si>
  <si>
    <t>PERISAN FILM</t>
  </si>
  <si>
    <t>TOTALLY SPIES</t>
  </si>
  <si>
    <t>TMC</t>
  </si>
  <si>
    <t>JENNIFER'S BODY</t>
  </si>
  <si>
    <t>FAME</t>
  </si>
  <si>
    <t>MELEKLER VE KUMARBAZLAR</t>
  </si>
  <si>
    <t>KOLPAÇİNO</t>
  </si>
  <si>
    <t>OZEN</t>
  </si>
  <si>
    <t>IYI SEYIRLER FILM</t>
  </si>
  <si>
    <t>KONAK</t>
  </si>
  <si>
    <t>OYKU YAPIM</t>
  </si>
  <si>
    <t>HAYALET FILM</t>
  </si>
  <si>
    <t>COLD PREY 2</t>
  </si>
  <si>
    <t>KANIMDAKI BARUT</t>
  </si>
  <si>
    <t xml:space="preserve">TIM'S-SUGARWORKZ </t>
  </si>
  <si>
    <t>DISTRICT 9</t>
  </si>
  <si>
    <t>COCO AVANT CHANEL</t>
  </si>
  <si>
    <t>CHANTIER</t>
  </si>
  <si>
    <t>FILMS DISTRIBUTION</t>
  </si>
  <si>
    <t>KISKANMAK</t>
  </si>
  <si>
    <t>YERLI FILM</t>
  </si>
  <si>
    <t>MEZUNİYET</t>
  </si>
  <si>
    <t>ISTANBUL PRODUCTIONS</t>
  </si>
  <si>
    <t>İNCİR ÇEKİRDEĞİ</t>
  </si>
  <si>
    <t>CICEK FILM</t>
  </si>
  <si>
    <t>ELYAPIM FILM</t>
  </si>
  <si>
    <t>ASK GELIYORUM DEMEZ</t>
  </si>
  <si>
    <t>KANAL-I-ZASYON</t>
  </si>
  <si>
    <t>IKI DIL BIR BAVUL</t>
  </si>
  <si>
    <t>BORNOVA BORNOVA</t>
  </si>
  <si>
    <t>TEMELKURAN FILM</t>
  </si>
  <si>
    <t>TOURNAMENT, THE</t>
  </si>
  <si>
    <t>HORIZON INTERNATIONAL</t>
  </si>
  <si>
    <t>CLIVE BARKER'S DREAD</t>
  </si>
  <si>
    <t>OZEN-UMUT SANAT</t>
  </si>
  <si>
    <t>MICHAEL JACKSON'S THIS IS IT</t>
  </si>
  <si>
    <t>OKURIBITO</t>
  </si>
  <si>
    <t>AVSAR FILM</t>
  </si>
  <si>
    <t>UZAK IHTIMAL</t>
  </si>
  <si>
    <t>ACI</t>
  </si>
  <si>
    <t>CINEGROUP</t>
  </si>
  <si>
    <t>SAN FILM</t>
  </si>
  <si>
    <t>OZEN-SPOT</t>
  </si>
  <si>
    <t>TAKING WOODSTOCK</t>
  </si>
  <si>
    <t>IMMIGRANTS</t>
  </si>
  <si>
    <t>CARRIERS</t>
  </si>
</sst>
</file>

<file path=xl/styles.xml><?xml version="1.0" encoding="utf-8"?>
<styleSheet xmlns="http://schemas.openxmlformats.org/spreadsheetml/2006/main">
  <numFmts count="48">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s>
  <fonts count="79">
    <font>
      <sz val="10"/>
      <name val="Arial"/>
      <family val="0"/>
    </font>
    <font>
      <sz val="8"/>
      <name val="Arial"/>
      <family val="2"/>
    </font>
    <font>
      <u val="single"/>
      <sz val="10"/>
      <color indexed="12"/>
      <name val="Arial"/>
      <family val="0"/>
    </font>
    <font>
      <u val="single"/>
      <sz val="10"/>
      <color indexed="36"/>
      <name val="Arial"/>
      <family val="0"/>
    </font>
    <font>
      <sz val="20"/>
      <color indexed="9"/>
      <name val="Impact"/>
      <family val="2"/>
    </font>
    <font>
      <sz val="14"/>
      <name val="Impact"/>
      <family val="2"/>
    </font>
    <font>
      <sz val="9"/>
      <name val="Trebuchet MS"/>
      <family val="2"/>
    </font>
    <font>
      <sz val="20"/>
      <name val="Impact"/>
      <family val="2"/>
    </font>
    <font>
      <sz val="14"/>
      <name val="Arial"/>
      <family val="2"/>
    </font>
    <font>
      <i/>
      <sz val="9"/>
      <name val="Arial"/>
      <family val="2"/>
    </font>
    <font>
      <b/>
      <sz val="14"/>
      <name val="Impact"/>
      <family val="2"/>
    </font>
    <font>
      <b/>
      <sz val="14"/>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2"/>
    </font>
    <font>
      <b/>
      <sz val="11"/>
      <name val="Century Gothic"/>
      <family val="2"/>
    </font>
    <font>
      <sz val="12"/>
      <name val="Impact"/>
      <family val="2"/>
    </font>
    <font>
      <b/>
      <sz val="14"/>
      <color indexed="18"/>
      <name val="Impact"/>
      <family val="2"/>
    </font>
    <font>
      <b/>
      <sz val="10"/>
      <name val="Arial Narrow"/>
      <family val="2"/>
    </font>
    <font>
      <b/>
      <sz val="10"/>
      <color indexed="9"/>
      <name val="Arial Narrow"/>
      <family val="2"/>
    </font>
    <font>
      <b/>
      <sz val="10"/>
      <color indexed="9"/>
      <name val="Trebuchet MS"/>
      <family val="2"/>
    </font>
    <font>
      <sz val="10"/>
      <color indexed="9"/>
      <name val="Trebuchet MS"/>
      <family val="2"/>
    </font>
    <font>
      <sz val="10"/>
      <name val="Trebuchet MS"/>
      <family val="2"/>
    </font>
    <font>
      <sz val="14"/>
      <color indexed="9"/>
      <name val="Impact"/>
      <family val="2"/>
    </font>
    <font>
      <sz val="20"/>
      <color indexed="40"/>
      <name val="GoudyLight"/>
      <family val="0"/>
    </font>
    <font>
      <sz val="10"/>
      <color indexed="40"/>
      <name val="Arial"/>
      <family val="0"/>
    </font>
    <font>
      <sz val="16"/>
      <color indexed="40"/>
      <name val="GoudyLight"/>
      <family val="0"/>
    </font>
    <font>
      <b/>
      <sz val="11"/>
      <color indexed="9"/>
      <name val="Century Gothic"/>
      <family val="2"/>
    </font>
    <font>
      <sz val="9"/>
      <color indexed="9"/>
      <name val="Trebuchet MS"/>
      <family val="2"/>
    </font>
    <font>
      <b/>
      <sz val="10"/>
      <name val="Trebuchet MS"/>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40"/>
      <color indexed="8"/>
      <name val="Impact"/>
      <family val="0"/>
    </font>
    <font>
      <sz val="40"/>
      <color indexed="8"/>
      <name val="Arial"/>
      <family val="0"/>
    </font>
    <font>
      <sz val="26"/>
      <color indexed="8"/>
      <name val="Impact"/>
      <family val="0"/>
    </font>
    <font>
      <sz val="20"/>
      <color indexed="8"/>
      <name val="Impact"/>
      <family val="0"/>
    </font>
    <font>
      <sz val="16"/>
      <color indexed="9"/>
      <name val="Impact"/>
      <family val="0"/>
    </font>
    <font>
      <sz val="30"/>
      <color indexed="9"/>
      <name val="Impact"/>
      <family val="0"/>
    </font>
    <font>
      <sz val="30"/>
      <color indexed="9"/>
      <name val="Arial"/>
      <family val="0"/>
    </font>
    <font>
      <sz val="40"/>
      <color indexed="9"/>
      <name val="Impact"/>
      <family val="0"/>
    </font>
    <font>
      <sz val="26"/>
      <color indexed="9"/>
      <name val="Impact"/>
      <family val="0"/>
    </font>
    <font>
      <sz val="35"/>
      <color indexed="8"/>
      <name val="Impact"/>
      <family val="0"/>
    </font>
    <font>
      <sz val="35"/>
      <color indexed="8"/>
      <name val="Arial"/>
      <family val="0"/>
    </font>
    <font>
      <sz val="24"/>
      <color indexed="8"/>
      <name val="Impact"/>
      <family val="0"/>
    </font>
    <font>
      <sz val="12"/>
      <color indexed="8"/>
      <name val="Impac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color indexed="63"/>
      </right>
      <top style="hair"/>
      <bottom style="hair"/>
    </border>
    <border>
      <left style="hair"/>
      <right style="hair"/>
      <top>
        <color indexed="63"/>
      </top>
      <bottom style="hair"/>
    </border>
    <border>
      <left style="hair"/>
      <right>
        <color indexed="63"/>
      </right>
      <top style="hair"/>
      <bottom style="thin"/>
    </border>
    <border>
      <left style="hair"/>
      <right style="hair"/>
      <top style="hair"/>
      <bottom>
        <color indexed="63"/>
      </bottom>
    </border>
    <border>
      <left style="hair"/>
      <right style="medium"/>
      <top style="hair"/>
      <bottom>
        <color indexed="63"/>
      </bottom>
    </border>
    <border>
      <left style="hair"/>
      <right>
        <color indexed="63"/>
      </right>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color indexed="63"/>
      </right>
      <top>
        <color indexed="63"/>
      </top>
      <bottom style="hair"/>
    </border>
    <border>
      <left style="hair"/>
      <right>
        <color indexed="63"/>
      </right>
      <top style="hair"/>
      <bottom style="medium"/>
    </border>
    <border>
      <left style="medium"/>
      <right style="hair"/>
      <top style="hair"/>
      <bottom style="hair"/>
    </border>
    <border>
      <left style="hair"/>
      <right style="medium"/>
      <top style="hair"/>
      <bottom style="hair"/>
    </border>
    <border>
      <left style="hair"/>
      <right style="hair"/>
      <top style="hair"/>
      <bottom style="medium"/>
    </border>
    <border>
      <left>
        <color indexed="63"/>
      </left>
      <right style="hair"/>
      <top style="hair"/>
      <bottom style="hair"/>
    </border>
    <border>
      <left style="medium"/>
      <right style="hair"/>
      <top style="hair"/>
      <bottom style="medium"/>
    </border>
    <border>
      <left style="hair"/>
      <right style="medium"/>
      <top style="hair"/>
      <bottom style="medium"/>
    </border>
    <border>
      <left style="medium"/>
      <right style="hair"/>
      <top style="medium"/>
      <bottom style="hair"/>
    </border>
    <border>
      <left style="hair"/>
      <right style="hair"/>
      <top style="medium"/>
      <bottom style="hair"/>
    </border>
    <border>
      <left style="hair"/>
      <right style="medium"/>
      <top style="medium"/>
      <bottom style="hair"/>
    </border>
    <border>
      <left style="medium"/>
      <right style="hair"/>
      <top>
        <color indexed="63"/>
      </top>
      <bottom style="hair"/>
    </border>
    <border>
      <left style="hair"/>
      <right style="medium"/>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style="hair"/>
      <top style="hair"/>
      <bottom>
        <color indexed="63"/>
      </bottom>
    </border>
    <border>
      <left style="medium"/>
      <right style="thin"/>
      <top style="medium"/>
      <bottom style="thin"/>
    </border>
    <border>
      <left style="medium"/>
      <right style="thin"/>
      <top style="thin"/>
      <bottom>
        <color indexed="63"/>
      </bottom>
    </border>
    <border>
      <left style="thin"/>
      <right style="thin"/>
      <top style="medium"/>
      <bottom style="thin"/>
    </border>
    <border>
      <left style="thin"/>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171" fontId="0" fillId="0" borderId="0" applyFont="0" applyFill="0" applyBorder="0" applyAlignment="0" applyProtection="0"/>
    <xf numFmtId="0" fontId="65" fillId="27" borderId="1" applyNumberFormat="0" applyAlignment="0" applyProtection="0"/>
    <xf numFmtId="0" fontId="6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7" fillId="0" borderId="0" applyNumberFormat="0" applyFill="0" applyBorder="0" applyAlignment="0" applyProtection="0"/>
    <xf numFmtId="0" fontId="3"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2"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242">
    <xf numFmtId="0" fontId="0" fillId="0" borderId="0" xfId="0" applyAlignment="1">
      <alignment/>
    </xf>
    <xf numFmtId="0" fontId="22" fillId="33" borderId="10" xfId="0" applyFont="1" applyFill="1" applyBorder="1" applyAlignment="1" applyProtection="1">
      <alignment horizontal="center" vertical="center"/>
      <protection/>
    </xf>
    <xf numFmtId="0" fontId="20" fillId="0" borderId="11" xfId="0" applyFont="1" applyFill="1" applyBorder="1" applyAlignment="1" applyProtection="1">
      <alignment horizontal="right" vertical="center"/>
      <protection/>
    </xf>
    <xf numFmtId="3" fontId="23" fillId="33" borderId="12" xfId="0" applyNumberFormat="1" applyFont="1" applyFill="1" applyBorder="1" applyAlignment="1" applyProtection="1">
      <alignment horizontal="center" vertical="center"/>
      <protection/>
    </xf>
    <xf numFmtId="0" fontId="23" fillId="33" borderId="12" xfId="0" applyFont="1" applyFill="1" applyBorder="1" applyAlignment="1" applyProtection="1">
      <alignment horizontal="center" vertical="center"/>
      <protection/>
    </xf>
    <xf numFmtId="193" fontId="23" fillId="33" borderId="12" xfId="0" applyNumberFormat="1" applyFont="1" applyFill="1" applyBorder="1" applyAlignment="1" applyProtection="1">
      <alignment horizontal="center" vertical="center"/>
      <protection/>
    </xf>
    <xf numFmtId="192" fontId="23" fillId="33" borderId="12" xfId="60" applyNumberFormat="1" applyFont="1" applyFill="1" applyBorder="1" applyAlignment="1" applyProtection="1">
      <alignment horizontal="center" vertical="center"/>
      <protection/>
    </xf>
    <xf numFmtId="1" fontId="20" fillId="0" borderId="10" xfId="0" applyNumberFormat="1" applyFont="1" applyFill="1" applyBorder="1" applyAlignment="1" applyProtection="1">
      <alignment horizontal="right" vertical="center"/>
      <protection/>
    </xf>
    <xf numFmtId="171" fontId="5" fillId="0" borderId="10" xfId="43" applyFont="1" applyFill="1" applyBorder="1" applyAlignment="1" applyProtection="1">
      <alignment horizontal="left" vertical="center"/>
      <protection/>
    </xf>
    <xf numFmtId="190" fontId="5" fillId="0" borderId="10" xfId="0" applyNumberFormat="1" applyFont="1" applyFill="1" applyBorder="1" applyAlignment="1" applyProtection="1">
      <alignment horizontal="center" vertical="center"/>
      <protection/>
    </xf>
    <xf numFmtId="0" fontId="5" fillId="0" borderId="10" xfId="0" applyFont="1" applyFill="1" applyBorder="1" applyAlignment="1" applyProtection="1">
      <alignment vertical="center"/>
      <protection/>
    </xf>
    <xf numFmtId="0" fontId="5" fillId="0" borderId="10" xfId="0" applyNumberFormat="1" applyFont="1" applyFill="1" applyBorder="1" applyAlignment="1" applyProtection="1">
      <alignment horizontal="center" vertical="center"/>
      <protection/>
    </xf>
    <xf numFmtId="191" fontId="19" fillId="0" borderId="10" xfId="0" applyNumberFormat="1" applyFont="1" applyFill="1" applyBorder="1" applyAlignment="1" applyProtection="1">
      <alignment horizontal="right" vertical="center"/>
      <protection/>
    </xf>
    <xf numFmtId="191" fontId="5" fillId="0" borderId="10" xfId="0" applyNumberFormat="1" applyFont="1" applyFill="1" applyBorder="1" applyAlignment="1" applyProtection="1">
      <alignment horizontal="right" vertical="center"/>
      <protection/>
    </xf>
    <xf numFmtId="191" fontId="18" fillId="0" borderId="10" xfId="0" applyNumberFormat="1" applyFont="1" applyFill="1" applyBorder="1" applyAlignment="1" applyProtection="1">
      <alignment horizontal="right" vertical="center"/>
      <protection/>
    </xf>
    <xf numFmtId="191" fontId="10" fillId="0" borderId="10" xfId="0" applyNumberFormat="1" applyFont="1" applyFill="1" applyBorder="1" applyAlignment="1" applyProtection="1">
      <alignment horizontal="right" vertical="center"/>
      <protection/>
    </xf>
    <xf numFmtId="193" fontId="5" fillId="0" borderId="10" xfId="0" applyNumberFormat="1" applyFont="1" applyFill="1" applyBorder="1" applyAlignment="1" applyProtection="1">
      <alignment vertical="center"/>
      <protection locked="0"/>
    </xf>
    <xf numFmtId="0" fontId="5" fillId="0" borderId="10" xfId="0" applyFont="1" applyFill="1" applyBorder="1" applyAlignment="1" applyProtection="1">
      <alignment vertical="center"/>
      <protection locked="0"/>
    </xf>
    <xf numFmtId="0" fontId="7" fillId="0" borderId="10" xfId="0" applyFont="1" applyFill="1" applyBorder="1" applyAlignment="1" applyProtection="1">
      <alignment vertical="center"/>
      <protection locked="0"/>
    </xf>
    <xf numFmtId="0" fontId="17" fillId="0" borderId="10"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8" fillId="0" borderId="10" xfId="0" applyFont="1" applyFill="1" applyBorder="1" applyAlignment="1" applyProtection="1">
      <alignment vertical="center"/>
      <protection locked="0"/>
    </xf>
    <xf numFmtId="0" fontId="22" fillId="0" borderId="10" xfId="0" applyFont="1" applyFill="1" applyBorder="1" applyAlignment="1" applyProtection="1">
      <alignment horizontal="center" vertical="center"/>
      <protection/>
    </xf>
    <xf numFmtId="0" fontId="21" fillId="0" borderId="10" xfId="0" applyFont="1" applyFill="1" applyBorder="1" applyAlignment="1" applyProtection="1">
      <alignment horizontal="right" vertical="center"/>
      <protection/>
    </xf>
    <xf numFmtId="0" fontId="15" fillId="0" borderId="10" xfId="0" applyFont="1" applyFill="1" applyBorder="1" applyAlignment="1" applyProtection="1">
      <alignment horizontal="left" vertical="center"/>
      <protection/>
    </xf>
    <xf numFmtId="190" fontId="15" fillId="0" borderId="10" xfId="0" applyNumberFormat="1" applyFont="1" applyFill="1" applyBorder="1" applyAlignment="1" applyProtection="1">
      <alignment horizontal="center" vertical="center"/>
      <protection/>
    </xf>
    <xf numFmtId="0" fontId="15" fillId="0" borderId="10" xfId="0" applyFont="1" applyFill="1" applyBorder="1" applyAlignment="1" applyProtection="1">
      <alignment vertical="center"/>
      <protection/>
    </xf>
    <xf numFmtId="0" fontId="15" fillId="0" borderId="10" xfId="0" applyFont="1" applyFill="1" applyBorder="1" applyAlignment="1" applyProtection="1">
      <alignment horizontal="center" vertical="center"/>
      <protection/>
    </xf>
    <xf numFmtId="3" fontId="13" fillId="0" borderId="10" xfId="0" applyNumberFormat="1" applyFont="1" applyFill="1" applyBorder="1" applyAlignment="1" applyProtection="1">
      <alignment horizontal="center" vertical="center"/>
      <protection/>
    </xf>
    <xf numFmtId="0" fontId="13" fillId="0" borderId="10" xfId="0" applyFont="1" applyFill="1" applyBorder="1" applyAlignment="1" applyProtection="1">
      <alignment horizontal="center" vertical="center"/>
      <protection/>
    </xf>
    <xf numFmtId="193" fontId="13" fillId="0" borderId="10" xfId="0" applyNumberFormat="1" applyFont="1" applyFill="1" applyBorder="1" applyAlignment="1" applyProtection="1">
      <alignment vertical="center"/>
      <protection/>
    </xf>
    <xf numFmtId="191" fontId="13" fillId="0" borderId="10" xfId="0" applyNumberFormat="1" applyFont="1" applyFill="1" applyBorder="1" applyAlignment="1" applyProtection="1">
      <alignment horizontal="right" vertical="center"/>
      <protection/>
    </xf>
    <xf numFmtId="192" fontId="13" fillId="0" borderId="10" xfId="60" applyNumberFormat="1" applyFont="1" applyFill="1" applyBorder="1" applyAlignment="1" applyProtection="1">
      <alignment vertical="center"/>
      <protection/>
    </xf>
    <xf numFmtId="0" fontId="14" fillId="0" borderId="10" xfId="0" applyFont="1" applyFill="1" applyBorder="1" applyAlignment="1" applyProtection="1">
      <alignment vertical="center"/>
      <protection/>
    </xf>
    <xf numFmtId="0" fontId="20" fillId="0" borderId="10" xfId="0" applyFont="1" applyFill="1" applyBorder="1" applyAlignment="1" applyProtection="1">
      <alignment horizontal="right" vertical="center"/>
      <protection locked="0"/>
    </xf>
    <xf numFmtId="0" fontId="8" fillId="0" borderId="10" xfId="0" applyFont="1" applyFill="1" applyBorder="1" applyAlignment="1" applyProtection="1">
      <alignment horizontal="left" vertical="center"/>
      <protection locked="0"/>
    </xf>
    <xf numFmtId="190" fontId="8" fillId="0" borderId="10" xfId="0" applyNumberFormat="1"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193" fontId="8" fillId="0" borderId="10" xfId="0" applyNumberFormat="1" applyFont="1" applyFill="1" applyBorder="1" applyAlignment="1" applyProtection="1">
      <alignment vertical="center"/>
      <protection locked="0"/>
    </xf>
    <xf numFmtId="0" fontId="12" fillId="0" borderId="10" xfId="0" applyFont="1" applyFill="1" applyBorder="1" applyAlignment="1" applyProtection="1">
      <alignment vertical="center"/>
      <protection locked="0"/>
    </xf>
    <xf numFmtId="0" fontId="12" fillId="0" borderId="10" xfId="0" applyFont="1" applyFill="1" applyBorder="1" applyAlignment="1">
      <alignment vertical="center"/>
    </xf>
    <xf numFmtId="0" fontId="12" fillId="0" borderId="10" xfId="0" applyFont="1" applyFill="1" applyBorder="1" applyAlignment="1">
      <alignment horizontal="center" vertical="center"/>
    </xf>
    <xf numFmtId="191" fontId="8" fillId="0" borderId="10" xfId="0" applyNumberFormat="1" applyFont="1" applyFill="1" applyBorder="1" applyAlignment="1" applyProtection="1">
      <alignment horizontal="right" vertical="center"/>
      <protection locked="0"/>
    </xf>
    <xf numFmtId="0" fontId="20" fillId="0" borderId="11" xfId="0" applyFont="1" applyFill="1" applyBorder="1" applyAlignment="1" applyProtection="1">
      <alignment horizontal="center" vertical="center"/>
      <protection/>
    </xf>
    <xf numFmtId="0" fontId="21" fillId="0" borderId="11" xfId="0" applyFont="1" applyFill="1" applyBorder="1" applyAlignment="1" applyProtection="1">
      <alignment horizontal="center" vertical="center"/>
      <protection/>
    </xf>
    <xf numFmtId="0" fontId="20" fillId="0" borderId="13" xfId="0" applyFont="1" applyFill="1" applyBorder="1" applyAlignment="1" applyProtection="1">
      <alignment horizontal="right" vertical="center"/>
      <protection/>
    </xf>
    <xf numFmtId="193" fontId="17" fillId="0" borderId="14" xfId="0" applyNumberFormat="1" applyFont="1" applyFill="1" applyBorder="1" applyAlignment="1" applyProtection="1">
      <alignment horizontal="center" vertical="center" wrapText="1"/>
      <protection/>
    </xf>
    <xf numFmtId="193" fontId="17" fillId="0" borderId="15" xfId="0" applyNumberFormat="1" applyFont="1" applyFill="1" applyBorder="1" applyAlignment="1" applyProtection="1">
      <alignment horizontal="center" vertical="center" wrapText="1"/>
      <protection/>
    </xf>
    <xf numFmtId="192" fontId="5" fillId="0" borderId="10" xfId="0" applyNumberFormat="1" applyFont="1" applyFill="1" applyBorder="1" applyAlignment="1" applyProtection="1">
      <alignment vertical="center"/>
      <protection locked="0"/>
    </xf>
    <xf numFmtId="192" fontId="17" fillId="0" borderId="14" xfId="0" applyNumberFormat="1" applyFont="1" applyFill="1" applyBorder="1" applyAlignment="1" applyProtection="1">
      <alignment horizontal="center" vertical="center" wrapText="1"/>
      <protection/>
    </xf>
    <xf numFmtId="192" fontId="8" fillId="0" borderId="10" xfId="0" applyNumberFormat="1" applyFont="1" applyFill="1" applyBorder="1" applyAlignment="1" applyProtection="1">
      <alignment vertical="center"/>
      <protection locked="0"/>
    </xf>
    <xf numFmtId="0" fontId="20" fillId="0" borderId="16" xfId="0" applyFont="1" applyFill="1" applyBorder="1" applyAlignment="1" applyProtection="1">
      <alignment horizontal="right" vertical="center"/>
      <protection/>
    </xf>
    <xf numFmtId="1" fontId="20" fillId="0" borderId="0" xfId="0" applyNumberFormat="1" applyFont="1" applyFill="1" applyBorder="1" applyAlignment="1" applyProtection="1">
      <alignment horizontal="right" vertical="center"/>
      <protection/>
    </xf>
    <xf numFmtId="171" fontId="5" fillId="0" borderId="0" xfId="43" applyFont="1" applyFill="1" applyBorder="1" applyAlignment="1" applyProtection="1">
      <alignment vertical="center"/>
      <protection/>
    </xf>
    <xf numFmtId="190" fontId="5" fillId="0" borderId="0" xfId="0" applyNumberFormat="1" applyFont="1" applyFill="1" applyBorder="1" applyAlignment="1" applyProtection="1">
      <alignment horizontal="center" vertical="center"/>
      <protection/>
    </xf>
    <xf numFmtId="0" fontId="5" fillId="0" borderId="0" xfId="0" applyFont="1" applyFill="1" applyBorder="1" applyAlignment="1" applyProtection="1">
      <alignment horizontal="left" vertical="center"/>
      <protection/>
    </xf>
    <xf numFmtId="0" fontId="5" fillId="0" borderId="0" xfId="0" applyNumberFormat="1" applyFont="1" applyFill="1" applyBorder="1" applyAlignment="1" applyProtection="1">
      <alignment horizontal="center" vertical="center"/>
      <protection/>
    </xf>
    <xf numFmtId="191" fontId="19" fillId="0" borderId="0" xfId="0" applyNumberFormat="1" applyFont="1" applyFill="1" applyBorder="1" applyAlignment="1" applyProtection="1">
      <alignment horizontal="right" vertical="center"/>
      <protection/>
    </xf>
    <xf numFmtId="188" fontId="10" fillId="0" borderId="0" xfId="0" applyNumberFormat="1" applyFont="1" applyFill="1" applyBorder="1" applyAlignment="1" applyProtection="1">
      <alignment horizontal="right" vertical="center"/>
      <protection/>
    </xf>
    <xf numFmtId="188" fontId="5" fillId="0" borderId="0" xfId="0" applyNumberFormat="1" applyFont="1" applyFill="1" applyBorder="1" applyAlignment="1" applyProtection="1">
      <alignment horizontal="right" vertical="center"/>
      <protection/>
    </xf>
    <xf numFmtId="193" fontId="5" fillId="0" borderId="0" xfId="0" applyNumberFormat="1" applyFont="1" applyFill="1" applyBorder="1" applyAlignment="1" applyProtection="1">
      <alignment vertical="center"/>
      <protection/>
    </xf>
    <xf numFmtId="191" fontId="18" fillId="0" borderId="0" xfId="0" applyNumberFormat="1" applyFont="1" applyFill="1" applyBorder="1" applyAlignment="1" applyProtection="1">
      <alignment horizontal="right" vertical="center"/>
      <protection/>
    </xf>
    <xf numFmtId="188" fontId="18" fillId="0" borderId="0" xfId="0" applyNumberFormat="1" applyFont="1" applyFill="1" applyBorder="1" applyAlignment="1" applyProtection="1">
      <alignment horizontal="right" vertical="center"/>
      <protection/>
    </xf>
    <xf numFmtId="193" fontId="5" fillId="0" borderId="0" xfId="0" applyNumberFormat="1" applyFont="1" applyFill="1" applyBorder="1" applyAlignment="1" applyProtection="1">
      <alignment horizontal="right" vertical="center"/>
      <protection/>
    </xf>
    <xf numFmtId="0" fontId="5"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20" fillId="0" borderId="17" xfId="0" applyFont="1" applyBorder="1" applyAlignment="1" applyProtection="1">
      <alignment horizontal="center" vertical="center"/>
      <protection/>
    </xf>
    <xf numFmtId="0" fontId="17" fillId="0" borderId="0" xfId="0" applyFont="1" applyBorder="1" applyAlignment="1" applyProtection="1">
      <alignment horizontal="center" vertical="center"/>
      <protection/>
    </xf>
    <xf numFmtId="0" fontId="21" fillId="0" borderId="18" xfId="0" applyFont="1" applyBorder="1" applyAlignment="1" applyProtection="1">
      <alignment horizontal="center" vertical="center"/>
      <protection/>
    </xf>
    <xf numFmtId="191" fontId="17" fillId="0" borderId="19" xfId="0" applyNumberFormat="1" applyFont="1" applyBorder="1" applyAlignment="1" applyProtection="1">
      <alignment horizontal="center" wrapText="1"/>
      <protection/>
    </xf>
    <xf numFmtId="188" fontId="17" fillId="0" borderId="19" xfId="0" applyNumberFormat="1" applyFont="1" applyBorder="1" applyAlignment="1" applyProtection="1">
      <alignment horizontal="center" wrapText="1"/>
      <protection/>
    </xf>
    <xf numFmtId="191" fontId="17" fillId="0" borderId="19" xfId="0" applyNumberFormat="1" applyFont="1" applyFill="1" applyBorder="1" applyAlignment="1" applyProtection="1">
      <alignment horizontal="center" wrapText="1"/>
      <protection/>
    </xf>
    <xf numFmtId="188" fontId="17" fillId="0" borderId="19" xfId="0" applyNumberFormat="1" applyFont="1" applyFill="1" applyBorder="1" applyAlignment="1" applyProtection="1">
      <alignment horizontal="center" wrapText="1"/>
      <protection/>
    </xf>
    <xf numFmtId="193" fontId="17" fillId="0" borderId="19" xfId="0" applyNumberFormat="1" applyFont="1" applyFill="1" applyBorder="1" applyAlignment="1" applyProtection="1">
      <alignment horizontal="center" wrapText="1"/>
      <protection/>
    </xf>
    <xf numFmtId="0" fontId="17" fillId="0" borderId="19" xfId="0" applyFont="1" applyBorder="1" applyAlignment="1" applyProtection="1">
      <alignment horizontal="center" wrapText="1"/>
      <protection/>
    </xf>
    <xf numFmtId="193" fontId="17" fillId="0" borderId="20" xfId="0" applyNumberFormat="1" applyFont="1" applyFill="1" applyBorder="1" applyAlignment="1" applyProtection="1">
      <alignment horizontal="center" wrapText="1"/>
      <protection/>
    </xf>
    <xf numFmtId="0" fontId="5"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20" fillId="0" borderId="21" xfId="0" applyFont="1" applyFill="1" applyBorder="1" applyAlignment="1" applyProtection="1">
      <alignment horizontal="right" vertical="center"/>
      <protection/>
    </xf>
    <xf numFmtId="0" fontId="6" fillId="0" borderId="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6" fillId="0" borderId="0" xfId="0" applyFont="1" applyFill="1" applyBorder="1" applyAlignment="1" applyProtection="1">
      <alignment vertical="center" wrapText="1"/>
      <protection locked="0"/>
    </xf>
    <xf numFmtId="3" fontId="22" fillId="33" borderId="12" xfId="0" applyNumberFormat="1" applyFont="1" applyFill="1" applyBorder="1" applyAlignment="1" applyProtection="1">
      <alignment horizontal="center" vertical="center"/>
      <protection/>
    </xf>
    <xf numFmtId="0" fontId="22" fillId="33" borderId="12" xfId="0" applyFont="1" applyFill="1" applyBorder="1" applyAlignment="1" applyProtection="1">
      <alignment horizontal="center" vertical="center"/>
      <protection/>
    </xf>
    <xf numFmtId="185" fontId="22" fillId="33" borderId="12" xfId="0" applyNumberFormat="1" applyFont="1" applyFill="1" applyBorder="1" applyAlignment="1" applyProtection="1">
      <alignment horizontal="center" vertical="center"/>
      <protection/>
    </xf>
    <xf numFmtId="188" fontId="22" fillId="33" borderId="12" xfId="0" applyNumberFormat="1" applyFont="1" applyFill="1" applyBorder="1" applyAlignment="1" applyProtection="1">
      <alignment horizontal="center" vertical="center"/>
      <protection/>
    </xf>
    <xf numFmtId="193" fontId="22" fillId="33" borderId="12" xfId="0" applyNumberFormat="1" applyFont="1" applyFill="1" applyBorder="1" applyAlignment="1" applyProtection="1">
      <alignment horizontal="center" vertical="center"/>
      <protection/>
    </xf>
    <xf numFmtId="192" fontId="22" fillId="33" borderId="12" xfId="60" applyNumberFormat="1" applyFont="1" applyFill="1" applyBorder="1" applyAlignment="1" applyProtection="1">
      <alignment horizontal="center" vertical="center"/>
      <protection/>
    </xf>
    <xf numFmtId="0" fontId="22" fillId="0" borderId="0" xfId="0" applyFont="1" applyBorder="1" applyAlignment="1" applyProtection="1">
      <alignment horizontal="center" vertical="center"/>
      <protection/>
    </xf>
    <xf numFmtId="0" fontId="21" fillId="0" borderId="0" xfId="0" applyFont="1" applyFill="1" applyBorder="1" applyAlignment="1" applyProtection="1">
      <alignment horizontal="right" vertical="center"/>
      <protection/>
    </xf>
    <xf numFmtId="0" fontId="15" fillId="0" borderId="0" xfId="0" applyFont="1" applyFill="1" applyBorder="1" applyAlignment="1" applyProtection="1">
      <alignment vertical="center"/>
      <protection/>
    </xf>
    <xf numFmtId="3" fontId="13" fillId="0" borderId="0" xfId="0" applyNumberFormat="1"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185" fontId="13" fillId="0" borderId="0" xfId="0" applyNumberFormat="1" applyFont="1" applyFill="1" applyBorder="1" applyAlignment="1" applyProtection="1">
      <alignment vertical="center"/>
      <protection/>
    </xf>
    <xf numFmtId="188" fontId="13" fillId="0" borderId="0" xfId="0" applyNumberFormat="1" applyFont="1" applyFill="1" applyBorder="1" applyAlignment="1" applyProtection="1">
      <alignment vertical="center"/>
      <protection/>
    </xf>
    <xf numFmtId="188" fontId="13" fillId="0" borderId="0" xfId="0" applyNumberFormat="1" applyFont="1" applyFill="1" applyBorder="1" applyAlignment="1" applyProtection="1">
      <alignment horizontal="right" vertical="center"/>
      <protection/>
    </xf>
    <xf numFmtId="193" fontId="13" fillId="0" borderId="0" xfId="0" applyNumberFormat="1" applyFont="1" applyFill="1" applyBorder="1" applyAlignment="1" applyProtection="1">
      <alignment vertical="center"/>
      <protection/>
    </xf>
    <xf numFmtId="185" fontId="13" fillId="0" borderId="0" xfId="0" applyNumberFormat="1" applyFont="1" applyFill="1" applyBorder="1" applyAlignment="1" applyProtection="1">
      <alignment horizontal="right" vertical="center"/>
      <protection/>
    </xf>
    <xf numFmtId="192" fontId="13" fillId="0" borderId="0" xfId="60" applyNumberFormat="1" applyFont="1" applyFill="1" applyBorder="1" applyAlignment="1" applyProtection="1">
      <alignment vertical="center"/>
      <protection/>
    </xf>
    <xf numFmtId="188" fontId="13" fillId="0" borderId="0" xfId="0" applyNumberFormat="1"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0" fontId="20" fillId="0" borderId="0" xfId="0" applyFont="1" applyBorder="1" applyAlignment="1" applyProtection="1">
      <alignment horizontal="right" vertical="center"/>
      <protection locked="0"/>
    </xf>
    <xf numFmtId="0" fontId="11" fillId="0"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left" vertical="center"/>
      <protection locked="0"/>
    </xf>
    <xf numFmtId="0" fontId="12" fillId="0" borderId="0" xfId="0" applyFont="1" applyFill="1" applyBorder="1" applyAlignment="1">
      <alignment horizontal="left" vertical="center"/>
    </xf>
    <xf numFmtId="0" fontId="8" fillId="0" borderId="0" xfId="0" applyFont="1" applyBorder="1" applyAlignment="1" applyProtection="1">
      <alignment horizontal="center" vertical="center"/>
      <protection locked="0"/>
    </xf>
    <xf numFmtId="185" fontId="8" fillId="0" borderId="0" xfId="0" applyNumberFormat="1" applyFont="1" applyBorder="1" applyAlignment="1" applyProtection="1">
      <alignment vertical="center"/>
      <protection locked="0"/>
    </xf>
    <xf numFmtId="0" fontId="8" fillId="0" borderId="0" xfId="0" applyFont="1" applyBorder="1" applyAlignment="1" applyProtection="1">
      <alignment vertical="center"/>
      <protection locked="0"/>
    </xf>
    <xf numFmtId="185" fontId="11" fillId="0" borderId="0" xfId="0" applyNumberFormat="1" applyFont="1" applyFill="1" applyBorder="1" applyAlignment="1" applyProtection="1">
      <alignment vertical="center"/>
      <protection locked="0"/>
    </xf>
    <xf numFmtId="193" fontId="8" fillId="0" borderId="0" xfId="0" applyNumberFormat="1" applyFont="1" applyBorder="1" applyAlignment="1" applyProtection="1">
      <alignment vertical="center"/>
      <protection locked="0"/>
    </xf>
    <xf numFmtId="0" fontId="6" fillId="0" borderId="0" xfId="0" applyFont="1" applyBorder="1" applyAlignment="1" applyProtection="1">
      <alignment vertical="center"/>
      <protection locked="0"/>
    </xf>
    <xf numFmtId="0" fontId="12" fillId="0" borderId="0" xfId="0" applyFont="1" applyFill="1" applyBorder="1" applyAlignment="1">
      <alignment horizontal="center" vertical="center"/>
    </xf>
    <xf numFmtId="0" fontId="8" fillId="0" borderId="0" xfId="0" applyFont="1" applyBorder="1" applyAlignment="1" applyProtection="1">
      <alignment horizontal="left" vertical="center"/>
      <protection locked="0"/>
    </xf>
    <xf numFmtId="0" fontId="8" fillId="0" borderId="0" xfId="0" applyFont="1" applyAlignment="1" applyProtection="1">
      <alignment horizontal="center" vertical="center"/>
      <protection locked="0"/>
    </xf>
    <xf numFmtId="185" fontId="8" fillId="0" borderId="0" xfId="0" applyNumberFormat="1" applyFont="1" applyAlignment="1" applyProtection="1">
      <alignment vertical="center"/>
      <protection locked="0"/>
    </xf>
    <xf numFmtId="0" fontId="8" fillId="0" borderId="0" xfId="0" applyFont="1" applyAlignment="1" applyProtection="1">
      <alignment vertical="center"/>
      <protection locked="0"/>
    </xf>
    <xf numFmtId="0" fontId="20" fillId="0" borderId="0" xfId="0" applyFont="1" applyAlignment="1" applyProtection="1">
      <alignment horizontal="right" vertical="center"/>
      <protection locked="0"/>
    </xf>
    <xf numFmtId="0" fontId="8" fillId="0" borderId="0" xfId="0" applyFont="1" applyAlignment="1" applyProtection="1">
      <alignment horizontal="left" vertical="center"/>
      <protection locked="0"/>
    </xf>
    <xf numFmtId="185" fontId="11" fillId="0" borderId="0" xfId="0" applyNumberFormat="1" applyFont="1" applyFill="1" applyAlignment="1" applyProtection="1">
      <alignment vertical="center"/>
      <protection locked="0"/>
    </xf>
    <xf numFmtId="0" fontId="6" fillId="0" borderId="0" xfId="0" applyFont="1" applyAlignment="1" applyProtection="1">
      <alignment vertical="center"/>
      <protection locked="0"/>
    </xf>
    <xf numFmtId="193" fontId="8" fillId="0" borderId="0" xfId="0" applyNumberFormat="1" applyFont="1" applyAlignment="1" applyProtection="1">
      <alignment vertical="center"/>
      <protection locked="0"/>
    </xf>
    <xf numFmtId="185" fontId="8" fillId="0" borderId="0" xfId="0" applyNumberFormat="1" applyFont="1" applyAlignment="1" applyProtection="1">
      <alignment horizontal="right" vertical="center"/>
      <protection locked="0"/>
    </xf>
    <xf numFmtId="188" fontId="8" fillId="0" borderId="0" xfId="0" applyNumberFormat="1" applyFont="1" applyAlignment="1" applyProtection="1">
      <alignment vertical="center"/>
      <protection locked="0"/>
    </xf>
    <xf numFmtId="191" fontId="23" fillId="33" borderId="12" xfId="0" applyNumberFormat="1" applyFont="1" applyFill="1" applyBorder="1" applyAlignment="1" applyProtection="1">
      <alignment horizontal="right" vertical="center"/>
      <protection/>
    </xf>
    <xf numFmtId="191" fontId="22" fillId="33" borderId="12" xfId="0" applyNumberFormat="1" applyFont="1" applyFill="1" applyBorder="1" applyAlignment="1" applyProtection="1">
      <alignment horizontal="right" vertical="center"/>
      <protection/>
    </xf>
    <xf numFmtId="191" fontId="11" fillId="0" borderId="10" xfId="0" applyNumberFormat="1" applyFont="1" applyFill="1" applyBorder="1" applyAlignment="1" applyProtection="1">
      <alignment horizontal="right" vertical="center"/>
      <protection locked="0"/>
    </xf>
    <xf numFmtId="191" fontId="5" fillId="0" borderId="10" xfId="0" applyNumberFormat="1" applyFont="1" applyFill="1" applyBorder="1" applyAlignment="1" applyProtection="1">
      <alignment horizontal="right" vertical="center"/>
      <protection locked="0"/>
    </xf>
    <xf numFmtId="196" fontId="10" fillId="0" borderId="10" xfId="0" applyNumberFormat="1" applyFont="1" applyFill="1" applyBorder="1" applyAlignment="1" applyProtection="1">
      <alignment horizontal="right" vertical="center"/>
      <protection/>
    </xf>
    <xf numFmtId="196" fontId="23" fillId="33" borderId="12" xfId="0" applyNumberFormat="1" applyFont="1" applyFill="1" applyBorder="1" applyAlignment="1" applyProtection="1">
      <alignment horizontal="right" vertical="center"/>
      <protection/>
    </xf>
    <xf numFmtId="196" fontId="13" fillId="0" borderId="10" xfId="0" applyNumberFormat="1" applyFont="1" applyFill="1" applyBorder="1" applyAlignment="1" applyProtection="1">
      <alignment horizontal="right" vertical="center"/>
      <protection/>
    </xf>
    <xf numFmtId="196" fontId="8" fillId="0" borderId="10" xfId="0" applyNumberFormat="1" applyFont="1" applyFill="1" applyBorder="1" applyAlignment="1" applyProtection="1">
      <alignment horizontal="right" vertical="center"/>
      <protection locked="0"/>
    </xf>
    <xf numFmtId="196" fontId="5" fillId="0" borderId="10" xfId="0" applyNumberFormat="1" applyFont="1" applyFill="1" applyBorder="1" applyAlignment="1" applyProtection="1">
      <alignment horizontal="right" vertical="center"/>
      <protection/>
    </xf>
    <xf numFmtId="196" fontId="18" fillId="0" borderId="10" xfId="0" applyNumberFormat="1" applyFont="1" applyFill="1" applyBorder="1" applyAlignment="1" applyProtection="1">
      <alignment horizontal="right" vertical="center"/>
      <protection/>
    </xf>
    <xf numFmtId="196" fontId="10" fillId="0" borderId="10" xfId="0" applyNumberFormat="1" applyFont="1" applyFill="1" applyBorder="1" applyAlignment="1" applyProtection="1">
      <alignment horizontal="right" vertical="center"/>
      <protection locked="0"/>
    </xf>
    <xf numFmtId="196" fontId="22" fillId="33" borderId="12" xfId="0" applyNumberFormat="1" applyFont="1" applyFill="1" applyBorder="1" applyAlignment="1" applyProtection="1">
      <alignment horizontal="right" vertical="center"/>
      <protection/>
    </xf>
    <xf numFmtId="196" fontId="11" fillId="0" borderId="10" xfId="0" applyNumberFormat="1" applyFont="1" applyFill="1" applyBorder="1" applyAlignment="1" applyProtection="1">
      <alignment horizontal="right" vertical="center"/>
      <protection locked="0"/>
    </xf>
    <xf numFmtId="196" fontId="5" fillId="0" borderId="10" xfId="0" applyNumberFormat="1" applyFont="1" applyFill="1" applyBorder="1" applyAlignment="1" applyProtection="1">
      <alignment horizontal="right" vertical="center"/>
      <protection locked="0"/>
    </xf>
    <xf numFmtId="191" fontId="17" fillId="0" borderId="14" xfId="0" applyNumberFormat="1" applyFont="1" applyFill="1" applyBorder="1" applyAlignment="1" applyProtection="1">
      <alignment horizontal="center" vertical="center" wrapText="1"/>
      <protection/>
    </xf>
    <xf numFmtId="196" fontId="17" fillId="0" borderId="14" xfId="0" applyNumberFormat="1" applyFont="1" applyFill="1" applyBorder="1" applyAlignment="1" applyProtection="1">
      <alignment horizontal="center" vertical="center" wrapText="1"/>
      <protection/>
    </xf>
    <xf numFmtId="0" fontId="20" fillId="0" borderId="22" xfId="0" applyFont="1" applyFill="1" applyBorder="1" applyAlignment="1" applyProtection="1">
      <alignment horizontal="right" vertical="center"/>
      <protection/>
    </xf>
    <xf numFmtId="192" fontId="24" fillId="0" borderId="10" xfId="60" applyNumberFormat="1" applyFont="1" applyFill="1" applyBorder="1" applyAlignment="1" applyProtection="1">
      <alignment horizontal="right" vertical="center"/>
      <protection/>
    </xf>
    <xf numFmtId="0" fontId="24" fillId="0" borderId="10" xfId="0" applyNumberFormat="1" applyFont="1" applyFill="1" applyBorder="1" applyAlignment="1" applyProtection="1">
      <alignment vertical="center"/>
      <protection locked="0"/>
    </xf>
    <xf numFmtId="0" fontId="24" fillId="0" borderId="10" xfId="0" applyNumberFormat="1" applyFont="1" applyFill="1" applyBorder="1" applyAlignment="1" applyProtection="1">
      <alignment horizontal="center" vertical="center"/>
      <protection locked="0"/>
    </xf>
    <xf numFmtId="4" fontId="24" fillId="0" borderId="10" xfId="43" applyNumberFormat="1" applyFont="1" applyFill="1" applyBorder="1" applyAlignment="1" applyProtection="1">
      <alignment horizontal="right" vertical="center"/>
      <protection locked="0"/>
    </xf>
    <xf numFmtId="3" fontId="24" fillId="0" borderId="10" xfId="43" applyNumberFormat="1" applyFont="1" applyFill="1" applyBorder="1" applyAlignment="1" applyProtection="1">
      <alignment horizontal="right" vertical="center"/>
      <protection locked="0"/>
    </xf>
    <xf numFmtId="3" fontId="24" fillId="0" borderId="10" xfId="60" applyNumberFormat="1" applyFont="1" applyFill="1" applyBorder="1" applyAlignment="1" applyProtection="1">
      <alignment horizontal="right" vertical="center"/>
      <protection/>
    </xf>
    <xf numFmtId="2" fontId="24" fillId="0" borderId="10" xfId="60" applyNumberFormat="1" applyFont="1" applyFill="1" applyBorder="1" applyAlignment="1" applyProtection="1">
      <alignment horizontal="right" vertical="center"/>
      <protection/>
    </xf>
    <xf numFmtId="4" fontId="24" fillId="0" borderId="10" xfId="43" applyNumberFormat="1" applyFont="1" applyFill="1" applyBorder="1" applyAlignment="1" applyProtection="1">
      <alignment horizontal="right" vertical="center"/>
      <protection/>
    </xf>
    <xf numFmtId="0" fontId="24" fillId="0" borderId="23" xfId="0" applyNumberFormat="1" applyFont="1" applyFill="1" applyBorder="1" applyAlignment="1" applyProtection="1">
      <alignment horizontal="left" vertical="center"/>
      <protection locked="0"/>
    </xf>
    <xf numFmtId="2" fontId="24" fillId="0" borderId="24" xfId="60" applyNumberFormat="1" applyFont="1" applyFill="1" applyBorder="1" applyAlignment="1" applyProtection="1">
      <alignment horizontal="right" vertical="center"/>
      <protection/>
    </xf>
    <xf numFmtId="192" fontId="24" fillId="0" borderId="25" xfId="60" applyNumberFormat="1" applyFont="1" applyFill="1" applyBorder="1" applyAlignment="1" applyProtection="1">
      <alignment horizontal="right" vertical="center"/>
      <protection/>
    </xf>
    <xf numFmtId="0" fontId="25" fillId="0" borderId="10" xfId="0"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0" fontId="29" fillId="0" borderId="26" xfId="0" applyFont="1" applyFill="1" applyBorder="1" applyAlignment="1" applyProtection="1">
      <alignment horizontal="center" vertical="center"/>
      <protection/>
    </xf>
    <xf numFmtId="0" fontId="23" fillId="0" borderId="26" xfId="0" applyNumberFormat="1" applyFont="1" applyFill="1" applyBorder="1" applyAlignment="1" applyProtection="1">
      <alignment horizontal="left" vertical="center"/>
      <protection locked="0"/>
    </xf>
    <xf numFmtId="0" fontId="30" fillId="0" borderId="10" xfId="0" applyFont="1" applyFill="1" applyBorder="1" applyAlignment="1" applyProtection="1">
      <alignment vertical="center"/>
      <protection locked="0"/>
    </xf>
    <xf numFmtId="0" fontId="24" fillId="0" borderId="27" xfId="0" applyNumberFormat="1" applyFont="1" applyFill="1" applyBorder="1" applyAlignment="1" applyProtection="1">
      <alignment horizontal="left" vertical="center"/>
      <protection locked="0"/>
    </xf>
    <xf numFmtId="0" fontId="24" fillId="0" borderId="25" xfId="0" applyNumberFormat="1" applyFont="1" applyFill="1" applyBorder="1" applyAlignment="1" applyProtection="1">
      <alignment vertical="center"/>
      <protection locked="0"/>
    </xf>
    <xf numFmtId="0" fontId="24" fillId="0" borderId="25" xfId="0" applyNumberFormat="1" applyFont="1" applyFill="1" applyBorder="1" applyAlignment="1" applyProtection="1">
      <alignment horizontal="center" vertical="center"/>
      <protection locked="0"/>
    </xf>
    <xf numFmtId="4" fontId="24" fillId="0" borderId="25" xfId="43" applyNumberFormat="1" applyFont="1" applyFill="1" applyBorder="1" applyAlignment="1" applyProtection="1">
      <alignment horizontal="right" vertical="center"/>
      <protection locked="0"/>
    </xf>
    <xf numFmtId="3" fontId="24" fillId="0" borderId="25" xfId="43" applyNumberFormat="1" applyFont="1" applyFill="1" applyBorder="1" applyAlignment="1" applyProtection="1">
      <alignment horizontal="right" vertical="center"/>
      <protection locked="0"/>
    </xf>
    <xf numFmtId="2" fontId="24" fillId="0" borderId="28" xfId="60" applyNumberFormat="1" applyFont="1" applyFill="1" applyBorder="1" applyAlignment="1" applyProtection="1">
      <alignment horizontal="right" vertical="center"/>
      <protection/>
    </xf>
    <xf numFmtId="0" fontId="24" fillId="0" borderId="29" xfId="0" applyNumberFormat="1" applyFont="1" applyFill="1" applyBorder="1" applyAlignment="1" applyProtection="1">
      <alignment horizontal="left" vertical="center"/>
      <protection locked="0"/>
    </xf>
    <xf numFmtId="0" fontId="24" fillId="0" borderId="30" xfId="0" applyNumberFormat="1" applyFont="1" applyFill="1" applyBorder="1" applyAlignment="1" applyProtection="1">
      <alignment vertical="center"/>
      <protection locked="0"/>
    </xf>
    <xf numFmtId="0" fontId="24" fillId="0" borderId="30" xfId="0" applyNumberFormat="1" applyFont="1" applyFill="1" applyBorder="1" applyAlignment="1" applyProtection="1">
      <alignment horizontal="center" vertical="center"/>
      <protection locked="0"/>
    </xf>
    <xf numFmtId="4" fontId="24" fillId="0" borderId="30" xfId="43" applyNumberFormat="1" applyFont="1" applyFill="1" applyBorder="1" applyAlignment="1" applyProtection="1">
      <alignment horizontal="right" vertical="center"/>
      <protection locked="0"/>
    </xf>
    <xf numFmtId="3" fontId="24" fillId="0" borderId="30" xfId="43" applyNumberFormat="1" applyFont="1" applyFill="1" applyBorder="1" applyAlignment="1" applyProtection="1">
      <alignment horizontal="right" vertical="center"/>
      <protection locked="0"/>
    </xf>
    <xf numFmtId="3" fontId="24" fillId="0" borderId="30" xfId="60" applyNumberFormat="1" applyFont="1" applyFill="1" applyBorder="1" applyAlignment="1" applyProtection="1">
      <alignment horizontal="right" vertical="center"/>
      <protection/>
    </xf>
    <xf numFmtId="2" fontId="24" fillId="0" borderId="30" xfId="60" applyNumberFormat="1" applyFont="1" applyFill="1" applyBorder="1" applyAlignment="1" applyProtection="1">
      <alignment horizontal="right" vertical="center"/>
      <protection/>
    </xf>
    <xf numFmtId="192" fontId="24" fillId="0" borderId="30" xfId="60" applyNumberFormat="1" applyFont="1" applyFill="1" applyBorder="1" applyAlignment="1" applyProtection="1">
      <alignment horizontal="right" vertical="center"/>
      <protection/>
    </xf>
    <xf numFmtId="4" fontId="24" fillId="0" borderId="30" xfId="43" applyNumberFormat="1" applyFont="1" applyFill="1" applyBorder="1" applyAlignment="1" applyProtection="1">
      <alignment horizontal="right" vertical="center"/>
      <protection/>
    </xf>
    <xf numFmtId="2" fontId="24" fillId="0" borderId="31" xfId="60" applyNumberFormat="1" applyFont="1" applyFill="1" applyBorder="1" applyAlignment="1" applyProtection="1">
      <alignment horizontal="right" vertical="center"/>
      <protection/>
    </xf>
    <xf numFmtId="190" fontId="24" fillId="0" borderId="10" xfId="0" applyNumberFormat="1" applyFont="1" applyFill="1" applyBorder="1" applyAlignment="1" applyProtection="1">
      <alignment horizontal="center" vertical="center"/>
      <protection locked="0"/>
    </xf>
    <xf numFmtId="190" fontId="24" fillId="0" borderId="30" xfId="0" applyNumberFormat="1" applyFont="1" applyFill="1" applyBorder="1" applyAlignment="1" applyProtection="1">
      <alignment horizontal="center" vertical="center"/>
      <protection locked="0"/>
    </xf>
    <xf numFmtId="190" fontId="24" fillId="0" borderId="25" xfId="0" applyNumberFormat="1" applyFont="1" applyFill="1" applyBorder="1" applyAlignment="1" applyProtection="1">
      <alignment horizontal="center" vertical="center"/>
      <protection locked="0"/>
    </xf>
    <xf numFmtId="4" fontId="24" fillId="0" borderId="25" xfId="43" applyNumberFormat="1" applyFont="1" applyFill="1" applyBorder="1" applyAlignment="1" applyProtection="1">
      <alignment horizontal="right" vertical="center"/>
      <protection/>
    </xf>
    <xf numFmtId="3" fontId="24" fillId="0" borderId="25" xfId="60" applyNumberFormat="1" applyFont="1" applyFill="1" applyBorder="1" applyAlignment="1" applyProtection="1">
      <alignment horizontal="right" vertical="center"/>
      <protection/>
    </xf>
    <xf numFmtId="2" fontId="24" fillId="0" borderId="25" xfId="60" applyNumberFormat="1" applyFont="1" applyFill="1" applyBorder="1" applyAlignment="1" applyProtection="1">
      <alignment horizontal="right" vertical="center"/>
      <protection/>
    </xf>
    <xf numFmtId="4" fontId="31" fillId="0" borderId="30" xfId="43" applyNumberFormat="1" applyFont="1" applyFill="1" applyBorder="1" applyAlignment="1" applyProtection="1">
      <alignment horizontal="right" vertical="center"/>
      <protection/>
    </xf>
    <xf numFmtId="3" fontId="31" fillId="0" borderId="30" xfId="43" applyNumberFormat="1" applyFont="1" applyFill="1" applyBorder="1" applyAlignment="1" applyProtection="1">
      <alignment horizontal="right" vertical="center"/>
      <protection/>
    </xf>
    <xf numFmtId="4" fontId="31" fillId="0" borderId="10" xfId="43" applyNumberFormat="1" applyFont="1" applyFill="1" applyBorder="1" applyAlignment="1" applyProtection="1">
      <alignment horizontal="right" vertical="center"/>
      <protection/>
    </xf>
    <xf numFmtId="3" fontId="31" fillId="0" borderId="10" xfId="43" applyNumberFormat="1" applyFont="1" applyFill="1" applyBorder="1" applyAlignment="1" applyProtection="1">
      <alignment horizontal="right" vertical="center"/>
      <protection/>
    </xf>
    <xf numFmtId="4" fontId="31" fillId="0" borderId="25" xfId="43" applyNumberFormat="1" applyFont="1" applyFill="1" applyBorder="1" applyAlignment="1" applyProtection="1">
      <alignment horizontal="right" vertical="center"/>
      <protection/>
    </xf>
    <xf numFmtId="3" fontId="31" fillId="0" borderId="25" xfId="43" applyNumberFormat="1" applyFont="1" applyFill="1" applyBorder="1" applyAlignment="1" applyProtection="1">
      <alignment horizontal="right" vertical="center"/>
      <protection/>
    </xf>
    <xf numFmtId="3" fontId="24" fillId="0" borderId="10" xfId="43" applyNumberFormat="1" applyFont="1" applyFill="1" applyBorder="1" applyAlignment="1" applyProtection="1">
      <alignment horizontal="right" vertical="center"/>
      <protection/>
    </xf>
    <xf numFmtId="190" fontId="24" fillId="0" borderId="12" xfId="0" applyNumberFormat="1" applyFont="1" applyFill="1" applyBorder="1" applyAlignment="1" applyProtection="1">
      <alignment horizontal="center" vertical="center"/>
      <protection locked="0"/>
    </xf>
    <xf numFmtId="0" fontId="24" fillId="0" borderId="12" xfId="0" applyNumberFormat="1" applyFont="1" applyFill="1" applyBorder="1" applyAlignment="1" applyProtection="1">
      <alignment vertical="center"/>
      <protection locked="0"/>
    </xf>
    <xf numFmtId="0" fontId="24" fillId="0" borderId="12" xfId="0" applyNumberFormat="1" applyFont="1" applyFill="1" applyBorder="1" applyAlignment="1" applyProtection="1">
      <alignment horizontal="center" vertical="center"/>
      <protection locked="0"/>
    </xf>
    <xf numFmtId="4" fontId="24" fillId="0" borderId="12" xfId="43" applyNumberFormat="1" applyFont="1" applyFill="1" applyBorder="1" applyAlignment="1" applyProtection="1">
      <alignment horizontal="right" vertical="center"/>
      <protection locked="0"/>
    </xf>
    <xf numFmtId="3" fontId="24" fillId="0" borderId="12" xfId="43" applyNumberFormat="1" applyFont="1" applyFill="1" applyBorder="1" applyAlignment="1" applyProtection="1">
      <alignment horizontal="right" vertical="center"/>
      <protection locked="0"/>
    </xf>
    <xf numFmtId="4" fontId="24" fillId="0" borderId="12" xfId="43" applyNumberFormat="1" applyFont="1" applyFill="1" applyBorder="1" applyAlignment="1" applyProtection="1">
      <alignment horizontal="right" vertical="center"/>
      <protection/>
    </xf>
    <xf numFmtId="3" fontId="24" fillId="0" borderId="12" xfId="43" applyNumberFormat="1" applyFont="1" applyFill="1" applyBorder="1" applyAlignment="1" applyProtection="1">
      <alignment horizontal="right" vertical="center"/>
      <protection/>
    </xf>
    <xf numFmtId="3" fontId="24" fillId="0" borderId="12" xfId="60" applyNumberFormat="1" applyFont="1" applyFill="1" applyBorder="1" applyAlignment="1" applyProtection="1">
      <alignment horizontal="right" vertical="center"/>
      <protection/>
    </xf>
    <xf numFmtId="2" fontId="24" fillId="0" borderId="12" xfId="60" applyNumberFormat="1" applyFont="1" applyFill="1" applyBorder="1" applyAlignment="1" applyProtection="1">
      <alignment horizontal="right" vertical="center"/>
      <protection/>
    </xf>
    <xf numFmtId="192" fontId="24" fillId="0" borderId="12" xfId="60" applyNumberFormat="1" applyFont="1" applyFill="1" applyBorder="1" applyAlignment="1" applyProtection="1">
      <alignment horizontal="right" vertical="center"/>
      <protection/>
    </xf>
    <xf numFmtId="3" fontId="24" fillId="0" borderId="25" xfId="43" applyNumberFormat="1" applyFont="1" applyFill="1" applyBorder="1" applyAlignment="1" applyProtection="1">
      <alignment horizontal="right" vertical="center"/>
      <protection/>
    </xf>
    <xf numFmtId="3" fontId="24" fillId="0" borderId="30" xfId="43" applyNumberFormat="1" applyFont="1" applyFill="1" applyBorder="1" applyAlignment="1" applyProtection="1">
      <alignment horizontal="right" vertical="center"/>
      <protection/>
    </xf>
    <xf numFmtId="0" fontId="24" fillId="0" borderId="32" xfId="0" applyNumberFormat="1" applyFont="1" applyFill="1" applyBorder="1" applyAlignment="1" applyProtection="1">
      <alignment horizontal="left" vertical="center"/>
      <protection locked="0"/>
    </xf>
    <xf numFmtId="2" fontId="24" fillId="0" borderId="33" xfId="60" applyNumberFormat="1" applyFont="1" applyFill="1" applyBorder="1" applyAlignment="1" applyProtection="1">
      <alignment horizontal="right" vertical="center"/>
      <protection/>
    </xf>
    <xf numFmtId="4" fontId="31" fillId="0" borderId="12" xfId="43" applyNumberFormat="1" applyFont="1" applyFill="1" applyBorder="1" applyAlignment="1" applyProtection="1">
      <alignment horizontal="right" vertical="center"/>
      <protection/>
    </xf>
    <xf numFmtId="3" fontId="31" fillId="0" borderId="12" xfId="43" applyNumberFormat="1" applyFont="1" applyFill="1" applyBorder="1" applyAlignment="1" applyProtection="1">
      <alignment horizontal="right" vertical="center"/>
      <protection/>
    </xf>
    <xf numFmtId="0" fontId="12" fillId="0" borderId="10" xfId="0" applyFont="1" applyFill="1" applyBorder="1" applyAlignment="1" applyProtection="1">
      <alignment horizontal="left" vertical="center"/>
      <protection locked="0"/>
    </xf>
    <xf numFmtId="0" fontId="12" fillId="0" borderId="10" xfId="0" applyFont="1" applyFill="1" applyBorder="1" applyAlignment="1">
      <alignment horizontal="left" vertical="center"/>
    </xf>
    <xf numFmtId="0" fontId="23" fillId="33" borderId="21" xfId="0" applyFont="1" applyFill="1" applyBorder="1" applyAlignment="1">
      <alignment horizontal="center" vertical="center"/>
    </xf>
    <xf numFmtId="0" fontId="23" fillId="33" borderId="34" xfId="0" applyFont="1" applyFill="1" applyBorder="1" applyAlignment="1">
      <alignment horizontal="center" vertical="center"/>
    </xf>
    <xf numFmtId="0" fontId="23" fillId="33" borderId="35" xfId="0" applyFont="1" applyFill="1" applyBorder="1" applyAlignment="1">
      <alignment horizontal="center" vertical="center"/>
    </xf>
    <xf numFmtId="0" fontId="16" fillId="0" borderId="10" xfId="0" applyNumberFormat="1" applyFont="1" applyFill="1" applyBorder="1" applyAlignment="1" applyProtection="1">
      <alignment horizontal="right" vertical="center" wrapText="1"/>
      <protection locked="0"/>
    </xf>
    <xf numFmtId="0" fontId="0" fillId="0" borderId="10" xfId="0" applyFill="1" applyBorder="1" applyAlignment="1">
      <alignment horizontal="right" vertical="center" wrapText="1"/>
    </xf>
    <xf numFmtId="0" fontId="16" fillId="0" borderId="10" xfId="0" applyFont="1" applyFill="1" applyBorder="1" applyAlignment="1">
      <alignment horizontal="right" vertical="center" wrapText="1"/>
    </xf>
    <xf numFmtId="193" fontId="9" fillId="0" borderId="10" xfId="0" applyNumberFormat="1" applyFont="1" applyFill="1" applyBorder="1" applyAlignment="1" applyProtection="1">
      <alignment horizontal="right" vertical="center" wrapText="1"/>
      <protection locked="0"/>
    </xf>
    <xf numFmtId="0" fontId="26" fillId="33" borderId="10" xfId="0" applyFont="1" applyFill="1" applyBorder="1" applyAlignment="1" applyProtection="1">
      <alignment horizontal="center" vertical="center"/>
      <protection/>
    </xf>
    <xf numFmtId="0" fontId="27" fillId="33" borderId="14" xfId="0" applyFont="1" applyFill="1" applyBorder="1" applyAlignment="1">
      <alignment/>
    </xf>
    <xf numFmtId="185" fontId="17" fillId="0" borderId="30" xfId="0" applyNumberFormat="1" applyFont="1" applyFill="1" applyBorder="1" applyAlignment="1" applyProtection="1">
      <alignment horizontal="center" vertical="center" wrapText="1"/>
      <protection/>
    </xf>
    <xf numFmtId="0" fontId="17" fillId="0" borderId="30" xfId="0" applyFont="1" applyFill="1" applyBorder="1" applyAlignment="1" applyProtection="1">
      <alignment horizontal="center" vertical="center" wrapText="1"/>
      <protection/>
    </xf>
    <xf numFmtId="0" fontId="17" fillId="0" borderId="14" xfId="0" applyFont="1" applyFill="1" applyBorder="1" applyAlignment="1" applyProtection="1">
      <alignment horizontal="center" vertical="center" wrapText="1"/>
      <protection/>
    </xf>
    <xf numFmtId="193" fontId="17" fillId="0" borderId="30" xfId="0" applyNumberFormat="1" applyFont="1" applyFill="1" applyBorder="1" applyAlignment="1" applyProtection="1">
      <alignment horizontal="center" vertical="center" wrapText="1"/>
      <protection/>
    </xf>
    <xf numFmtId="193" fontId="17" fillId="0" borderId="31" xfId="0" applyNumberFormat="1" applyFont="1" applyFill="1" applyBorder="1" applyAlignment="1" applyProtection="1">
      <alignment horizontal="center" vertical="center" wrapText="1"/>
      <protection/>
    </xf>
    <xf numFmtId="171" fontId="17" fillId="0" borderId="29" xfId="43" applyFont="1" applyFill="1" applyBorder="1" applyAlignment="1" applyProtection="1">
      <alignment horizontal="center" vertical="center"/>
      <protection/>
    </xf>
    <xf numFmtId="171" fontId="17" fillId="0" borderId="36" xfId="43" applyFont="1" applyFill="1" applyBorder="1" applyAlignment="1" applyProtection="1">
      <alignment horizontal="center" vertical="center"/>
      <protection/>
    </xf>
    <xf numFmtId="190" fontId="17" fillId="0" borderId="30" xfId="0" applyNumberFormat="1" applyFont="1" applyFill="1" applyBorder="1" applyAlignment="1" applyProtection="1">
      <alignment horizontal="center" vertical="center" wrapText="1"/>
      <protection/>
    </xf>
    <xf numFmtId="190" fontId="17" fillId="0" borderId="14" xfId="0" applyNumberFormat="1" applyFont="1" applyFill="1" applyBorder="1" applyAlignment="1" applyProtection="1">
      <alignment horizontal="center" vertical="center" wrapText="1"/>
      <protection/>
    </xf>
    <xf numFmtId="0" fontId="17" fillId="0" borderId="14" xfId="0" applyFont="1" applyFill="1" applyBorder="1" applyAlignment="1" applyProtection="1">
      <alignment horizontal="center" vertical="center"/>
      <protection/>
    </xf>
    <xf numFmtId="0" fontId="16"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6" fillId="0" borderId="0" xfId="0" applyFont="1" applyAlignment="1">
      <alignment horizontal="right" vertical="center" wrapText="1"/>
    </xf>
    <xf numFmtId="0" fontId="28" fillId="33" borderId="0" xfId="0" applyFont="1" applyFill="1" applyBorder="1" applyAlignment="1" applyProtection="1">
      <alignment horizontal="center" vertical="center"/>
      <protection/>
    </xf>
    <xf numFmtId="0" fontId="27" fillId="0" borderId="0" xfId="0" applyFont="1" applyAlignment="1">
      <alignment/>
    </xf>
    <xf numFmtId="171" fontId="17" fillId="0" borderId="37" xfId="43" applyFont="1" applyFill="1" applyBorder="1" applyAlignment="1" applyProtection="1">
      <alignment horizontal="center" vertical="center"/>
      <protection/>
    </xf>
    <xf numFmtId="171" fontId="17" fillId="0" borderId="38" xfId="43" applyFont="1" applyFill="1" applyBorder="1" applyAlignment="1" applyProtection="1">
      <alignment horizontal="center" vertical="center"/>
      <protection/>
    </xf>
    <xf numFmtId="190" fontId="17" fillId="0" borderId="39" xfId="0" applyNumberFormat="1" applyFont="1" applyFill="1" applyBorder="1" applyAlignment="1" applyProtection="1">
      <alignment horizontal="center" vertical="center" wrapText="1"/>
      <protection/>
    </xf>
    <xf numFmtId="190" fontId="17" fillId="0" borderId="19" xfId="0" applyNumberFormat="1" applyFont="1" applyFill="1" applyBorder="1" applyAlignment="1" applyProtection="1">
      <alignment horizontal="center" vertical="center" wrapText="1"/>
      <protection/>
    </xf>
    <xf numFmtId="0" fontId="17" fillId="0" borderId="39" xfId="0" applyFont="1" applyFill="1" applyBorder="1" applyAlignment="1" applyProtection="1">
      <alignment horizontal="center" vertical="center" wrapText="1"/>
      <protection/>
    </xf>
    <xf numFmtId="0" fontId="17" fillId="0" borderId="19" xfId="0" applyFont="1" applyFill="1" applyBorder="1" applyAlignment="1" applyProtection="1">
      <alignment horizontal="center" vertical="center"/>
      <protection/>
    </xf>
    <xf numFmtId="0" fontId="17" fillId="0" borderId="19" xfId="0" applyFont="1" applyFill="1" applyBorder="1" applyAlignment="1" applyProtection="1">
      <alignment horizontal="center" vertical="center" wrapText="1"/>
      <protection/>
    </xf>
    <xf numFmtId="0" fontId="22" fillId="33" borderId="12" xfId="0" applyFont="1" applyFill="1" applyBorder="1" applyAlignment="1">
      <alignment horizontal="center" vertical="center"/>
    </xf>
    <xf numFmtId="0" fontId="22" fillId="33" borderId="12" xfId="0" applyFont="1" applyFill="1" applyBorder="1" applyAlignment="1">
      <alignment horizontal="right" vertical="center"/>
    </xf>
    <xf numFmtId="0" fontId="12" fillId="0" borderId="0" xfId="0" applyFont="1" applyFill="1" applyBorder="1" applyAlignment="1" applyProtection="1">
      <alignment horizontal="left" vertical="center"/>
      <protection locked="0"/>
    </xf>
    <xf numFmtId="0" fontId="12" fillId="0" borderId="0" xfId="0" applyFont="1" applyFill="1" applyBorder="1" applyAlignment="1">
      <alignment horizontal="left" vertical="center"/>
    </xf>
    <xf numFmtId="193" fontId="9" fillId="0" borderId="0" xfId="0" applyNumberFormat="1" applyFont="1" applyBorder="1" applyAlignment="1" applyProtection="1">
      <alignment horizontal="right" vertical="center" wrapText="1"/>
      <protection locked="0"/>
    </xf>
    <xf numFmtId="185" fontId="17" fillId="0" borderId="39" xfId="0" applyNumberFormat="1" applyFont="1" applyFill="1" applyBorder="1" applyAlignment="1" applyProtection="1">
      <alignment horizontal="center" vertical="center" wrapText="1"/>
      <protection/>
    </xf>
    <xf numFmtId="193" fontId="17" fillId="0" borderId="39" xfId="0" applyNumberFormat="1" applyFont="1" applyFill="1" applyBorder="1" applyAlignment="1" applyProtection="1">
      <alignment horizontal="center" vertical="center" wrapText="1"/>
      <protection/>
    </xf>
    <xf numFmtId="193" fontId="17" fillId="0" borderId="40" xfId="0" applyNumberFormat="1" applyFont="1" applyFill="1" applyBorder="1" applyAlignment="1" applyProtection="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lik Ayracı 2"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fLocksText="0">
      <xdr:nvSpPr>
        <xdr:cNvPr id="1" name="Text Box 1"/>
        <xdr:cNvSpPr txBox="1">
          <a:spLocks noChangeArrowheads="1"/>
        </xdr:cNvSpPr>
      </xdr:nvSpPr>
      <xdr:spPr>
        <a:xfrm>
          <a:off x="0" y="0"/>
          <a:ext cx="181165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2" name="Text Box 2"/>
        <xdr:cNvSpPr txBox="1">
          <a:spLocks noChangeArrowheads="1"/>
        </xdr:cNvSpPr>
      </xdr:nvSpPr>
      <xdr:spPr>
        <a:xfrm>
          <a:off x="15478125" y="0"/>
          <a:ext cx="26098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0</xdr:colOff>
      <xdr:row>0</xdr:row>
      <xdr:rowOff>1133475</xdr:rowOff>
    </xdr:to>
    <xdr:sp>
      <xdr:nvSpPr>
        <xdr:cNvPr id="3" name="Text Box 5"/>
        <xdr:cNvSpPr txBox="1">
          <a:spLocks noChangeArrowheads="1"/>
        </xdr:cNvSpPr>
      </xdr:nvSpPr>
      <xdr:spPr>
        <a:xfrm>
          <a:off x="19050" y="38100"/>
          <a:ext cx="18097500" cy="1095375"/>
        </a:xfrm>
        <a:prstGeom prst="rect">
          <a:avLst/>
        </a:prstGeom>
        <a:solidFill>
          <a:srgbClr val="33CCCC"/>
        </a:solidFill>
        <a:ln w="38100" cmpd="dbl">
          <a:noFill/>
        </a:ln>
      </xdr:spPr>
      <xdr:txBody>
        <a:bodyPr vertOverflow="clip" wrap="square" lIns="82296" tIns="64008" rIns="82296" bIns="64008" anchor="ctr"/>
        <a:p>
          <a:pPr algn="ctr">
            <a:defRPr/>
          </a:pPr>
          <a:r>
            <a:rPr lang="en-US" cap="none" sz="4000" b="0" i="0" u="none" baseline="0">
              <a:solidFill>
                <a:srgbClr val="000000"/>
              </a:solidFill>
              <a:latin typeface="Impact"/>
              <a:ea typeface="Impact"/>
              <a:cs typeface="Impact"/>
            </a:rPr>
            <a:t>TÜRK</a:t>
          </a:r>
          <a:r>
            <a:rPr lang="en-US" cap="none" sz="4000" b="0" i="0" u="none" baseline="0">
              <a:solidFill>
                <a:srgbClr val="000000"/>
              </a:solidFill>
              <a:latin typeface="Arial"/>
              <a:ea typeface="Arial"/>
              <a:cs typeface="Arial"/>
            </a:rPr>
            <a:t>İ</a:t>
          </a:r>
          <a:r>
            <a:rPr lang="en-US" cap="none" sz="4000" b="0" i="0" u="none" baseline="0">
              <a:solidFill>
                <a:srgbClr val="000000"/>
              </a:solidFill>
              <a:latin typeface="Impact"/>
              <a:ea typeface="Impact"/>
              <a:cs typeface="Impact"/>
            </a:rPr>
            <a:t>YE'S WEEKEND MARKET DATA    </a:t>
          </a:r>
          <a:r>
            <a:rPr lang="en-US" cap="none" sz="26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WEEKEND BOX OFFICE &amp; ADMISSION REPORT</a:t>
          </a:r>
        </a:p>
      </xdr:txBody>
    </xdr:sp>
    <xdr:clientData/>
  </xdr:twoCellAnchor>
  <xdr:twoCellAnchor>
    <xdr:from>
      <xdr:col>19</xdr:col>
      <xdr:colOff>0</xdr:colOff>
      <xdr:row>0</xdr:row>
      <xdr:rowOff>419100</xdr:rowOff>
    </xdr:from>
    <xdr:to>
      <xdr:col>22</xdr:col>
      <xdr:colOff>323850</xdr:colOff>
      <xdr:row>0</xdr:row>
      <xdr:rowOff>1104900</xdr:rowOff>
    </xdr:to>
    <xdr:sp fLocksText="0">
      <xdr:nvSpPr>
        <xdr:cNvPr id="4" name="Text Box 6"/>
        <xdr:cNvSpPr txBox="1">
          <a:spLocks noChangeArrowheads="1"/>
        </xdr:cNvSpPr>
      </xdr:nvSpPr>
      <xdr:spPr>
        <a:xfrm>
          <a:off x="15344775" y="419100"/>
          <a:ext cx="2600325" cy="685800"/>
        </a:xfrm>
        <a:prstGeom prst="rect">
          <a:avLst/>
        </a:prstGeom>
        <a:solidFill>
          <a:srgbClr val="33CCCC"/>
        </a:solidFill>
        <a:ln w="9525" cmpd="sng">
          <a:noFill/>
        </a:ln>
      </xdr:spPr>
      <xdr:txBody>
        <a:bodyPr vertOverflow="clip" wrap="square" lIns="0" tIns="41148" rIns="45720" bIns="0"/>
        <a:p>
          <a:pPr algn="r">
            <a:defRPr/>
          </a:pPr>
          <a:r>
            <a:rPr lang="en-US" cap="none" sz="2000" b="0" i="0" u="none" baseline="0">
              <a:solidFill>
                <a:srgbClr val="000000"/>
              </a:solidFill>
              <a:latin typeface="Impact"/>
              <a:ea typeface="Impact"/>
              <a:cs typeface="Impact"/>
            </a:rPr>
            <a:t>WEEKEND: 46
</a:t>
          </a:r>
          <a:r>
            <a:rPr lang="en-US" cap="none" sz="2000" b="0" i="0" u="none" baseline="0">
              <a:solidFill>
                <a:srgbClr val="000000"/>
              </a:solidFill>
              <a:latin typeface="Impact"/>
              <a:ea typeface="Impact"/>
              <a:cs typeface="Impact"/>
            </a:rPr>
            <a:t>13-15 NOV' 2009</a:t>
          </a:r>
          <a:r>
            <a:rPr lang="en-US" cap="none" sz="1600" b="0" i="0" u="none" baseline="0">
              <a:solidFill>
                <a:srgbClr val="FFFFFF"/>
              </a:solidFill>
              <a:latin typeface="Impact"/>
              <a:ea typeface="Impact"/>
              <a:cs typeface="Impact"/>
            </a:rPr>
            <a:t>
</a:t>
          </a:r>
          <a:r>
            <a:rPr lang="en-US" cap="none" sz="1600" b="0" i="0" u="none" baseline="0">
              <a:solidFill>
                <a:srgbClr val="FFFFFF"/>
              </a:solidFill>
              <a:latin typeface="Impact"/>
              <a:ea typeface="Impact"/>
              <a:cs typeface="Impact"/>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fLocksText="0">
      <xdr:nvSpPr>
        <xdr:cNvPr id="1" name="Text Box 1"/>
        <xdr:cNvSpPr txBox="1">
          <a:spLocks noChangeArrowheads="1"/>
        </xdr:cNvSpPr>
      </xdr:nvSpPr>
      <xdr:spPr>
        <a:xfrm>
          <a:off x="0" y="0"/>
          <a:ext cx="110299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476250</xdr:colOff>
      <xdr:row>0</xdr:row>
      <xdr:rowOff>0</xdr:rowOff>
    </xdr:to>
    <xdr:sp fLocksText="0">
      <xdr:nvSpPr>
        <xdr:cNvPr id="2" name="Text Box 2"/>
        <xdr:cNvSpPr txBox="1">
          <a:spLocks noChangeArrowheads="1"/>
        </xdr:cNvSpPr>
      </xdr:nvSpPr>
      <xdr:spPr>
        <a:xfrm>
          <a:off x="6496050" y="0"/>
          <a:ext cx="2352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23</xdr:col>
      <xdr:colOff>0</xdr:colOff>
      <xdr:row>0</xdr:row>
      <xdr:rowOff>0</xdr:rowOff>
    </xdr:to>
    <xdr:sp fLocksText="0">
      <xdr:nvSpPr>
        <xdr:cNvPr id="3" name="Text Box 3"/>
        <xdr:cNvSpPr txBox="1">
          <a:spLocks noChangeArrowheads="1"/>
        </xdr:cNvSpPr>
      </xdr:nvSpPr>
      <xdr:spPr>
        <a:xfrm>
          <a:off x="0" y="0"/>
          <a:ext cx="83724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38100</xdr:colOff>
      <xdr:row>0</xdr:row>
      <xdr:rowOff>0</xdr:rowOff>
    </xdr:from>
    <xdr:to>
      <xdr:col>22</xdr:col>
      <xdr:colOff>466725</xdr:colOff>
      <xdr:row>0</xdr:row>
      <xdr:rowOff>0</xdr:rowOff>
    </xdr:to>
    <xdr:sp fLocksText="0">
      <xdr:nvSpPr>
        <xdr:cNvPr id="4" name="Text Box 4"/>
        <xdr:cNvSpPr txBox="1">
          <a:spLocks noChangeArrowheads="1"/>
        </xdr:cNvSpPr>
      </xdr:nvSpPr>
      <xdr:spPr>
        <a:xfrm>
          <a:off x="6362700" y="0"/>
          <a:ext cx="20002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981075</xdr:rowOff>
    </xdr:to>
    <xdr:sp>
      <xdr:nvSpPr>
        <xdr:cNvPr id="5" name="Text Box 5"/>
        <xdr:cNvSpPr txBox="1">
          <a:spLocks noChangeArrowheads="1"/>
        </xdr:cNvSpPr>
      </xdr:nvSpPr>
      <xdr:spPr>
        <a:xfrm>
          <a:off x="19050" y="38100"/>
          <a:ext cx="8362950" cy="942975"/>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409575</xdr:rowOff>
    </xdr:from>
    <xdr:to>
      <xdr:col>22</xdr:col>
      <xdr:colOff>371475</xdr:colOff>
      <xdr:row>0</xdr:row>
      <xdr:rowOff>904875</xdr:rowOff>
    </xdr:to>
    <xdr:sp fLocksText="0">
      <xdr:nvSpPr>
        <xdr:cNvPr id="6" name="Text Box 6"/>
        <xdr:cNvSpPr txBox="1">
          <a:spLocks noChangeArrowheads="1"/>
        </xdr:cNvSpPr>
      </xdr:nvSpPr>
      <xdr:spPr>
        <a:xfrm>
          <a:off x="6705600" y="409575"/>
          <a:ext cx="1562100" cy="49530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23</xdr:col>
      <xdr:colOff>0</xdr:colOff>
      <xdr:row>0</xdr:row>
      <xdr:rowOff>0</xdr:rowOff>
    </xdr:to>
    <xdr:sp fLocksText="0">
      <xdr:nvSpPr>
        <xdr:cNvPr id="7" name="Text Box 7"/>
        <xdr:cNvSpPr txBox="1">
          <a:spLocks noChangeArrowheads="1"/>
        </xdr:cNvSpPr>
      </xdr:nvSpPr>
      <xdr:spPr>
        <a:xfrm>
          <a:off x="0" y="0"/>
          <a:ext cx="83724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38100</xdr:colOff>
      <xdr:row>0</xdr:row>
      <xdr:rowOff>0</xdr:rowOff>
    </xdr:from>
    <xdr:to>
      <xdr:col>22</xdr:col>
      <xdr:colOff>466725</xdr:colOff>
      <xdr:row>0</xdr:row>
      <xdr:rowOff>0</xdr:rowOff>
    </xdr:to>
    <xdr:sp fLocksText="0">
      <xdr:nvSpPr>
        <xdr:cNvPr id="8" name="Text Box 8"/>
        <xdr:cNvSpPr txBox="1">
          <a:spLocks noChangeArrowheads="1"/>
        </xdr:cNvSpPr>
      </xdr:nvSpPr>
      <xdr:spPr>
        <a:xfrm>
          <a:off x="6362700" y="0"/>
          <a:ext cx="20002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1076325</xdr:rowOff>
    </xdr:to>
    <xdr:sp>
      <xdr:nvSpPr>
        <xdr:cNvPr id="9" name="Text Box 9"/>
        <xdr:cNvSpPr txBox="1">
          <a:spLocks noChangeArrowheads="1"/>
        </xdr:cNvSpPr>
      </xdr:nvSpPr>
      <xdr:spPr>
        <a:xfrm>
          <a:off x="19050" y="38100"/>
          <a:ext cx="8362950" cy="1038225"/>
        </a:xfrm>
        <a:prstGeom prst="rect">
          <a:avLst/>
        </a:prstGeom>
        <a:solidFill>
          <a:srgbClr val="33CCCC"/>
        </a:solidFill>
        <a:ln w="38100" cmpd="dbl">
          <a:noFill/>
        </a:ln>
      </xdr:spPr>
      <xdr:txBody>
        <a:bodyPr vertOverflow="clip" wrap="square" lIns="73152" tIns="64008" rIns="73152" bIns="64008" anchor="ctr"/>
        <a:p>
          <a:pPr algn="ctr">
            <a:defRPr/>
          </a:pPr>
          <a:r>
            <a:rPr lang="en-US" cap="none" sz="3500" b="0" i="0" u="none" baseline="0">
              <a:solidFill>
                <a:srgbClr val="000000"/>
              </a:solidFill>
              <a:latin typeface="Impact"/>
              <a:ea typeface="Impact"/>
              <a:cs typeface="Impact"/>
            </a:rPr>
            <a:t>TÜRK</a:t>
          </a:r>
          <a:r>
            <a:rPr lang="en-US" cap="none" sz="3500" b="0" i="0" u="none" baseline="0">
              <a:solidFill>
                <a:srgbClr val="000000"/>
              </a:solidFill>
              <a:latin typeface="Arial"/>
              <a:ea typeface="Arial"/>
              <a:cs typeface="Arial"/>
            </a:rPr>
            <a:t>İ</a:t>
          </a:r>
          <a:r>
            <a:rPr lang="en-US" cap="none" sz="3500" b="0" i="0" u="none" baseline="0">
              <a:solidFill>
                <a:srgbClr val="000000"/>
              </a:solidFill>
              <a:latin typeface="Impact"/>
              <a:ea typeface="Impact"/>
              <a:cs typeface="Impact"/>
            </a:rPr>
            <a:t>YE'S WEEKEND MARKET DATA </a:t>
          </a:r>
          <a:r>
            <a:rPr lang="en-US" cap="none" sz="4000" b="0" i="0" u="none" baseline="0">
              <a:solidFill>
                <a:srgbClr val="000000"/>
              </a:solidFill>
              <a:latin typeface="Impact"/>
              <a:ea typeface="Impact"/>
              <a:cs typeface="Impact"/>
            </a:rPr>
            <a:t>  </a:t>
          </a:r>
          <a:r>
            <a:rPr lang="en-US" cap="none" sz="2600" b="0" i="0" u="none" baseline="0">
              <a:solidFill>
                <a:srgbClr val="000000"/>
              </a:solidFill>
              <a:latin typeface="Impact"/>
              <a:ea typeface="Impact"/>
              <a:cs typeface="Impact"/>
            </a:rPr>
            <a:t>
</a:t>
          </a:r>
          <a:r>
            <a:rPr lang="en-US" cap="none" sz="2400" b="0" i="0" u="none" baseline="0">
              <a:solidFill>
                <a:srgbClr val="000000"/>
              </a:solidFill>
              <a:latin typeface="Impact"/>
              <a:ea typeface="Impact"/>
              <a:cs typeface="Impact"/>
            </a:rPr>
            <a:t>WEEKEND BOX OFFICE &amp; ADMISSION REPORT</a:t>
          </a:r>
        </a:p>
      </xdr:txBody>
    </xdr:sp>
    <xdr:clientData/>
  </xdr:twoCellAnchor>
  <xdr:twoCellAnchor>
    <xdr:from>
      <xdr:col>21</xdr:col>
      <xdr:colOff>0</xdr:colOff>
      <xdr:row>0</xdr:row>
      <xdr:rowOff>581025</xdr:rowOff>
    </xdr:from>
    <xdr:to>
      <xdr:col>22</xdr:col>
      <xdr:colOff>409575</xdr:colOff>
      <xdr:row>0</xdr:row>
      <xdr:rowOff>1038225</xdr:rowOff>
    </xdr:to>
    <xdr:sp fLocksText="0">
      <xdr:nvSpPr>
        <xdr:cNvPr id="10" name="Text Box 10"/>
        <xdr:cNvSpPr txBox="1">
          <a:spLocks noChangeArrowheads="1"/>
        </xdr:cNvSpPr>
      </xdr:nvSpPr>
      <xdr:spPr>
        <a:xfrm>
          <a:off x="7258050" y="581025"/>
          <a:ext cx="1047750" cy="457200"/>
        </a:xfrm>
        <a:prstGeom prst="rect">
          <a:avLst/>
        </a:prstGeom>
        <a:solidFill>
          <a:srgbClr val="33CCCC"/>
        </a:solidFill>
        <a:ln w="9525" cmpd="sng">
          <a:noFill/>
        </a:ln>
      </xdr:spPr>
      <xdr:txBody>
        <a:bodyPr vertOverflow="clip" wrap="square" lIns="0" tIns="27432" rIns="36576" bIns="0"/>
        <a:p>
          <a:pPr algn="r">
            <a:defRPr/>
          </a:pPr>
          <a:r>
            <a:rPr lang="en-US" cap="none" sz="1200" b="0" i="0" u="none" baseline="0">
              <a:solidFill>
                <a:srgbClr val="000000"/>
              </a:solidFill>
              <a:latin typeface="Impact"/>
              <a:ea typeface="Impact"/>
              <a:cs typeface="Impact"/>
            </a:rPr>
            <a:t>WEEKEND:  46
</a:t>
          </a:r>
          <a:r>
            <a:rPr lang="en-US" cap="none" sz="1200" b="0" i="0" u="none" baseline="0">
              <a:solidFill>
                <a:srgbClr val="000000"/>
              </a:solidFill>
              <a:latin typeface="Impact"/>
              <a:ea typeface="Impact"/>
              <a:cs typeface="Impact"/>
            </a:rPr>
            <a:t>13-15 NOV' 2009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62"/>
  <sheetViews>
    <sheetView tabSelected="1" zoomScale="64" zoomScaleNormal="64" zoomScalePageLayoutView="0" workbookViewId="0" topLeftCell="A1">
      <selection activeCell="B5" sqref="B5"/>
    </sheetView>
  </sheetViews>
  <sheetFormatPr defaultColWidth="39.8515625" defaultRowHeight="12.75"/>
  <cols>
    <col min="1" max="1" width="4.57421875" style="34" bestFit="1" customWidth="1"/>
    <col min="2" max="2" width="37.00390625" style="35" customWidth="1"/>
    <col min="3" max="3" width="9.7109375" style="36" bestFit="1" customWidth="1"/>
    <col min="4" max="4" width="13.140625" style="21" customWidth="1"/>
    <col min="5" max="5" width="22.421875" style="21" bestFit="1" customWidth="1"/>
    <col min="6" max="6" width="6.57421875" style="37" bestFit="1" customWidth="1"/>
    <col min="7" max="7" width="8.7109375" style="37" bestFit="1" customWidth="1"/>
    <col min="8" max="8" width="9.8515625" style="37" customWidth="1"/>
    <col min="9" max="9" width="11.7109375" style="42" bestFit="1" customWidth="1"/>
    <col min="10" max="10" width="7.7109375" style="130" bestFit="1" customWidth="1"/>
    <col min="11" max="11" width="13.57421875" style="42" bestFit="1" customWidth="1"/>
    <col min="12" max="12" width="8.8515625" style="130" bestFit="1" customWidth="1"/>
    <col min="13" max="13" width="13.57421875" style="42" bestFit="1" customWidth="1"/>
    <col min="14" max="14" width="8.8515625" style="130" bestFit="1" customWidth="1"/>
    <col min="15" max="15" width="14.00390625" style="125" bestFit="1" customWidth="1"/>
    <col min="16" max="16" width="8.8515625" style="135" bestFit="1" customWidth="1"/>
    <col min="17" max="17" width="10.00390625" style="130" bestFit="1" customWidth="1"/>
    <col min="18" max="18" width="7.421875" style="38" bestFit="1" customWidth="1"/>
    <col min="19" max="19" width="13.57421875" style="42" bestFit="1" customWidth="1"/>
    <col min="20" max="20" width="9.7109375" style="50" customWidth="1"/>
    <col min="21" max="21" width="14.7109375" style="42" bestFit="1" customWidth="1"/>
    <col min="22" max="22" width="9.7109375" style="130" customWidth="1"/>
    <col min="23" max="23" width="7.421875" style="38" bestFit="1" customWidth="1"/>
    <col min="24" max="24" width="2.421875" style="155" bestFit="1" customWidth="1"/>
    <col min="25" max="27" width="39.8515625" style="21" customWidth="1"/>
    <col min="28" max="28" width="2.00390625" style="21" bestFit="1" customWidth="1"/>
    <col min="29" max="16384" width="39.8515625" style="21" customWidth="1"/>
  </cols>
  <sheetData>
    <row r="1" spans="1:24" s="17" customFormat="1" ht="99" customHeight="1">
      <c r="A1" s="7"/>
      <c r="B1" s="8"/>
      <c r="C1" s="9"/>
      <c r="D1" s="10"/>
      <c r="E1" s="10"/>
      <c r="F1" s="11"/>
      <c r="G1" s="11"/>
      <c r="H1" s="11"/>
      <c r="I1" s="12"/>
      <c r="J1" s="127"/>
      <c r="K1" s="13"/>
      <c r="L1" s="131"/>
      <c r="M1" s="14"/>
      <c r="N1" s="132"/>
      <c r="O1" s="15"/>
      <c r="P1" s="133"/>
      <c r="Q1" s="136"/>
      <c r="R1" s="16"/>
      <c r="S1" s="126"/>
      <c r="T1" s="48"/>
      <c r="U1" s="126"/>
      <c r="V1" s="136"/>
      <c r="W1" s="16"/>
      <c r="X1" s="151"/>
    </row>
    <row r="2" spans="1:24" s="18" customFormat="1" ht="27.75" thickBot="1">
      <c r="A2" s="210" t="s">
        <v>12</v>
      </c>
      <c r="B2" s="211"/>
      <c r="C2" s="211"/>
      <c r="D2" s="211"/>
      <c r="E2" s="211"/>
      <c r="F2" s="211"/>
      <c r="G2" s="211"/>
      <c r="H2" s="211"/>
      <c r="I2" s="211"/>
      <c r="J2" s="211"/>
      <c r="K2" s="211"/>
      <c r="L2" s="211"/>
      <c r="M2" s="211"/>
      <c r="N2" s="211"/>
      <c r="O2" s="211"/>
      <c r="P2" s="211"/>
      <c r="Q2" s="211"/>
      <c r="R2" s="211"/>
      <c r="S2" s="211"/>
      <c r="T2" s="211"/>
      <c r="U2" s="211"/>
      <c r="V2" s="211"/>
      <c r="W2" s="211"/>
      <c r="X2" s="152"/>
    </row>
    <row r="3" spans="1:24" s="19" customFormat="1" ht="20.25" customHeight="1">
      <c r="A3" s="43"/>
      <c r="B3" s="217" t="s">
        <v>13</v>
      </c>
      <c r="C3" s="219" t="s">
        <v>18</v>
      </c>
      <c r="D3" s="213" t="s">
        <v>4</v>
      </c>
      <c r="E3" s="213" t="s">
        <v>1</v>
      </c>
      <c r="F3" s="213" t="s">
        <v>19</v>
      </c>
      <c r="G3" s="213" t="s">
        <v>20</v>
      </c>
      <c r="H3" s="213" t="s">
        <v>21</v>
      </c>
      <c r="I3" s="212" t="s">
        <v>5</v>
      </c>
      <c r="J3" s="212"/>
      <c r="K3" s="212" t="s">
        <v>6</v>
      </c>
      <c r="L3" s="212"/>
      <c r="M3" s="212" t="s">
        <v>7</v>
      </c>
      <c r="N3" s="212"/>
      <c r="O3" s="215" t="s">
        <v>22</v>
      </c>
      <c r="P3" s="215"/>
      <c r="Q3" s="215"/>
      <c r="R3" s="215"/>
      <c r="S3" s="212" t="s">
        <v>3</v>
      </c>
      <c r="T3" s="212"/>
      <c r="U3" s="215" t="s">
        <v>14</v>
      </c>
      <c r="V3" s="215"/>
      <c r="W3" s="216"/>
      <c r="X3" s="153"/>
    </row>
    <row r="4" spans="1:24" s="19" customFormat="1" ht="29.25" thickBot="1">
      <c r="A4" s="44"/>
      <c r="B4" s="218"/>
      <c r="C4" s="220"/>
      <c r="D4" s="221"/>
      <c r="E4" s="221"/>
      <c r="F4" s="214"/>
      <c r="G4" s="214"/>
      <c r="H4" s="214"/>
      <c r="I4" s="137" t="s">
        <v>10</v>
      </c>
      <c r="J4" s="138" t="s">
        <v>9</v>
      </c>
      <c r="K4" s="137" t="s">
        <v>10</v>
      </c>
      <c r="L4" s="138" t="s">
        <v>9</v>
      </c>
      <c r="M4" s="137" t="s">
        <v>10</v>
      </c>
      <c r="N4" s="138" t="s">
        <v>9</v>
      </c>
      <c r="O4" s="137" t="s">
        <v>10</v>
      </c>
      <c r="P4" s="138" t="s">
        <v>9</v>
      </c>
      <c r="Q4" s="138" t="s">
        <v>15</v>
      </c>
      <c r="R4" s="46" t="s">
        <v>16</v>
      </c>
      <c r="S4" s="137" t="s">
        <v>10</v>
      </c>
      <c r="T4" s="49" t="s">
        <v>8</v>
      </c>
      <c r="U4" s="137" t="s">
        <v>10</v>
      </c>
      <c r="V4" s="138" t="s">
        <v>9</v>
      </c>
      <c r="W4" s="47" t="s">
        <v>16</v>
      </c>
      <c r="X4" s="153"/>
    </row>
    <row r="5" spans="1:24" s="19" customFormat="1" ht="15" customHeight="1">
      <c r="A5" s="2">
        <v>1</v>
      </c>
      <c r="B5" s="162">
        <v>2012</v>
      </c>
      <c r="C5" s="173">
        <v>40130</v>
      </c>
      <c r="D5" s="163" t="s">
        <v>24</v>
      </c>
      <c r="E5" s="163" t="s">
        <v>28</v>
      </c>
      <c r="F5" s="164">
        <v>178</v>
      </c>
      <c r="G5" s="164">
        <v>310</v>
      </c>
      <c r="H5" s="164">
        <v>1</v>
      </c>
      <c r="I5" s="165">
        <v>850710</v>
      </c>
      <c r="J5" s="166">
        <v>86611</v>
      </c>
      <c r="K5" s="165">
        <v>1307412</v>
      </c>
      <c r="L5" s="166">
        <v>131859</v>
      </c>
      <c r="M5" s="165">
        <v>1349283</v>
      </c>
      <c r="N5" s="166">
        <v>137769</v>
      </c>
      <c r="O5" s="178">
        <f>+I5+K5+M5</f>
        <v>3507405</v>
      </c>
      <c r="P5" s="179">
        <f>+J5+L5+N5</f>
        <v>356239</v>
      </c>
      <c r="Q5" s="167">
        <f aca="true" t="shared" si="0" ref="Q5:Q44">IF(O5&lt;&gt;0,P5/G5,"")</f>
        <v>1149.1580645161291</v>
      </c>
      <c r="R5" s="168">
        <f aca="true" t="shared" si="1" ref="R5:R44">IF(O5&lt;&gt;0,O5/P5,"")</f>
        <v>9.845651374498582</v>
      </c>
      <c r="S5" s="165"/>
      <c r="T5" s="169">
        <f aca="true" t="shared" si="2" ref="T5:T40">IF(S5&lt;&gt;0,-(S5-O5)/S5,"")</f>
      </c>
      <c r="U5" s="170">
        <v>3507405</v>
      </c>
      <c r="V5" s="166">
        <v>356239</v>
      </c>
      <c r="W5" s="171">
        <f>U5/V5</f>
        <v>9.845651374498582</v>
      </c>
      <c r="X5" s="154"/>
    </row>
    <row r="6" spans="1:24" s="19" customFormat="1" ht="15" customHeight="1">
      <c r="A6" s="2">
        <v>2</v>
      </c>
      <c r="B6" s="148" t="s">
        <v>45</v>
      </c>
      <c r="C6" s="172">
        <v>40102</v>
      </c>
      <c r="D6" s="141" t="s">
        <v>31</v>
      </c>
      <c r="E6" s="141" t="s">
        <v>46</v>
      </c>
      <c r="F6" s="142">
        <v>319</v>
      </c>
      <c r="G6" s="142">
        <v>360</v>
      </c>
      <c r="H6" s="142">
        <v>5</v>
      </c>
      <c r="I6" s="143">
        <v>204193.5</v>
      </c>
      <c r="J6" s="144">
        <v>24439</v>
      </c>
      <c r="K6" s="143">
        <v>394905.75</v>
      </c>
      <c r="L6" s="144">
        <v>45787</v>
      </c>
      <c r="M6" s="143">
        <v>479387.5</v>
      </c>
      <c r="N6" s="144">
        <v>55037</v>
      </c>
      <c r="O6" s="180">
        <f>I6+K6+M6</f>
        <v>1078486.75</v>
      </c>
      <c r="P6" s="181">
        <f>J6+L6+N6</f>
        <v>125263</v>
      </c>
      <c r="Q6" s="145">
        <f t="shared" si="0"/>
        <v>347.9527777777778</v>
      </c>
      <c r="R6" s="146">
        <f t="shared" si="1"/>
        <v>8.609779024931544</v>
      </c>
      <c r="S6" s="143">
        <v>1659886.25</v>
      </c>
      <c r="T6" s="140">
        <f t="shared" si="2"/>
        <v>-0.3502646642202139</v>
      </c>
      <c r="U6" s="147">
        <v>17686622.25</v>
      </c>
      <c r="V6" s="144">
        <v>2152419</v>
      </c>
      <c r="W6" s="149">
        <f>IF(U6&lt;&gt;0,U6/V6,"")</f>
        <v>8.217090747665766</v>
      </c>
      <c r="X6" s="154"/>
    </row>
    <row r="7" spans="1:24" s="20" customFormat="1" ht="15" customHeight="1" thickBot="1">
      <c r="A7" s="139">
        <v>3</v>
      </c>
      <c r="B7" s="156" t="s">
        <v>79</v>
      </c>
      <c r="C7" s="174">
        <v>40123</v>
      </c>
      <c r="D7" s="157" t="s">
        <v>25</v>
      </c>
      <c r="E7" s="157" t="s">
        <v>67</v>
      </c>
      <c r="F7" s="158">
        <v>144</v>
      </c>
      <c r="G7" s="158">
        <v>150</v>
      </c>
      <c r="H7" s="158">
        <v>2</v>
      </c>
      <c r="I7" s="159">
        <v>78430.25</v>
      </c>
      <c r="J7" s="160">
        <v>8521</v>
      </c>
      <c r="K7" s="159">
        <v>159849.5</v>
      </c>
      <c r="L7" s="160">
        <v>17023</v>
      </c>
      <c r="M7" s="159">
        <v>177644.75</v>
      </c>
      <c r="N7" s="160">
        <v>18865</v>
      </c>
      <c r="O7" s="182">
        <f>I7+K7+M7</f>
        <v>415924.5</v>
      </c>
      <c r="P7" s="183">
        <f>J7+L7+N7</f>
        <v>44409</v>
      </c>
      <c r="Q7" s="176">
        <f t="shared" si="0"/>
        <v>296.06</v>
      </c>
      <c r="R7" s="177">
        <f t="shared" si="1"/>
        <v>9.365770451935418</v>
      </c>
      <c r="S7" s="159">
        <v>617643.75</v>
      </c>
      <c r="T7" s="150">
        <f t="shared" si="2"/>
        <v>-0.32659482104368415</v>
      </c>
      <c r="U7" s="175">
        <v>1325702.5</v>
      </c>
      <c r="V7" s="160">
        <v>148353</v>
      </c>
      <c r="W7" s="161">
        <f>U7/V7</f>
        <v>8.936135433729012</v>
      </c>
      <c r="X7" s="154"/>
    </row>
    <row r="8" spans="1:24" s="20" customFormat="1" ht="15" customHeight="1">
      <c r="A8" s="51">
        <v>4</v>
      </c>
      <c r="B8" s="197" t="s">
        <v>59</v>
      </c>
      <c r="C8" s="185">
        <v>40116</v>
      </c>
      <c r="D8" s="186" t="s">
        <v>60</v>
      </c>
      <c r="E8" s="186" t="s">
        <v>61</v>
      </c>
      <c r="F8" s="187">
        <v>252</v>
      </c>
      <c r="G8" s="187">
        <v>245</v>
      </c>
      <c r="H8" s="187">
        <v>3</v>
      </c>
      <c r="I8" s="188">
        <v>75957.25</v>
      </c>
      <c r="J8" s="189">
        <v>9201</v>
      </c>
      <c r="K8" s="188">
        <v>146870.5</v>
      </c>
      <c r="L8" s="189">
        <v>17252</v>
      </c>
      <c r="M8" s="188">
        <v>187196</v>
      </c>
      <c r="N8" s="189">
        <v>21930</v>
      </c>
      <c r="O8" s="199">
        <f>I8+K8+M8</f>
        <v>410023.75</v>
      </c>
      <c r="P8" s="200">
        <f>SUM(J8+L8+N8)</f>
        <v>48383</v>
      </c>
      <c r="Q8" s="192">
        <f t="shared" si="0"/>
        <v>197.4816326530612</v>
      </c>
      <c r="R8" s="193">
        <f t="shared" si="1"/>
        <v>8.474541677862058</v>
      </c>
      <c r="S8" s="188">
        <v>643300</v>
      </c>
      <c r="T8" s="194">
        <f t="shared" si="2"/>
        <v>-0.36262435877506605</v>
      </c>
      <c r="U8" s="190">
        <v>3027233.75</v>
      </c>
      <c r="V8" s="189">
        <v>365801</v>
      </c>
      <c r="W8" s="198">
        <f>U8/V8</f>
        <v>8.275630055686015</v>
      </c>
      <c r="X8" s="154"/>
    </row>
    <row r="9" spans="1:24" s="20" customFormat="1" ht="15" customHeight="1">
      <c r="A9" s="51">
        <v>5</v>
      </c>
      <c r="B9" s="148" t="s">
        <v>47</v>
      </c>
      <c r="C9" s="172">
        <v>40102</v>
      </c>
      <c r="D9" s="141" t="s">
        <v>2</v>
      </c>
      <c r="E9" s="141" t="s">
        <v>27</v>
      </c>
      <c r="F9" s="142">
        <v>99</v>
      </c>
      <c r="G9" s="142">
        <v>79</v>
      </c>
      <c r="H9" s="142">
        <v>5</v>
      </c>
      <c r="I9" s="143">
        <v>11229</v>
      </c>
      <c r="J9" s="144">
        <v>1290</v>
      </c>
      <c r="K9" s="143">
        <v>40533</v>
      </c>
      <c r="L9" s="144">
        <v>4294</v>
      </c>
      <c r="M9" s="143">
        <v>46226</v>
      </c>
      <c r="N9" s="144">
        <v>4879</v>
      </c>
      <c r="O9" s="180">
        <f>+M9+K9+I9</f>
        <v>97988</v>
      </c>
      <c r="P9" s="181">
        <f>+N9+L9+J9</f>
        <v>10463</v>
      </c>
      <c r="Q9" s="145">
        <f t="shared" si="0"/>
        <v>132.44303797468353</v>
      </c>
      <c r="R9" s="146">
        <f t="shared" si="1"/>
        <v>9.365191627640256</v>
      </c>
      <c r="S9" s="143">
        <v>151479</v>
      </c>
      <c r="T9" s="140">
        <f t="shared" si="2"/>
        <v>-0.3531248555905439</v>
      </c>
      <c r="U9" s="147">
        <v>2457781</v>
      </c>
      <c r="V9" s="144">
        <v>253215</v>
      </c>
      <c r="W9" s="149">
        <f>U9/V9</f>
        <v>9.70630096953182</v>
      </c>
      <c r="X9" s="154"/>
    </row>
    <row r="10" spans="1:24" s="20" customFormat="1" ht="15" customHeight="1">
      <c r="A10" s="51">
        <v>6</v>
      </c>
      <c r="B10" s="148" t="s">
        <v>68</v>
      </c>
      <c r="C10" s="172">
        <v>40123</v>
      </c>
      <c r="D10" s="141" t="s">
        <v>31</v>
      </c>
      <c r="E10" s="141" t="s">
        <v>32</v>
      </c>
      <c r="F10" s="142">
        <v>58</v>
      </c>
      <c r="G10" s="142">
        <v>58</v>
      </c>
      <c r="H10" s="142">
        <v>2</v>
      </c>
      <c r="I10" s="143">
        <v>21525.25</v>
      </c>
      <c r="J10" s="144">
        <v>1833</v>
      </c>
      <c r="K10" s="143">
        <v>36972.5</v>
      </c>
      <c r="L10" s="144">
        <v>3184</v>
      </c>
      <c r="M10" s="143">
        <v>38549.5</v>
      </c>
      <c r="N10" s="144">
        <v>3338</v>
      </c>
      <c r="O10" s="180">
        <f>I10+K10+M10</f>
        <v>97047.25</v>
      </c>
      <c r="P10" s="181">
        <f>J10+L10+N10</f>
        <v>8355</v>
      </c>
      <c r="Q10" s="145">
        <f t="shared" si="0"/>
        <v>144.05172413793105</v>
      </c>
      <c r="R10" s="146">
        <f t="shared" si="1"/>
        <v>11.615469778575703</v>
      </c>
      <c r="S10" s="143">
        <v>226175.25</v>
      </c>
      <c r="T10" s="140">
        <f t="shared" si="2"/>
        <v>-0.5709201161488713</v>
      </c>
      <c r="U10" s="147">
        <v>416664.75</v>
      </c>
      <c r="V10" s="144">
        <v>38249</v>
      </c>
      <c r="W10" s="149">
        <f>IF(U10&lt;&gt;0,U10/V10,"")</f>
        <v>10.893480875317001</v>
      </c>
      <c r="X10" s="154"/>
    </row>
    <row r="11" spans="1:24" s="20" customFormat="1" ht="15" customHeight="1">
      <c r="A11" s="51">
        <v>7</v>
      </c>
      <c r="B11" s="148" t="s">
        <v>69</v>
      </c>
      <c r="C11" s="172">
        <v>40123</v>
      </c>
      <c r="D11" s="141" t="s">
        <v>70</v>
      </c>
      <c r="E11" s="141" t="s">
        <v>71</v>
      </c>
      <c r="F11" s="142">
        <v>25</v>
      </c>
      <c r="G11" s="142">
        <v>24</v>
      </c>
      <c r="H11" s="142">
        <v>2</v>
      </c>
      <c r="I11" s="143">
        <v>14211</v>
      </c>
      <c r="J11" s="144">
        <v>1070</v>
      </c>
      <c r="K11" s="143">
        <v>25535</v>
      </c>
      <c r="L11" s="144">
        <v>1877</v>
      </c>
      <c r="M11" s="143">
        <v>24023</v>
      </c>
      <c r="N11" s="144">
        <v>1822</v>
      </c>
      <c r="O11" s="180">
        <f>SUM(I11+K11+M11)</f>
        <v>63769</v>
      </c>
      <c r="P11" s="181">
        <f>SUM(J11+L11+N11)</f>
        <v>4769</v>
      </c>
      <c r="Q11" s="145">
        <f t="shared" si="0"/>
        <v>198.70833333333334</v>
      </c>
      <c r="R11" s="146">
        <f t="shared" si="1"/>
        <v>13.37156636611449</v>
      </c>
      <c r="S11" s="143">
        <v>97333</v>
      </c>
      <c r="T11" s="140">
        <f t="shared" si="2"/>
        <v>-0.3448367973862924</v>
      </c>
      <c r="U11" s="147">
        <v>224995</v>
      </c>
      <c r="V11" s="144">
        <v>17791</v>
      </c>
      <c r="W11" s="149">
        <f>U11/V11</f>
        <v>12.646562868866281</v>
      </c>
      <c r="X11" s="154"/>
    </row>
    <row r="12" spans="1:24" s="20" customFormat="1" ht="15" customHeight="1">
      <c r="A12" s="51">
        <v>8</v>
      </c>
      <c r="B12" s="148" t="s">
        <v>80</v>
      </c>
      <c r="C12" s="172">
        <v>40109</v>
      </c>
      <c r="D12" s="141" t="s">
        <v>25</v>
      </c>
      <c r="E12" s="141" t="s">
        <v>52</v>
      </c>
      <c r="F12" s="142">
        <v>179</v>
      </c>
      <c r="G12" s="142">
        <v>132</v>
      </c>
      <c r="H12" s="142">
        <v>4</v>
      </c>
      <c r="I12" s="143">
        <v>12268.5</v>
      </c>
      <c r="J12" s="144">
        <v>2901</v>
      </c>
      <c r="K12" s="143">
        <v>24967.5</v>
      </c>
      <c r="L12" s="144">
        <v>4666</v>
      </c>
      <c r="M12" s="143">
        <v>26269</v>
      </c>
      <c r="N12" s="144">
        <v>4848</v>
      </c>
      <c r="O12" s="180">
        <f aca="true" t="shared" si="3" ref="O12:P15">I12+K12+M12</f>
        <v>63505</v>
      </c>
      <c r="P12" s="181">
        <f t="shared" si="3"/>
        <v>12415</v>
      </c>
      <c r="Q12" s="145">
        <f t="shared" si="0"/>
        <v>94.0530303030303</v>
      </c>
      <c r="R12" s="146">
        <f t="shared" si="1"/>
        <v>5.115183246073299</v>
      </c>
      <c r="S12" s="143">
        <v>187372.5</v>
      </c>
      <c r="T12" s="140">
        <f t="shared" si="2"/>
        <v>-0.6610761984816341</v>
      </c>
      <c r="U12" s="147">
        <v>2021932</v>
      </c>
      <c r="V12" s="144">
        <v>252388</v>
      </c>
      <c r="W12" s="149">
        <f>U12/V12</f>
        <v>8.011204970125362</v>
      </c>
      <c r="X12" s="154"/>
    </row>
    <row r="13" spans="1:24" s="20" customFormat="1" ht="15" customHeight="1">
      <c r="A13" s="51">
        <v>9</v>
      </c>
      <c r="B13" s="148" t="s">
        <v>72</v>
      </c>
      <c r="C13" s="172">
        <v>40123</v>
      </c>
      <c r="D13" s="141" t="s">
        <v>31</v>
      </c>
      <c r="E13" s="141" t="s">
        <v>73</v>
      </c>
      <c r="F13" s="142">
        <v>40</v>
      </c>
      <c r="G13" s="142">
        <v>40</v>
      </c>
      <c r="H13" s="142">
        <v>2</v>
      </c>
      <c r="I13" s="143">
        <v>12486.75</v>
      </c>
      <c r="J13" s="144">
        <v>1121</v>
      </c>
      <c r="K13" s="143">
        <v>20173</v>
      </c>
      <c r="L13" s="144">
        <v>1786</v>
      </c>
      <c r="M13" s="143">
        <v>19311.25</v>
      </c>
      <c r="N13" s="144">
        <v>1691</v>
      </c>
      <c r="O13" s="180">
        <f t="shared" si="3"/>
        <v>51971</v>
      </c>
      <c r="P13" s="181">
        <f t="shared" si="3"/>
        <v>4598</v>
      </c>
      <c r="Q13" s="145">
        <f t="shared" si="0"/>
        <v>114.95</v>
      </c>
      <c r="R13" s="146">
        <f t="shared" si="1"/>
        <v>11.302957807742496</v>
      </c>
      <c r="S13" s="143">
        <v>93143.25</v>
      </c>
      <c r="T13" s="140">
        <f t="shared" si="2"/>
        <v>-0.4420314944990646</v>
      </c>
      <c r="U13" s="147">
        <v>198131</v>
      </c>
      <c r="V13" s="144">
        <v>18710</v>
      </c>
      <c r="W13" s="149">
        <f>IF(U13&lt;&gt;0,U13/V13,"")</f>
        <v>10.589577765900588</v>
      </c>
      <c r="X13" s="154"/>
    </row>
    <row r="14" spans="1:24" s="20" customFormat="1" ht="15" customHeight="1">
      <c r="A14" s="51">
        <v>10</v>
      </c>
      <c r="B14" s="148" t="s">
        <v>81</v>
      </c>
      <c r="C14" s="172">
        <v>40109</v>
      </c>
      <c r="D14" s="141" t="s">
        <v>25</v>
      </c>
      <c r="E14" s="141" t="s">
        <v>53</v>
      </c>
      <c r="F14" s="142">
        <v>25</v>
      </c>
      <c r="G14" s="142">
        <v>25</v>
      </c>
      <c r="H14" s="142">
        <v>4</v>
      </c>
      <c r="I14" s="143">
        <v>8374</v>
      </c>
      <c r="J14" s="144">
        <v>1379</v>
      </c>
      <c r="K14" s="143">
        <v>17117</v>
      </c>
      <c r="L14" s="144">
        <v>2858</v>
      </c>
      <c r="M14" s="143">
        <v>15222</v>
      </c>
      <c r="N14" s="144">
        <v>2316</v>
      </c>
      <c r="O14" s="180">
        <f t="shared" si="3"/>
        <v>40713</v>
      </c>
      <c r="P14" s="181">
        <f t="shared" si="3"/>
        <v>6553</v>
      </c>
      <c r="Q14" s="145">
        <f t="shared" si="0"/>
        <v>262.12</v>
      </c>
      <c r="R14" s="146">
        <f t="shared" si="1"/>
        <v>6.212879597131085</v>
      </c>
      <c r="S14" s="143">
        <v>62420</v>
      </c>
      <c r="T14" s="140">
        <f t="shared" si="2"/>
        <v>-0.34775712912528034</v>
      </c>
      <c r="U14" s="147">
        <v>455385</v>
      </c>
      <c r="V14" s="144">
        <v>63927</v>
      </c>
      <c r="W14" s="149">
        <f>U14/V14</f>
        <v>7.123515885306678</v>
      </c>
      <c r="X14" s="154"/>
    </row>
    <row r="15" spans="1:24" s="20" customFormat="1" ht="15" customHeight="1">
      <c r="A15" s="51">
        <v>11</v>
      </c>
      <c r="B15" s="148" t="s">
        <v>82</v>
      </c>
      <c r="C15" s="172">
        <v>40130</v>
      </c>
      <c r="D15" s="141" t="s">
        <v>25</v>
      </c>
      <c r="E15" s="141" t="s">
        <v>83</v>
      </c>
      <c r="F15" s="142">
        <v>13</v>
      </c>
      <c r="G15" s="142">
        <v>13</v>
      </c>
      <c r="H15" s="142">
        <v>1</v>
      </c>
      <c r="I15" s="143">
        <v>7784.5</v>
      </c>
      <c r="J15" s="144">
        <v>719</v>
      </c>
      <c r="K15" s="143">
        <v>15252</v>
      </c>
      <c r="L15" s="144">
        <v>1417</v>
      </c>
      <c r="M15" s="143">
        <v>15817.5</v>
      </c>
      <c r="N15" s="144">
        <v>1436</v>
      </c>
      <c r="O15" s="180">
        <f t="shared" si="3"/>
        <v>38854</v>
      </c>
      <c r="P15" s="181">
        <f t="shared" si="3"/>
        <v>3572</v>
      </c>
      <c r="Q15" s="145">
        <f t="shared" si="0"/>
        <v>274.7692307692308</v>
      </c>
      <c r="R15" s="146">
        <f t="shared" si="1"/>
        <v>10.877379619260918</v>
      </c>
      <c r="S15" s="143"/>
      <c r="T15" s="140">
        <f t="shared" si="2"/>
      </c>
      <c r="U15" s="147">
        <v>38854</v>
      </c>
      <c r="V15" s="144">
        <v>3572</v>
      </c>
      <c r="W15" s="149">
        <f>U15/V15</f>
        <v>10.877379619260918</v>
      </c>
      <c r="X15" s="154"/>
    </row>
    <row r="16" spans="1:24" s="20" customFormat="1" ht="15" customHeight="1">
      <c r="A16" s="51">
        <v>12</v>
      </c>
      <c r="B16" s="148" t="s">
        <v>84</v>
      </c>
      <c r="C16" s="172">
        <v>40130</v>
      </c>
      <c r="D16" s="141" t="s">
        <v>38</v>
      </c>
      <c r="E16" s="141" t="s">
        <v>85</v>
      </c>
      <c r="F16" s="142">
        <v>17</v>
      </c>
      <c r="G16" s="142">
        <v>17</v>
      </c>
      <c r="H16" s="142">
        <v>1</v>
      </c>
      <c r="I16" s="143">
        <v>5676</v>
      </c>
      <c r="J16" s="144">
        <v>436</v>
      </c>
      <c r="K16" s="143">
        <v>10787</v>
      </c>
      <c r="L16" s="144">
        <v>833</v>
      </c>
      <c r="M16" s="143">
        <v>11652</v>
      </c>
      <c r="N16" s="144">
        <v>915</v>
      </c>
      <c r="O16" s="180">
        <f>+I16+K16+M16</f>
        <v>28115</v>
      </c>
      <c r="P16" s="181">
        <f>+J16+L16+N16</f>
        <v>2184</v>
      </c>
      <c r="Q16" s="145">
        <f t="shared" si="0"/>
        <v>128.47058823529412</v>
      </c>
      <c r="R16" s="146">
        <f t="shared" si="1"/>
        <v>12.873168498168498</v>
      </c>
      <c r="S16" s="143"/>
      <c r="T16" s="140">
        <f t="shared" si="2"/>
      </c>
      <c r="U16" s="147">
        <v>28115</v>
      </c>
      <c r="V16" s="144">
        <v>2184</v>
      </c>
      <c r="W16" s="149">
        <f>U16/V16</f>
        <v>12.873168498168498</v>
      </c>
      <c r="X16" s="154"/>
    </row>
    <row r="17" spans="1:24" s="20" customFormat="1" ht="15" customHeight="1">
      <c r="A17" s="51">
        <v>13</v>
      </c>
      <c r="B17" s="148" t="s">
        <v>62</v>
      </c>
      <c r="C17" s="172">
        <v>40116</v>
      </c>
      <c r="D17" s="141" t="s">
        <v>31</v>
      </c>
      <c r="E17" s="141" t="s">
        <v>63</v>
      </c>
      <c r="F17" s="142">
        <v>88</v>
      </c>
      <c r="G17" s="142">
        <v>65</v>
      </c>
      <c r="H17" s="142">
        <v>3</v>
      </c>
      <c r="I17" s="143">
        <v>3595.5</v>
      </c>
      <c r="J17" s="144">
        <v>555</v>
      </c>
      <c r="K17" s="143">
        <v>7836</v>
      </c>
      <c r="L17" s="144">
        <v>1092</v>
      </c>
      <c r="M17" s="143">
        <v>9615</v>
      </c>
      <c r="N17" s="144">
        <v>1332</v>
      </c>
      <c r="O17" s="180">
        <f>I17+K17+M17</f>
        <v>21046.5</v>
      </c>
      <c r="P17" s="181">
        <f>J17+L17+N17</f>
        <v>2979</v>
      </c>
      <c r="Q17" s="145">
        <f t="shared" si="0"/>
        <v>45.83076923076923</v>
      </c>
      <c r="R17" s="146">
        <f t="shared" si="1"/>
        <v>7.064954682779456</v>
      </c>
      <c r="S17" s="143">
        <v>53038.25</v>
      </c>
      <c r="T17" s="140">
        <f t="shared" si="2"/>
        <v>-0.6031826087776274</v>
      </c>
      <c r="U17" s="147">
        <v>260868</v>
      </c>
      <c r="V17" s="144">
        <v>34389</v>
      </c>
      <c r="W17" s="149">
        <f>IF(U17&lt;&gt;0,U17/V17,"")</f>
        <v>7.585797784175172</v>
      </c>
      <c r="X17" s="154"/>
    </row>
    <row r="18" spans="1:24" s="20" customFormat="1" ht="15" customHeight="1">
      <c r="A18" s="51">
        <v>14</v>
      </c>
      <c r="B18" s="148" t="s">
        <v>42</v>
      </c>
      <c r="C18" s="172">
        <v>40095</v>
      </c>
      <c r="D18" s="141" t="s">
        <v>25</v>
      </c>
      <c r="E18" s="141" t="s">
        <v>26</v>
      </c>
      <c r="F18" s="142">
        <v>22</v>
      </c>
      <c r="G18" s="142">
        <v>21</v>
      </c>
      <c r="H18" s="142">
        <v>6</v>
      </c>
      <c r="I18" s="143">
        <v>1893</v>
      </c>
      <c r="J18" s="144">
        <v>281</v>
      </c>
      <c r="K18" s="143">
        <v>3822</v>
      </c>
      <c r="L18" s="144">
        <v>549</v>
      </c>
      <c r="M18" s="143">
        <v>4288</v>
      </c>
      <c r="N18" s="144">
        <v>591</v>
      </c>
      <c r="O18" s="180">
        <f>I18+K18+M18</f>
        <v>10003</v>
      </c>
      <c r="P18" s="181">
        <f>J18+L18+N18</f>
        <v>1421</v>
      </c>
      <c r="Q18" s="145">
        <f t="shared" si="0"/>
        <v>67.66666666666667</v>
      </c>
      <c r="R18" s="146">
        <f t="shared" si="1"/>
        <v>7.039408866995074</v>
      </c>
      <c r="S18" s="143">
        <v>12073</v>
      </c>
      <c r="T18" s="140">
        <f t="shared" si="2"/>
        <v>-0.17145697009856706</v>
      </c>
      <c r="U18" s="147">
        <v>471105</v>
      </c>
      <c r="V18" s="144">
        <v>47187</v>
      </c>
      <c r="W18" s="149">
        <f aca="true" t="shared" si="4" ref="W18:W41">U18/V18</f>
        <v>9.98378790768644</v>
      </c>
      <c r="X18" s="154"/>
    </row>
    <row r="19" spans="1:24" s="20" customFormat="1" ht="15" customHeight="1">
      <c r="A19" s="51">
        <v>15</v>
      </c>
      <c r="B19" s="148" t="s">
        <v>86</v>
      </c>
      <c r="C19" s="172">
        <v>40116</v>
      </c>
      <c r="D19" s="141" t="s">
        <v>60</v>
      </c>
      <c r="E19" s="141" t="s">
        <v>87</v>
      </c>
      <c r="F19" s="142">
        <v>24</v>
      </c>
      <c r="G19" s="142">
        <v>23</v>
      </c>
      <c r="H19" s="142">
        <v>3</v>
      </c>
      <c r="I19" s="143">
        <v>1461</v>
      </c>
      <c r="J19" s="144">
        <v>213</v>
      </c>
      <c r="K19" s="143">
        <v>3506.5</v>
      </c>
      <c r="L19" s="144">
        <v>486</v>
      </c>
      <c r="M19" s="143">
        <v>4396</v>
      </c>
      <c r="N19" s="144">
        <v>618</v>
      </c>
      <c r="O19" s="180">
        <f>SUM(I19+K19+M19)</f>
        <v>9363.5</v>
      </c>
      <c r="P19" s="181">
        <f>SUM(J19+L19+N19)</f>
        <v>1317</v>
      </c>
      <c r="Q19" s="145">
        <f t="shared" si="0"/>
        <v>57.26086956521739</v>
      </c>
      <c r="R19" s="146">
        <f t="shared" si="1"/>
        <v>7.109719058466211</v>
      </c>
      <c r="S19" s="143">
        <v>22894.75</v>
      </c>
      <c r="T19" s="140">
        <f t="shared" si="2"/>
        <v>-0.5910197752759913</v>
      </c>
      <c r="U19" s="147">
        <v>131629.5</v>
      </c>
      <c r="V19" s="144">
        <v>12807</v>
      </c>
      <c r="W19" s="149">
        <f t="shared" si="4"/>
        <v>10.277933942375263</v>
      </c>
      <c r="X19" s="154"/>
    </row>
    <row r="20" spans="1:24" s="20" customFormat="1" ht="15" customHeight="1">
      <c r="A20" s="51">
        <v>16</v>
      </c>
      <c r="B20" s="148" t="s">
        <v>88</v>
      </c>
      <c r="C20" s="172">
        <v>40114</v>
      </c>
      <c r="D20" s="141" t="s">
        <v>24</v>
      </c>
      <c r="E20" s="141" t="s">
        <v>28</v>
      </c>
      <c r="F20" s="142">
        <v>74</v>
      </c>
      <c r="G20" s="142">
        <v>5</v>
      </c>
      <c r="H20" s="142">
        <v>3</v>
      </c>
      <c r="I20" s="143">
        <v>2870</v>
      </c>
      <c r="J20" s="144">
        <v>210</v>
      </c>
      <c r="K20" s="143">
        <v>3745</v>
      </c>
      <c r="L20" s="144">
        <v>264</v>
      </c>
      <c r="M20" s="143">
        <v>2622</v>
      </c>
      <c r="N20" s="144">
        <v>185</v>
      </c>
      <c r="O20" s="180">
        <f>+I20+K20+M20</f>
        <v>9237</v>
      </c>
      <c r="P20" s="181">
        <f>+J20+L20+N20</f>
        <v>659</v>
      </c>
      <c r="Q20" s="145">
        <f t="shared" si="0"/>
        <v>131.8</v>
      </c>
      <c r="R20" s="146">
        <f t="shared" si="1"/>
        <v>14.01669195751138</v>
      </c>
      <c r="S20" s="143">
        <v>104374</v>
      </c>
      <c r="T20" s="140">
        <f t="shared" si="2"/>
        <v>-0.9115009485120815</v>
      </c>
      <c r="U20" s="147">
        <v>493913</v>
      </c>
      <c r="V20" s="144">
        <v>43665</v>
      </c>
      <c r="W20" s="149">
        <f t="shared" si="4"/>
        <v>11.311416466277338</v>
      </c>
      <c r="X20" s="154"/>
    </row>
    <row r="21" spans="1:24" s="20" customFormat="1" ht="15" customHeight="1">
      <c r="A21" s="51">
        <v>17</v>
      </c>
      <c r="B21" s="148" t="s">
        <v>76</v>
      </c>
      <c r="C21" s="172">
        <v>40123</v>
      </c>
      <c r="D21" s="141" t="s">
        <v>60</v>
      </c>
      <c r="E21" s="141" t="s">
        <v>77</v>
      </c>
      <c r="F21" s="142">
        <v>20</v>
      </c>
      <c r="G21" s="142">
        <v>20</v>
      </c>
      <c r="H21" s="142">
        <v>2</v>
      </c>
      <c r="I21" s="143">
        <v>1311</v>
      </c>
      <c r="J21" s="144">
        <v>149</v>
      </c>
      <c r="K21" s="143">
        <v>3042.5</v>
      </c>
      <c r="L21" s="144">
        <v>338</v>
      </c>
      <c r="M21" s="143">
        <v>4157.5</v>
      </c>
      <c r="N21" s="144">
        <v>443</v>
      </c>
      <c r="O21" s="180">
        <f>I21+K21+M21</f>
        <v>8511</v>
      </c>
      <c r="P21" s="181">
        <f>SUM(J21+L21+N21)</f>
        <v>930</v>
      </c>
      <c r="Q21" s="145">
        <f t="shared" si="0"/>
        <v>46.5</v>
      </c>
      <c r="R21" s="146">
        <f t="shared" si="1"/>
        <v>9.151612903225807</v>
      </c>
      <c r="S21" s="143">
        <v>18662.75</v>
      </c>
      <c r="T21" s="140">
        <f t="shared" si="2"/>
        <v>-0.5439578840203079</v>
      </c>
      <c r="U21" s="147">
        <v>38116.75</v>
      </c>
      <c r="V21" s="144">
        <v>3914</v>
      </c>
      <c r="W21" s="149">
        <f t="shared" si="4"/>
        <v>9.73856668369954</v>
      </c>
      <c r="X21" s="154"/>
    </row>
    <row r="22" spans="1:24" s="20" customFormat="1" ht="15" customHeight="1">
      <c r="A22" s="2">
        <v>18</v>
      </c>
      <c r="B22" s="148" t="s">
        <v>74</v>
      </c>
      <c r="C22" s="172">
        <v>40123</v>
      </c>
      <c r="D22" s="141" t="s">
        <v>60</v>
      </c>
      <c r="E22" s="141" t="s">
        <v>75</v>
      </c>
      <c r="F22" s="142">
        <v>42</v>
      </c>
      <c r="G22" s="142">
        <v>32</v>
      </c>
      <c r="H22" s="142">
        <v>2</v>
      </c>
      <c r="I22" s="143">
        <v>1459.5</v>
      </c>
      <c r="J22" s="144">
        <v>154</v>
      </c>
      <c r="K22" s="143">
        <v>2771</v>
      </c>
      <c r="L22" s="144">
        <v>297</v>
      </c>
      <c r="M22" s="143">
        <v>3027</v>
      </c>
      <c r="N22" s="144">
        <v>323</v>
      </c>
      <c r="O22" s="180">
        <f>SUM(I22+K22+M22)</f>
        <v>7257.5</v>
      </c>
      <c r="P22" s="181">
        <f>SUM(J22+L22+N22)</f>
        <v>774</v>
      </c>
      <c r="Q22" s="145">
        <f t="shared" si="0"/>
        <v>24.1875</v>
      </c>
      <c r="R22" s="146">
        <f t="shared" si="1"/>
        <v>9.376614987080103</v>
      </c>
      <c r="S22" s="143">
        <v>31030</v>
      </c>
      <c r="T22" s="140">
        <f t="shared" si="2"/>
        <v>-0.7661134386077989</v>
      </c>
      <c r="U22" s="147">
        <v>54686.25</v>
      </c>
      <c r="V22" s="144">
        <v>5639</v>
      </c>
      <c r="W22" s="149">
        <f t="shared" si="4"/>
        <v>9.69786309629367</v>
      </c>
      <c r="X22" s="154"/>
    </row>
    <row r="23" spans="1:24" s="20" customFormat="1" ht="15" customHeight="1">
      <c r="A23" s="2">
        <v>19</v>
      </c>
      <c r="B23" s="148" t="s">
        <v>56</v>
      </c>
      <c r="C23" s="172">
        <v>40109</v>
      </c>
      <c r="D23" s="141" t="s">
        <v>25</v>
      </c>
      <c r="E23" s="141" t="s">
        <v>26</v>
      </c>
      <c r="F23" s="142">
        <v>35</v>
      </c>
      <c r="G23" s="142">
        <v>23</v>
      </c>
      <c r="H23" s="142">
        <v>4</v>
      </c>
      <c r="I23" s="143">
        <v>1316.5</v>
      </c>
      <c r="J23" s="144">
        <v>200</v>
      </c>
      <c r="K23" s="143">
        <v>2307</v>
      </c>
      <c r="L23" s="144">
        <v>335</v>
      </c>
      <c r="M23" s="143">
        <v>2479</v>
      </c>
      <c r="N23" s="144">
        <v>366</v>
      </c>
      <c r="O23" s="180">
        <f>I23+K23+M23</f>
        <v>6102.5</v>
      </c>
      <c r="P23" s="181">
        <f>J23+L23+N23</f>
        <v>901</v>
      </c>
      <c r="Q23" s="145">
        <f t="shared" si="0"/>
        <v>39.17391304347826</v>
      </c>
      <c r="R23" s="146">
        <f t="shared" si="1"/>
        <v>6.773029966703662</v>
      </c>
      <c r="S23" s="143">
        <v>8363.5</v>
      </c>
      <c r="T23" s="140">
        <f t="shared" si="2"/>
        <v>-0.27034136426137384</v>
      </c>
      <c r="U23" s="147">
        <v>236852.5</v>
      </c>
      <c r="V23" s="144">
        <v>23438</v>
      </c>
      <c r="W23" s="149">
        <f t="shared" si="4"/>
        <v>10.105491082856899</v>
      </c>
      <c r="X23" s="154"/>
    </row>
    <row r="24" spans="1:24" s="20" customFormat="1" ht="15" customHeight="1">
      <c r="A24" s="51">
        <v>20</v>
      </c>
      <c r="B24" s="148" t="s">
        <v>49</v>
      </c>
      <c r="C24" s="172">
        <v>40102</v>
      </c>
      <c r="D24" s="141" t="s">
        <v>2</v>
      </c>
      <c r="E24" s="141" t="s">
        <v>48</v>
      </c>
      <c r="F24" s="142">
        <v>62</v>
      </c>
      <c r="G24" s="142">
        <v>10</v>
      </c>
      <c r="H24" s="142">
        <v>5</v>
      </c>
      <c r="I24" s="143">
        <v>1275</v>
      </c>
      <c r="J24" s="144">
        <v>278</v>
      </c>
      <c r="K24" s="143">
        <v>1904</v>
      </c>
      <c r="L24" s="144">
        <v>379</v>
      </c>
      <c r="M24" s="143">
        <v>1748</v>
      </c>
      <c r="N24" s="144">
        <v>359</v>
      </c>
      <c r="O24" s="180">
        <f>+M24+K24+I24</f>
        <v>4927</v>
      </c>
      <c r="P24" s="181">
        <f>+N24+L24+J24</f>
        <v>1016</v>
      </c>
      <c r="Q24" s="145">
        <f t="shared" si="0"/>
        <v>101.6</v>
      </c>
      <c r="R24" s="146">
        <f t="shared" si="1"/>
        <v>4.849409448818897</v>
      </c>
      <c r="S24" s="143">
        <v>11567</v>
      </c>
      <c r="T24" s="140">
        <f t="shared" si="2"/>
        <v>-0.5740468574392669</v>
      </c>
      <c r="U24" s="147">
        <v>482183</v>
      </c>
      <c r="V24" s="144">
        <v>54000</v>
      </c>
      <c r="W24" s="149">
        <f t="shared" si="4"/>
        <v>8.929314814814814</v>
      </c>
      <c r="X24" s="154"/>
    </row>
    <row r="25" spans="1:24" s="20" customFormat="1" ht="15" customHeight="1">
      <c r="A25" s="51">
        <v>21</v>
      </c>
      <c r="B25" s="148" t="s">
        <v>58</v>
      </c>
      <c r="C25" s="172">
        <v>40109</v>
      </c>
      <c r="D25" s="141" t="s">
        <v>60</v>
      </c>
      <c r="E25" s="141" t="s">
        <v>64</v>
      </c>
      <c r="F25" s="142">
        <v>60</v>
      </c>
      <c r="G25" s="142">
        <v>22</v>
      </c>
      <c r="H25" s="142">
        <v>4</v>
      </c>
      <c r="I25" s="143">
        <v>1786</v>
      </c>
      <c r="J25" s="144">
        <v>351</v>
      </c>
      <c r="K25" s="143">
        <v>988.5</v>
      </c>
      <c r="L25" s="144">
        <v>192</v>
      </c>
      <c r="M25" s="143">
        <v>1158</v>
      </c>
      <c r="N25" s="144">
        <v>220</v>
      </c>
      <c r="O25" s="180">
        <f>SUM(I25+K25+M25)</f>
        <v>3932.5</v>
      </c>
      <c r="P25" s="181">
        <f>SUM(J25+L25+N25)</f>
        <v>763</v>
      </c>
      <c r="Q25" s="145">
        <f t="shared" si="0"/>
        <v>34.68181818181818</v>
      </c>
      <c r="R25" s="146">
        <f t="shared" si="1"/>
        <v>5.153997378768021</v>
      </c>
      <c r="S25" s="143">
        <v>11884</v>
      </c>
      <c r="T25" s="140">
        <f t="shared" si="2"/>
        <v>-0.6690928980141366</v>
      </c>
      <c r="U25" s="147">
        <v>160538</v>
      </c>
      <c r="V25" s="144">
        <v>21661</v>
      </c>
      <c r="W25" s="149">
        <f t="shared" si="4"/>
        <v>7.411384515950325</v>
      </c>
      <c r="X25" s="154"/>
    </row>
    <row r="26" spans="1:24" s="20" customFormat="1" ht="15" customHeight="1">
      <c r="A26" s="51">
        <v>22</v>
      </c>
      <c r="B26" s="148" t="s">
        <v>65</v>
      </c>
      <c r="C26" s="172">
        <v>40074</v>
      </c>
      <c r="D26" s="141" t="s">
        <v>40</v>
      </c>
      <c r="E26" s="141" t="s">
        <v>40</v>
      </c>
      <c r="F26" s="142">
        <v>11</v>
      </c>
      <c r="G26" s="142">
        <v>11</v>
      </c>
      <c r="H26" s="142">
        <v>9</v>
      </c>
      <c r="I26" s="143">
        <v>608</v>
      </c>
      <c r="J26" s="144">
        <v>75</v>
      </c>
      <c r="K26" s="143">
        <v>1094.5</v>
      </c>
      <c r="L26" s="144">
        <v>137</v>
      </c>
      <c r="M26" s="143">
        <v>1928</v>
      </c>
      <c r="N26" s="144">
        <v>235</v>
      </c>
      <c r="O26" s="180">
        <f>SUM(I26+K26+M26)</f>
        <v>3630.5</v>
      </c>
      <c r="P26" s="181">
        <f>SUM(J26+L26+N26)</f>
        <v>447</v>
      </c>
      <c r="Q26" s="145">
        <f t="shared" si="0"/>
        <v>40.63636363636363</v>
      </c>
      <c r="R26" s="146">
        <f t="shared" si="1"/>
        <v>8.12192393736018</v>
      </c>
      <c r="S26" s="143">
        <v>4231</v>
      </c>
      <c r="T26" s="140">
        <f t="shared" si="2"/>
        <v>-0.14192862207515955</v>
      </c>
      <c r="U26" s="147">
        <v>164116</v>
      </c>
      <c r="V26" s="144">
        <v>19858</v>
      </c>
      <c r="W26" s="149">
        <f t="shared" si="4"/>
        <v>8.264477792325511</v>
      </c>
      <c r="X26" s="154"/>
    </row>
    <row r="27" spans="1:24" s="20" customFormat="1" ht="15" customHeight="1">
      <c r="A27" s="51">
        <v>23</v>
      </c>
      <c r="B27" s="148" t="s">
        <v>50</v>
      </c>
      <c r="C27" s="172">
        <v>40102</v>
      </c>
      <c r="D27" s="141" t="s">
        <v>25</v>
      </c>
      <c r="E27" s="141" t="s">
        <v>29</v>
      </c>
      <c r="F27" s="142">
        <v>22</v>
      </c>
      <c r="G27" s="142">
        <v>5</v>
      </c>
      <c r="H27" s="142">
        <v>5</v>
      </c>
      <c r="I27" s="143">
        <v>860</v>
      </c>
      <c r="J27" s="144">
        <v>140</v>
      </c>
      <c r="K27" s="143">
        <v>1327</v>
      </c>
      <c r="L27" s="144">
        <v>175</v>
      </c>
      <c r="M27" s="143">
        <v>1385</v>
      </c>
      <c r="N27" s="144">
        <v>208</v>
      </c>
      <c r="O27" s="180">
        <f>I27+K27+M27</f>
        <v>3572</v>
      </c>
      <c r="P27" s="181">
        <f>J27+L27+N27</f>
        <v>523</v>
      </c>
      <c r="Q27" s="145">
        <f t="shared" si="0"/>
        <v>104.6</v>
      </c>
      <c r="R27" s="146">
        <f t="shared" si="1"/>
        <v>6.829827915869981</v>
      </c>
      <c r="S27" s="143">
        <v>3600</v>
      </c>
      <c r="T27" s="140">
        <f t="shared" si="2"/>
        <v>-0.0077777777777777776</v>
      </c>
      <c r="U27" s="147">
        <v>269251.5</v>
      </c>
      <c r="V27" s="144">
        <v>22476</v>
      </c>
      <c r="W27" s="149">
        <f t="shared" si="4"/>
        <v>11.979511478910839</v>
      </c>
      <c r="X27" s="154"/>
    </row>
    <row r="28" spans="1:24" s="20" customFormat="1" ht="15" customHeight="1">
      <c r="A28" s="51">
        <v>24</v>
      </c>
      <c r="B28" s="148" t="s">
        <v>33</v>
      </c>
      <c r="C28" s="172">
        <v>40067</v>
      </c>
      <c r="D28" s="141" t="s">
        <v>25</v>
      </c>
      <c r="E28" s="141" t="s">
        <v>26</v>
      </c>
      <c r="F28" s="142">
        <v>51</v>
      </c>
      <c r="G28" s="142">
        <v>10</v>
      </c>
      <c r="H28" s="142">
        <v>10</v>
      </c>
      <c r="I28" s="143">
        <v>549</v>
      </c>
      <c r="J28" s="144">
        <v>158</v>
      </c>
      <c r="K28" s="143">
        <v>1340.5</v>
      </c>
      <c r="L28" s="144">
        <v>315</v>
      </c>
      <c r="M28" s="143">
        <v>1528</v>
      </c>
      <c r="N28" s="144">
        <v>337</v>
      </c>
      <c r="O28" s="180">
        <f>I28+K28+M28</f>
        <v>3417.5</v>
      </c>
      <c r="P28" s="181">
        <f>J28+L28+N28</f>
        <v>810</v>
      </c>
      <c r="Q28" s="145">
        <f t="shared" si="0"/>
        <v>81</v>
      </c>
      <c r="R28" s="146">
        <f t="shared" si="1"/>
        <v>4.219135802469136</v>
      </c>
      <c r="S28" s="143">
        <v>1330</v>
      </c>
      <c r="T28" s="140">
        <f t="shared" si="2"/>
        <v>1.5695488721804511</v>
      </c>
      <c r="U28" s="147">
        <v>464449.5</v>
      </c>
      <c r="V28" s="144">
        <v>51295</v>
      </c>
      <c r="W28" s="149">
        <f t="shared" si="4"/>
        <v>9.054478994054001</v>
      </c>
      <c r="X28" s="154"/>
    </row>
    <row r="29" spans="1:24" s="20" customFormat="1" ht="15" customHeight="1">
      <c r="A29" s="51">
        <v>25</v>
      </c>
      <c r="B29" s="148" t="s">
        <v>89</v>
      </c>
      <c r="C29" s="172">
        <v>40088</v>
      </c>
      <c r="D29" s="141" t="s">
        <v>24</v>
      </c>
      <c r="E29" s="141" t="s">
        <v>90</v>
      </c>
      <c r="F29" s="142">
        <v>10</v>
      </c>
      <c r="G29" s="142">
        <v>2</v>
      </c>
      <c r="H29" s="142">
        <v>5</v>
      </c>
      <c r="I29" s="143">
        <v>320</v>
      </c>
      <c r="J29" s="144">
        <v>61</v>
      </c>
      <c r="K29" s="143">
        <v>645</v>
      </c>
      <c r="L29" s="144">
        <v>126</v>
      </c>
      <c r="M29" s="143">
        <v>638</v>
      </c>
      <c r="N29" s="144">
        <v>107</v>
      </c>
      <c r="O29" s="180">
        <f>+I29+K29+M29</f>
        <v>1603</v>
      </c>
      <c r="P29" s="181">
        <f>+J29+L29+N29</f>
        <v>294</v>
      </c>
      <c r="Q29" s="145">
        <f t="shared" si="0"/>
        <v>147</v>
      </c>
      <c r="R29" s="146">
        <f t="shared" si="1"/>
        <v>5.4523809523809526</v>
      </c>
      <c r="S29" s="143"/>
      <c r="T29" s="140">
        <f t="shared" si="2"/>
      </c>
      <c r="U29" s="147">
        <v>50792</v>
      </c>
      <c r="V29" s="144">
        <v>5124</v>
      </c>
      <c r="W29" s="149">
        <f t="shared" si="4"/>
        <v>9.912568306010929</v>
      </c>
      <c r="X29" s="154"/>
    </row>
    <row r="30" spans="1:24" s="20" customFormat="1" ht="15" customHeight="1">
      <c r="A30" s="51">
        <v>26</v>
      </c>
      <c r="B30" s="148" t="s">
        <v>54</v>
      </c>
      <c r="C30" s="172">
        <v>40109</v>
      </c>
      <c r="D30" s="141" t="s">
        <v>2</v>
      </c>
      <c r="E30" s="141" t="s">
        <v>55</v>
      </c>
      <c r="F30" s="142">
        <v>51</v>
      </c>
      <c r="G30" s="142">
        <v>7</v>
      </c>
      <c r="H30" s="142">
        <v>4</v>
      </c>
      <c r="I30" s="143">
        <v>492</v>
      </c>
      <c r="J30" s="144">
        <v>65</v>
      </c>
      <c r="K30" s="143">
        <v>459</v>
      </c>
      <c r="L30" s="144">
        <v>55</v>
      </c>
      <c r="M30" s="143">
        <v>648</v>
      </c>
      <c r="N30" s="144">
        <v>84</v>
      </c>
      <c r="O30" s="180">
        <f>+M30+K30+I30</f>
        <v>1599</v>
      </c>
      <c r="P30" s="181">
        <f>+N30+L30+J30</f>
        <v>204</v>
      </c>
      <c r="Q30" s="145">
        <f t="shared" si="0"/>
        <v>29.142857142857142</v>
      </c>
      <c r="R30" s="146">
        <f t="shared" si="1"/>
        <v>7.838235294117647</v>
      </c>
      <c r="S30" s="143">
        <v>10300</v>
      </c>
      <c r="T30" s="140">
        <f t="shared" si="2"/>
        <v>-0.844757281553398</v>
      </c>
      <c r="U30" s="147">
        <v>183602</v>
      </c>
      <c r="V30" s="144">
        <v>18233</v>
      </c>
      <c r="W30" s="149">
        <f t="shared" si="4"/>
        <v>10.069763615422586</v>
      </c>
      <c r="X30" s="154"/>
    </row>
    <row r="31" spans="1:24" s="20" customFormat="1" ht="15" customHeight="1">
      <c r="A31" s="2">
        <v>27</v>
      </c>
      <c r="B31" s="148" t="s">
        <v>30</v>
      </c>
      <c r="C31" s="172">
        <v>39995</v>
      </c>
      <c r="D31" s="141" t="s">
        <v>25</v>
      </c>
      <c r="E31" s="141" t="s">
        <v>26</v>
      </c>
      <c r="F31" s="142">
        <v>209</v>
      </c>
      <c r="G31" s="142">
        <v>7</v>
      </c>
      <c r="H31" s="142">
        <v>20</v>
      </c>
      <c r="I31" s="143">
        <v>201</v>
      </c>
      <c r="J31" s="144">
        <v>37</v>
      </c>
      <c r="K31" s="143">
        <v>500</v>
      </c>
      <c r="L31" s="144">
        <v>83</v>
      </c>
      <c r="M31" s="143">
        <v>769</v>
      </c>
      <c r="N31" s="144">
        <v>126</v>
      </c>
      <c r="O31" s="180">
        <f>I31+K31+M31</f>
        <v>1470</v>
      </c>
      <c r="P31" s="181">
        <f>J31+L31+N31</f>
        <v>246</v>
      </c>
      <c r="Q31" s="145">
        <f t="shared" si="0"/>
        <v>35.142857142857146</v>
      </c>
      <c r="R31" s="146">
        <f t="shared" si="1"/>
        <v>5.975609756097561</v>
      </c>
      <c r="S31" s="143">
        <v>3311</v>
      </c>
      <c r="T31" s="140">
        <f t="shared" si="2"/>
        <v>-0.5560253699788583</v>
      </c>
      <c r="U31" s="147">
        <v>11321693.5</v>
      </c>
      <c r="V31" s="144">
        <v>1404561</v>
      </c>
      <c r="W31" s="149">
        <f t="shared" si="4"/>
        <v>8.06066343861178</v>
      </c>
      <c r="X31" s="154"/>
    </row>
    <row r="32" spans="1:24" s="20" customFormat="1" ht="15" customHeight="1">
      <c r="A32" s="2">
        <v>28</v>
      </c>
      <c r="B32" s="148" t="s">
        <v>91</v>
      </c>
      <c r="C32" s="172">
        <v>40095</v>
      </c>
      <c r="D32" s="141" t="s">
        <v>25</v>
      </c>
      <c r="E32" s="141" t="s">
        <v>43</v>
      </c>
      <c r="F32" s="142">
        <v>52</v>
      </c>
      <c r="G32" s="142">
        <v>5</v>
      </c>
      <c r="H32" s="142">
        <v>6</v>
      </c>
      <c r="I32" s="143">
        <v>224</v>
      </c>
      <c r="J32" s="144">
        <v>48</v>
      </c>
      <c r="K32" s="143">
        <v>514</v>
      </c>
      <c r="L32" s="144">
        <v>101</v>
      </c>
      <c r="M32" s="143">
        <v>581.5</v>
      </c>
      <c r="N32" s="144">
        <v>106</v>
      </c>
      <c r="O32" s="180">
        <f>I32+K32+M32</f>
        <v>1319.5</v>
      </c>
      <c r="P32" s="181">
        <f>J32+L32+N32</f>
        <v>255</v>
      </c>
      <c r="Q32" s="145">
        <f t="shared" si="0"/>
        <v>51</v>
      </c>
      <c r="R32" s="146">
        <f t="shared" si="1"/>
        <v>5.174509803921569</v>
      </c>
      <c r="S32" s="143">
        <v>915</v>
      </c>
      <c r="T32" s="140">
        <f t="shared" si="2"/>
        <v>0.4420765027322404</v>
      </c>
      <c r="U32" s="147">
        <v>218788.75</v>
      </c>
      <c r="V32" s="144">
        <v>27262</v>
      </c>
      <c r="W32" s="149">
        <f t="shared" si="4"/>
        <v>8.025410828259115</v>
      </c>
      <c r="X32" s="154"/>
    </row>
    <row r="33" spans="1:24" s="20" customFormat="1" ht="15" customHeight="1">
      <c r="A33" s="2">
        <v>29</v>
      </c>
      <c r="B33" s="148" t="s">
        <v>92</v>
      </c>
      <c r="C33" s="172">
        <v>40088</v>
      </c>
      <c r="D33" s="141" t="s">
        <v>93</v>
      </c>
      <c r="E33" s="141" t="s">
        <v>94</v>
      </c>
      <c r="F33" s="142">
        <v>25</v>
      </c>
      <c r="G33" s="142">
        <v>3</v>
      </c>
      <c r="H33" s="142">
        <v>7</v>
      </c>
      <c r="I33" s="143">
        <v>403</v>
      </c>
      <c r="J33" s="144">
        <v>79</v>
      </c>
      <c r="K33" s="143">
        <v>412</v>
      </c>
      <c r="L33" s="144">
        <v>81</v>
      </c>
      <c r="M33" s="143">
        <v>400</v>
      </c>
      <c r="N33" s="144">
        <v>79</v>
      </c>
      <c r="O33" s="180">
        <f>M33+K33+I33</f>
        <v>1215</v>
      </c>
      <c r="P33" s="181">
        <f>J33+L33+N33</f>
        <v>239</v>
      </c>
      <c r="Q33" s="145">
        <f t="shared" si="0"/>
        <v>79.66666666666667</v>
      </c>
      <c r="R33" s="146">
        <f t="shared" si="1"/>
        <v>5.083682008368201</v>
      </c>
      <c r="S33" s="143">
        <v>30</v>
      </c>
      <c r="T33" s="140">
        <f t="shared" si="2"/>
        <v>39.5</v>
      </c>
      <c r="U33" s="147">
        <v>36802.25</v>
      </c>
      <c r="V33" s="144">
        <v>5946</v>
      </c>
      <c r="W33" s="149">
        <f t="shared" si="4"/>
        <v>6.1894130507904475</v>
      </c>
      <c r="X33" s="154"/>
    </row>
    <row r="34" spans="1:24" s="20" customFormat="1" ht="15" customHeight="1">
      <c r="A34" s="2">
        <v>30</v>
      </c>
      <c r="B34" s="148" t="s">
        <v>35</v>
      </c>
      <c r="C34" s="172">
        <v>40081</v>
      </c>
      <c r="D34" s="141" t="s">
        <v>24</v>
      </c>
      <c r="E34" s="141" t="s">
        <v>28</v>
      </c>
      <c r="F34" s="142">
        <v>70</v>
      </c>
      <c r="G34" s="142">
        <v>1</v>
      </c>
      <c r="H34" s="142">
        <v>8</v>
      </c>
      <c r="I34" s="143">
        <v>128</v>
      </c>
      <c r="J34" s="144">
        <v>12</v>
      </c>
      <c r="K34" s="143">
        <v>324</v>
      </c>
      <c r="L34" s="144">
        <v>30</v>
      </c>
      <c r="M34" s="143">
        <v>402</v>
      </c>
      <c r="N34" s="144">
        <v>38</v>
      </c>
      <c r="O34" s="180">
        <f>+I34+K34+M34</f>
        <v>854</v>
      </c>
      <c r="P34" s="181">
        <f>+J34+L34+N34</f>
        <v>80</v>
      </c>
      <c r="Q34" s="145">
        <f t="shared" si="0"/>
        <v>80</v>
      </c>
      <c r="R34" s="146">
        <f t="shared" si="1"/>
        <v>10.675</v>
      </c>
      <c r="S34" s="143">
        <v>2336</v>
      </c>
      <c r="T34" s="140">
        <f t="shared" si="2"/>
        <v>-0.634417808219178</v>
      </c>
      <c r="U34" s="147">
        <v>1389639</v>
      </c>
      <c r="V34" s="144">
        <v>136710</v>
      </c>
      <c r="W34" s="149">
        <f t="shared" si="4"/>
        <v>10.164867237217468</v>
      </c>
      <c r="X34" s="154"/>
    </row>
    <row r="35" spans="1:24" s="20" customFormat="1" ht="15" customHeight="1">
      <c r="A35" s="2">
        <v>31</v>
      </c>
      <c r="B35" s="148" t="s">
        <v>57</v>
      </c>
      <c r="C35" s="172">
        <v>40109</v>
      </c>
      <c r="D35" s="141" t="s">
        <v>38</v>
      </c>
      <c r="E35" s="141" t="s">
        <v>39</v>
      </c>
      <c r="F35" s="142">
        <v>27</v>
      </c>
      <c r="G35" s="142">
        <v>2</v>
      </c>
      <c r="H35" s="142">
        <v>4</v>
      </c>
      <c r="I35" s="143">
        <v>74</v>
      </c>
      <c r="J35" s="144">
        <v>8</v>
      </c>
      <c r="K35" s="143">
        <v>316</v>
      </c>
      <c r="L35" s="144">
        <v>43</v>
      </c>
      <c r="M35" s="143">
        <v>314</v>
      </c>
      <c r="N35" s="144">
        <v>42</v>
      </c>
      <c r="O35" s="180">
        <f>+I35+K35+M35</f>
        <v>704</v>
      </c>
      <c r="P35" s="181">
        <f>+J35+L35+N35</f>
        <v>93</v>
      </c>
      <c r="Q35" s="145">
        <f t="shared" si="0"/>
        <v>46.5</v>
      </c>
      <c r="R35" s="146">
        <f t="shared" si="1"/>
        <v>7.56989247311828</v>
      </c>
      <c r="S35" s="143">
        <v>3078</v>
      </c>
      <c r="T35" s="140">
        <f t="shared" si="2"/>
        <v>-0.7712800519818064</v>
      </c>
      <c r="U35" s="147">
        <v>141832</v>
      </c>
      <c r="V35" s="144">
        <v>11569</v>
      </c>
      <c r="W35" s="149">
        <f t="shared" si="4"/>
        <v>12.259659434696172</v>
      </c>
      <c r="X35" s="154"/>
    </row>
    <row r="36" spans="1:24" s="20" customFormat="1" ht="15" customHeight="1">
      <c r="A36" s="2">
        <v>32</v>
      </c>
      <c r="B36" s="148" t="s">
        <v>34</v>
      </c>
      <c r="C36" s="172">
        <v>40081</v>
      </c>
      <c r="D36" s="141" t="s">
        <v>2</v>
      </c>
      <c r="E36" s="141" t="s">
        <v>27</v>
      </c>
      <c r="F36" s="142">
        <v>77</v>
      </c>
      <c r="G36" s="142">
        <v>2</v>
      </c>
      <c r="H36" s="142">
        <v>8</v>
      </c>
      <c r="I36" s="143">
        <v>148</v>
      </c>
      <c r="J36" s="144">
        <v>37</v>
      </c>
      <c r="K36" s="143">
        <v>200</v>
      </c>
      <c r="L36" s="144">
        <v>45</v>
      </c>
      <c r="M36" s="143">
        <v>233</v>
      </c>
      <c r="N36" s="144">
        <v>50</v>
      </c>
      <c r="O36" s="180">
        <f>+M36+K36+I36</f>
        <v>581</v>
      </c>
      <c r="P36" s="181">
        <f>+N36+L36+J36</f>
        <v>132</v>
      </c>
      <c r="Q36" s="145">
        <f t="shared" si="0"/>
        <v>66</v>
      </c>
      <c r="R36" s="146">
        <f t="shared" si="1"/>
        <v>4.401515151515151</v>
      </c>
      <c r="S36" s="143">
        <v>1515</v>
      </c>
      <c r="T36" s="140">
        <f t="shared" si="2"/>
        <v>-0.6165016501650165</v>
      </c>
      <c r="U36" s="147">
        <v>1770289</v>
      </c>
      <c r="V36" s="144">
        <v>176670</v>
      </c>
      <c r="W36" s="149">
        <f t="shared" si="4"/>
        <v>10.020314711043188</v>
      </c>
      <c r="X36" s="154"/>
    </row>
    <row r="37" spans="1:24" s="20" customFormat="1" ht="15" customHeight="1">
      <c r="A37" s="2">
        <v>33</v>
      </c>
      <c r="B37" s="148" t="s">
        <v>37</v>
      </c>
      <c r="C37" s="172">
        <v>40088</v>
      </c>
      <c r="D37" s="141" t="s">
        <v>38</v>
      </c>
      <c r="E37" s="141" t="s">
        <v>39</v>
      </c>
      <c r="F37" s="142">
        <v>53</v>
      </c>
      <c r="G37" s="142">
        <v>2</v>
      </c>
      <c r="H37" s="142">
        <v>7</v>
      </c>
      <c r="I37" s="143">
        <v>111</v>
      </c>
      <c r="J37" s="144">
        <v>18</v>
      </c>
      <c r="K37" s="143">
        <v>193</v>
      </c>
      <c r="L37" s="144">
        <v>31</v>
      </c>
      <c r="M37" s="143">
        <v>139</v>
      </c>
      <c r="N37" s="144">
        <v>22</v>
      </c>
      <c r="O37" s="180">
        <f>+I37+K37+M37</f>
        <v>443</v>
      </c>
      <c r="P37" s="181">
        <f>+J37+L37+N37</f>
        <v>71</v>
      </c>
      <c r="Q37" s="145">
        <f t="shared" si="0"/>
        <v>35.5</v>
      </c>
      <c r="R37" s="146">
        <f t="shared" si="1"/>
        <v>6.23943661971831</v>
      </c>
      <c r="S37" s="143">
        <v>569</v>
      </c>
      <c r="T37" s="140">
        <f t="shared" si="2"/>
        <v>-0.22144112478031636</v>
      </c>
      <c r="U37" s="147">
        <v>517831</v>
      </c>
      <c r="V37" s="144">
        <v>50847</v>
      </c>
      <c r="W37" s="149">
        <f t="shared" si="4"/>
        <v>10.18410132357858</v>
      </c>
      <c r="X37" s="154"/>
    </row>
    <row r="38" spans="1:24" s="20" customFormat="1" ht="15" customHeight="1">
      <c r="A38" s="2">
        <v>34</v>
      </c>
      <c r="B38" s="148" t="s">
        <v>41</v>
      </c>
      <c r="C38" s="172">
        <v>40095</v>
      </c>
      <c r="D38" s="141" t="s">
        <v>24</v>
      </c>
      <c r="E38" s="141" t="s">
        <v>48</v>
      </c>
      <c r="F38" s="142">
        <v>75</v>
      </c>
      <c r="G38" s="142">
        <v>1</v>
      </c>
      <c r="H38" s="142">
        <v>6</v>
      </c>
      <c r="I38" s="143">
        <v>85</v>
      </c>
      <c r="J38" s="144">
        <v>14</v>
      </c>
      <c r="K38" s="143">
        <v>128</v>
      </c>
      <c r="L38" s="144">
        <v>22</v>
      </c>
      <c r="M38" s="143">
        <v>82</v>
      </c>
      <c r="N38" s="144">
        <v>14</v>
      </c>
      <c r="O38" s="180">
        <f>+I38+K38+M38</f>
        <v>295</v>
      </c>
      <c r="P38" s="181">
        <f>+J38+L38+N38</f>
        <v>50</v>
      </c>
      <c r="Q38" s="145">
        <f t="shared" si="0"/>
        <v>50</v>
      </c>
      <c r="R38" s="146">
        <f t="shared" si="1"/>
        <v>5.9</v>
      </c>
      <c r="S38" s="143">
        <v>2316</v>
      </c>
      <c r="T38" s="140">
        <f t="shared" si="2"/>
        <v>-0.8726252158894646</v>
      </c>
      <c r="U38" s="147">
        <v>708625</v>
      </c>
      <c r="V38" s="144">
        <v>70201</v>
      </c>
      <c r="W38" s="149">
        <f t="shared" si="4"/>
        <v>10.094229426931241</v>
      </c>
      <c r="X38" s="154"/>
    </row>
    <row r="39" spans="1:24" s="20" customFormat="1" ht="15" customHeight="1">
      <c r="A39" s="2">
        <v>35</v>
      </c>
      <c r="B39" s="148" t="s">
        <v>51</v>
      </c>
      <c r="C39" s="172">
        <v>40102</v>
      </c>
      <c r="D39" s="141" t="s">
        <v>60</v>
      </c>
      <c r="E39" s="141" t="s">
        <v>95</v>
      </c>
      <c r="F39" s="142">
        <v>14</v>
      </c>
      <c r="G39" s="142">
        <v>2</v>
      </c>
      <c r="H39" s="142">
        <v>5</v>
      </c>
      <c r="I39" s="143">
        <v>24</v>
      </c>
      <c r="J39" s="144">
        <v>4</v>
      </c>
      <c r="K39" s="143">
        <v>150</v>
      </c>
      <c r="L39" s="144">
        <v>25</v>
      </c>
      <c r="M39" s="143">
        <v>112</v>
      </c>
      <c r="N39" s="144">
        <v>18</v>
      </c>
      <c r="O39" s="180">
        <f>I39+K39+M39</f>
        <v>286</v>
      </c>
      <c r="P39" s="181">
        <f>SUM(J39+L39+N39)</f>
        <v>47</v>
      </c>
      <c r="Q39" s="145">
        <f t="shared" si="0"/>
        <v>23.5</v>
      </c>
      <c r="R39" s="146">
        <f t="shared" si="1"/>
        <v>6.085106382978723</v>
      </c>
      <c r="S39" s="143">
        <v>1438</v>
      </c>
      <c r="T39" s="140">
        <f t="shared" si="2"/>
        <v>-0.8011126564673157</v>
      </c>
      <c r="U39" s="147">
        <v>28501.5</v>
      </c>
      <c r="V39" s="144">
        <v>4263</v>
      </c>
      <c r="W39" s="149">
        <f t="shared" si="4"/>
        <v>6.6857846586910625</v>
      </c>
      <c r="X39" s="154"/>
    </row>
    <row r="40" spans="1:24" s="20" customFormat="1" ht="15" customHeight="1">
      <c r="A40" s="2">
        <v>36</v>
      </c>
      <c r="B40" s="148" t="s">
        <v>96</v>
      </c>
      <c r="C40" s="172">
        <v>40088</v>
      </c>
      <c r="D40" s="141" t="s">
        <v>38</v>
      </c>
      <c r="E40" s="141" t="s">
        <v>39</v>
      </c>
      <c r="F40" s="142">
        <v>5</v>
      </c>
      <c r="G40" s="142">
        <v>1</v>
      </c>
      <c r="H40" s="142">
        <v>5</v>
      </c>
      <c r="I40" s="143">
        <v>36</v>
      </c>
      <c r="J40" s="144">
        <v>4</v>
      </c>
      <c r="K40" s="143">
        <v>112</v>
      </c>
      <c r="L40" s="144">
        <v>9</v>
      </c>
      <c r="M40" s="143">
        <v>105</v>
      </c>
      <c r="N40" s="144">
        <v>9</v>
      </c>
      <c r="O40" s="180">
        <f>+I40+K40+M40</f>
        <v>253</v>
      </c>
      <c r="P40" s="181">
        <f>+J40+L40+N40</f>
        <v>22</v>
      </c>
      <c r="Q40" s="145">
        <f t="shared" si="0"/>
        <v>22</v>
      </c>
      <c r="R40" s="146">
        <f t="shared" si="1"/>
        <v>11.5</v>
      </c>
      <c r="S40" s="143">
        <v>710</v>
      </c>
      <c r="T40" s="140">
        <f t="shared" si="2"/>
        <v>-0.643661971830986</v>
      </c>
      <c r="U40" s="147">
        <v>10655</v>
      </c>
      <c r="V40" s="144">
        <v>826</v>
      </c>
      <c r="W40" s="149">
        <f t="shared" si="4"/>
        <v>12.89951573849879</v>
      </c>
      <c r="X40" s="154"/>
    </row>
    <row r="41" spans="1:24" s="20" customFormat="1" ht="15" customHeight="1">
      <c r="A41" s="2">
        <v>37</v>
      </c>
      <c r="B41" s="148" t="s">
        <v>97</v>
      </c>
      <c r="C41" s="172">
        <v>40074</v>
      </c>
      <c r="D41" s="141" t="s">
        <v>60</v>
      </c>
      <c r="E41" s="141" t="s">
        <v>95</v>
      </c>
      <c r="F41" s="142">
        <v>20</v>
      </c>
      <c r="G41" s="142">
        <v>1</v>
      </c>
      <c r="H41" s="142">
        <v>6</v>
      </c>
      <c r="I41" s="143">
        <v>30</v>
      </c>
      <c r="J41" s="144">
        <v>4</v>
      </c>
      <c r="K41" s="143">
        <v>67.5</v>
      </c>
      <c r="L41" s="144">
        <v>9</v>
      </c>
      <c r="M41" s="143">
        <v>67.5</v>
      </c>
      <c r="N41" s="144">
        <v>9</v>
      </c>
      <c r="O41" s="180">
        <f>SUM(I41+K41+M41)</f>
        <v>165</v>
      </c>
      <c r="P41" s="181">
        <f>SUM(J41+L41+N41)</f>
        <v>22</v>
      </c>
      <c r="Q41" s="145">
        <f t="shared" si="0"/>
        <v>22</v>
      </c>
      <c r="R41" s="146">
        <f t="shared" si="1"/>
        <v>7.5</v>
      </c>
      <c r="S41" s="143"/>
      <c r="T41" s="140"/>
      <c r="U41" s="147">
        <v>26007</v>
      </c>
      <c r="V41" s="144">
        <v>2669</v>
      </c>
      <c r="W41" s="149">
        <f t="shared" si="4"/>
        <v>9.744098913450731</v>
      </c>
      <c r="X41" s="154"/>
    </row>
    <row r="42" spans="1:24" s="20" customFormat="1" ht="15" customHeight="1">
      <c r="A42" s="2">
        <v>38</v>
      </c>
      <c r="B42" s="148" t="s">
        <v>98</v>
      </c>
      <c r="C42" s="172">
        <v>40074</v>
      </c>
      <c r="D42" s="141" t="s">
        <v>31</v>
      </c>
      <c r="E42" s="141" t="s">
        <v>32</v>
      </c>
      <c r="F42" s="142">
        <v>65</v>
      </c>
      <c r="G42" s="142">
        <v>1</v>
      </c>
      <c r="H42" s="142">
        <v>8</v>
      </c>
      <c r="I42" s="143">
        <v>0</v>
      </c>
      <c r="J42" s="144">
        <v>0</v>
      </c>
      <c r="K42" s="143">
        <v>100</v>
      </c>
      <c r="L42" s="144">
        <v>16</v>
      </c>
      <c r="M42" s="143">
        <v>26</v>
      </c>
      <c r="N42" s="144">
        <v>4</v>
      </c>
      <c r="O42" s="180">
        <f>I42+K42+M42</f>
        <v>126</v>
      </c>
      <c r="P42" s="181">
        <f>J42+L42+N42</f>
        <v>20</v>
      </c>
      <c r="Q42" s="145">
        <f t="shared" si="0"/>
        <v>20</v>
      </c>
      <c r="R42" s="146">
        <f t="shared" si="1"/>
        <v>6.3</v>
      </c>
      <c r="S42" s="143"/>
      <c r="T42" s="140">
        <f>IF(S42&lt;&gt;0,-(S42-O42)/S42,"")</f>
      </c>
      <c r="U42" s="147">
        <v>557858</v>
      </c>
      <c r="V42" s="144">
        <v>62094</v>
      </c>
      <c r="W42" s="149">
        <f>IF(U42&lt;&gt;0,U42/V42,"")</f>
        <v>8.984088639804169</v>
      </c>
      <c r="X42" s="154"/>
    </row>
    <row r="43" spans="1:24" s="20" customFormat="1" ht="15" customHeight="1">
      <c r="A43" s="2">
        <v>39</v>
      </c>
      <c r="B43" s="148" t="s">
        <v>44</v>
      </c>
      <c r="C43" s="172">
        <v>40095</v>
      </c>
      <c r="D43" s="141" t="s">
        <v>60</v>
      </c>
      <c r="E43" s="141" t="s">
        <v>78</v>
      </c>
      <c r="F43" s="142">
        <v>8</v>
      </c>
      <c r="G43" s="142">
        <v>1</v>
      </c>
      <c r="H43" s="142">
        <v>6</v>
      </c>
      <c r="I43" s="143">
        <v>0</v>
      </c>
      <c r="J43" s="144">
        <v>0</v>
      </c>
      <c r="K43" s="143">
        <v>20</v>
      </c>
      <c r="L43" s="144">
        <v>2</v>
      </c>
      <c r="M43" s="143">
        <v>40</v>
      </c>
      <c r="N43" s="144">
        <v>4</v>
      </c>
      <c r="O43" s="180">
        <f>SUM(I43+K43+M43)</f>
        <v>60</v>
      </c>
      <c r="P43" s="181">
        <f>SUM(J43+L43+N43)</f>
        <v>6</v>
      </c>
      <c r="Q43" s="145">
        <f t="shared" si="0"/>
        <v>6</v>
      </c>
      <c r="R43" s="146">
        <f t="shared" si="1"/>
        <v>10</v>
      </c>
      <c r="S43" s="143">
        <v>194</v>
      </c>
      <c r="T43" s="140">
        <f>IF(S43&lt;&gt;0,-(S43-O43)/S43,"")</f>
        <v>-0.6907216494845361</v>
      </c>
      <c r="U43" s="147">
        <v>8967.5</v>
      </c>
      <c r="V43" s="144">
        <v>1167</v>
      </c>
      <c r="W43" s="149">
        <f>U43/V43</f>
        <v>7.684233076263925</v>
      </c>
      <c r="X43" s="154"/>
    </row>
    <row r="44" spans="1:24" s="20" customFormat="1" ht="15" customHeight="1" thickBot="1">
      <c r="A44" s="2">
        <v>40</v>
      </c>
      <c r="B44" s="156" t="s">
        <v>66</v>
      </c>
      <c r="C44" s="174">
        <v>40074</v>
      </c>
      <c r="D44" s="157" t="s">
        <v>24</v>
      </c>
      <c r="E44" s="157" t="s">
        <v>36</v>
      </c>
      <c r="F44" s="158">
        <v>66</v>
      </c>
      <c r="G44" s="158">
        <v>1</v>
      </c>
      <c r="H44" s="158">
        <v>9</v>
      </c>
      <c r="I44" s="159">
        <v>20</v>
      </c>
      <c r="J44" s="160">
        <v>4</v>
      </c>
      <c r="K44" s="159">
        <v>0</v>
      </c>
      <c r="L44" s="160">
        <v>0</v>
      </c>
      <c r="M44" s="159">
        <v>25</v>
      </c>
      <c r="N44" s="160">
        <v>5</v>
      </c>
      <c r="O44" s="182">
        <f>+I44+K44+M44</f>
        <v>45</v>
      </c>
      <c r="P44" s="183">
        <f>+J44+L44+N44</f>
        <v>9</v>
      </c>
      <c r="Q44" s="176">
        <f t="shared" si="0"/>
        <v>9</v>
      </c>
      <c r="R44" s="177">
        <f t="shared" si="1"/>
        <v>5</v>
      </c>
      <c r="S44" s="159">
        <v>26</v>
      </c>
      <c r="T44" s="150">
        <f>IF(S44&lt;&gt;0,-(S44-O44)/S44,"")</f>
        <v>0.7307692307692307</v>
      </c>
      <c r="U44" s="175">
        <v>225757</v>
      </c>
      <c r="V44" s="160">
        <v>27993</v>
      </c>
      <c r="W44" s="161">
        <f>U44/V44</f>
        <v>8.064766191547887</v>
      </c>
      <c r="X44" s="154"/>
    </row>
    <row r="45" spans="1:28" s="22" customFormat="1" ht="15">
      <c r="A45" s="1"/>
      <c r="B45" s="203"/>
      <c r="C45" s="204"/>
      <c r="D45" s="204"/>
      <c r="E45" s="205"/>
      <c r="F45" s="3"/>
      <c r="G45" s="3"/>
      <c r="H45" s="4"/>
      <c r="I45" s="123"/>
      <c r="J45" s="128"/>
      <c r="K45" s="123"/>
      <c r="L45" s="128"/>
      <c r="M45" s="123"/>
      <c r="N45" s="128"/>
      <c r="O45" s="124"/>
      <c r="P45" s="134"/>
      <c r="Q45" s="128"/>
      <c r="R45" s="5"/>
      <c r="S45" s="123"/>
      <c r="T45" s="6"/>
      <c r="U45" s="123"/>
      <c r="V45" s="128"/>
      <c r="W45" s="5"/>
      <c r="AB45" s="22" t="s">
        <v>17</v>
      </c>
    </row>
    <row r="46" spans="1:24" s="26" customFormat="1" ht="18">
      <c r="A46" s="23"/>
      <c r="B46" s="24"/>
      <c r="C46" s="25"/>
      <c r="F46" s="27"/>
      <c r="G46" s="28"/>
      <c r="H46" s="29"/>
      <c r="I46" s="31"/>
      <c r="J46" s="129"/>
      <c r="K46" s="31"/>
      <c r="L46" s="129"/>
      <c r="M46" s="31"/>
      <c r="N46" s="129"/>
      <c r="O46" s="31"/>
      <c r="P46" s="129"/>
      <c r="Q46" s="129"/>
      <c r="R46" s="30"/>
      <c r="S46" s="31"/>
      <c r="T46" s="32"/>
      <c r="U46" s="31"/>
      <c r="V46" s="129"/>
      <c r="W46" s="30"/>
      <c r="X46" s="33"/>
    </row>
    <row r="47" spans="4:23" ht="18">
      <c r="D47" s="201"/>
      <c r="E47" s="202"/>
      <c r="F47" s="202"/>
      <c r="G47" s="202"/>
      <c r="S47" s="209" t="s">
        <v>0</v>
      </c>
      <c r="T47" s="209"/>
      <c r="U47" s="209"/>
      <c r="V47" s="209"/>
      <c r="W47" s="209"/>
    </row>
    <row r="48" spans="4:23" ht="18">
      <c r="D48" s="39"/>
      <c r="E48" s="40"/>
      <c r="F48" s="41"/>
      <c r="G48" s="41"/>
      <c r="S48" s="209"/>
      <c r="T48" s="209"/>
      <c r="U48" s="209"/>
      <c r="V48" s="209"/>
      <c r="W48" s="209"/>
    </row>
    <row r="49" spans="19:23" ht="18">
      <c r="S49" s="209"/>
      <c r="T49" s="209"/>
      <c r="U49" s="209"/>
      <c r="V49" s="209"/>
      <c r="W49" s="209"/>
    </row>
    <row r="50" spans="16:23" ht="18">
      <c r="P50" s="206" t="s">
        <v>23</v>
      </c>
      <c r="Q50" s="207"/>
      <c r="R50" s="207"/>
      <c r="S50" s="207"/>
      <c r="T50" s="207"/>
      <c r="U50" s="207"/>
      <c r="V50" s="207"/>
      <c r="W50" s="207"/>
    </row>
    <row r="51" spans="16:23" ht="18">
      <c r="P51" s="207"/>
      <c r="Q51" s="207"/>
      <c r="R51" s="207"/>
      <c r="S51" s="207"/>
      <c r="T51" s="207"/>
      <c r="U51" s="207"/>
      <c r="V51" s="207"/>
      <c r="W51" s="207"/>
    </row>
    <row r="52" spans="16:23" ht="18">
      <c r="P52" s="207"/>
      <c r="Q52" s="207"/>
      <c r="R52" s="207"/>
      <c r="S52" s="207"/>
      <c r="T52" s="207"/>
      <c r="U52" s="207"/>
      <c r="V52" s="207"/>
      <c r="W52" s="207"/>
    </row>
    <row r="53" spans="16:23" ht="18">
      <c r="P53" s="207"/>
      <c r="Q53" s="207"/>
      <c r="R53" s="207"/>
      <c r="S53" s="207"/>
      <c r="T53" s="207"/>
      <c r="U53" s="207"/>
      <c r="V53" s="207"/>
      <c r="W53" s="207"/>
    </row>
    <row r="54" spans="16:23" ht="18">
      <c r="P54" s="207"/>
      <c r="Q54" s="207"/>
      <c r="R54" s="207"/>
      <c r="S54" s="207"/>
      <c r="T54" s="207"/>
      <c r="U54" s="207"/>
      <c r="V54" s="207"/>
      <c r="W54" s="207"/>
    </row>
    <row r="55" spans="16:23" ht="18">
      <c r="P55" s="207"/>
      <c r="Q55" s="207"/>
      <c r="R55" s="207"/>
      <c r="S55" s="207"/>
      <c r="T55" s="207"/>
      <c r="U55" s="207"/>
      <c r="V55" s="207"/>
      <c r="W55" s="207"/>
    </row>
    <row r="56" spans="16:23" ht="18">
      <c r="P56" s="208" t="s">
        <v>11</v>
      </c>
      <c r="Q56" s="207"/>
      <c r="R56" s="207"/>
      <c r="S56" s="207"/>
      <c r="T56" s="207"/>
      <c r="U56" s="207"/>
      <c r="V56" s="207"/>
      <c r="W56" s="207"/>
    </row>
    <row r="57" spans="16:23" ht="18">
      <c r="P57" s="207"/>
      <c r="Q57" s="207"/>
      <c r="R57" s="207"/>
      <c r="S57" s="207"/>
      <c r="T57" s="207"/>
      <c r="U57" s="207"/>
      <c r="V57" s="207"/>
      <c r="W57" s="207"/>
    </row>
    <row r="58" spans="16:23" ht="18">
      <c r="P58" s="207"/>
      <c r="Q58" s="207"/>
      <c r="R58" s="207"/>
      <c r="S58" s="207"/>
      <c r="T58" s="207"/>
      <c r="U58" s="207"/>
      <c r="V58" s="207"/>
      <c r="W58" s="207"/>
    </row>
    <row r="59" spans="16:23" ht="18">
      <c r="P59" s="207"/>
      <c r="Q59" s="207"/>
      <c r="R59" s="207"/>
      <c r="S59" s="207"/>
      <c r="T59" s="207"/>
      <c r="U59" s="207"/>
      <c r="V59" s="207"/>
      <c r="W59" s="207"/>
    </row>
    <row r="60" spans="16:23" ht="18">
      <c r="P60" s="207"/>
      <c r="Q60" s="207"/>
      <c r="R60" s="207"/>
      <c r="S60" s="207"/>
      <c r="T60" s="207"/>
      <c r="U60" s="207"/>
      <c r="V60" s="207"/>
      <c r="W60" s="207"/>
    </row>
    <row r="61" spans="16:23" ht="18">
      <c r="P61" s="207"/>
      <c r="Q61" s="207"/>
      <c r="R61" s="207"/>
      <c r="S61" s="207"/>
      <c r="T61" s="207"/>
      <c r="U61" s="207"/>
      <c r="V61" s="207"/>
      <c r="W61" s="207"/>
    </row>
    <row r="62" spans="16:23" ht="18">
      <c r="P62" s="207"/>
      <c r="Q62" s="207"/>
      <c r="R62" s="207"/>
      <c r="S62" s="207"/>
      <c r="T62" s="207"/>
      <c r="U62" s="207"/>
      <c r="V62" s="207"/>
      <c r="W62" s="207"/>
    </row>
  </sheetData>
  <sheetProtection/>
  <mergeCells count="19">
    <mergeCell ref="U3:W3"/>
    <mergeCell ref="B3:B4"/>
    <mergeCell ref="C3:C4"/>
    <mergeCell ref="E3:E4"/>
    <mergeCell ref="H3:H4"/>
    <mergeCell ref="D3:D4"/>
    <mergeCell ref="M3:N3"/>
    <mergeCell ref="K3:L3"/>
    <mergeCell ref="O3:R3"/>
    <mergeCell ref="D47:G47"/>
    <mergeCell ref="B45:E45"/>
    <mergeCell ref="P50:W55"/>
    <mergeCell ref="P56:W62"/>
    <mergeCell ref="S47:W49"/>
    <mergeCell ref="A2:W2"/>
    <mergeCell ref="S3:T3"/>
    <mergeCell ref="F3:F4"/>
    <mergeCell ref="I3:J3"/>
    <mergeCell ref="G3:G4"/>
  </mergeCells>
  <printOptions/>
  <pageMargins left="0.3" right="0.13" top="1" bottom="1" header="0.5" footer="0.5"/>
  <pageSetup orientation="portrait" paperSize="9" scale="35" r:id="rId2"/>
  <ignoredErrors>
    <ignoredError sqref="T45:W45 N45 S45 O45:R45 R46 S46 O46:Q46 O9:W39 O6:W8" formula="1"/>
  </ignoredErrors>
  <drawing r:id="rId1"/>
</worksheet>
</file>

<file path=xl/worksheets/sheet2.xml><?xml version="1.0" encoding="utf-8"?>
<worksheet xmlns="http://schemas.openxmlformats.org/spreadsheetml/2006/main" xmlns:r="http://schemas.openxmlformats.org/officeDocument/2006/relationships">
  <dimension ref="A1:AB42"/>
  <sheetViews>
    <sheetView zoomScale="130" zoomScaleNormal="130" zoomScalePageLayoutView="0" workbookViewId="0" topLeftCell="A1">
      <selection activeCell="B3" sqref="B3:B4"/>
    </sheetView>
  </sheetViews>
  <sheetFormatPr defaultColWidth="39.8515625" defaultRowHeight="12.75"/>
  <cols>
    <col min="1" max="1" width="4.00390625" style="116" bestFit="1" customWidth="1"/>
    <col min="2" max="2" width="27.7109375" style="115" bestFit="1" customWidth="1"/>
    <col min="3" max="3" width="9.421875" style="113" customWidth="1"/>
    <col min="4" max="4" width="13.57421875" style="115" bestFit="1" customWidth="1"/>
    <col min="5" max="5" width="18.140625" style="117" hidden="1" customWidth="1"/>
    <col min="6" max="6" width="6.28125" style="113" hidden="1" customWidth="1"/>
    <col min="7" max="7" width="8.421875" style="113" bestFit="1" customWidth="1"/>
    <col min="8" max="8" width="10.140625" style="113" customWidth="1"/>
    <col min="9" max="9" width="11.00390625" style="114" hidden="1" customWidth="1"/>
    <col min="10" max="10" width="7.421875" style="115" hidden="1" customWidth="1"/>
    <col min="11" max="11" width="11.00390625" style="114" hidden="1" customWidth="1"/>
    <col min="12" max="12" width="8.00390625" style="115" hidden="1" customWidth="1"/>
    <col min="13" max="13" width="12.140625" style="114" hidden="1" customWidth="1"/>
    <col min="14" max="14" width="8.00390625" style="115" hidden="1" customWidth="1"/>
    <col min="15" max="15" width="13.57421875" style="118" bestFit="1" customWidth="1"/>
    <col min="16" max="16" width="8.57421875" style="115" bestFit="1" customWidth="1"/>
    <col min="17" max="17" width="10.7109375" style="115" hidden="1" customWidth="1"/>
    <col min="18" max="18" width="7.7109375" style="120" hidden="1" customWidth="1"/>
    <col min="19" max="19" width="12.140625" style="121" hidden="1" customWidth="1"/>
    <col min="20" max="20" width="0.5625" style="115" hidden="1" customWidth="1"/>
    <col min="21" max="21" width="13.421875" style="114" customWidth="1"/>
    <col min="22" max="22" width="9.57421875" style="122" bestFit="1" customWidth="1"/>
    <col min="23" max="23" width="7.140625" style="120" customWidth="1"/>
    <col min="24" max="24" width="39.8515625" style="119" customWidth="1"/>
    <col min="25" max="27" width="39.8515625" style="115" customWidth="1"/>
    <col min="28" max="28" width="2.00390625" style="115" bestFit="1" customWidth="1"/>
    <col min="29" max="16384" width="39.8515625" style="115" customWidth="1"/>
  </cols>
  <sheetData>
    <row r="1" spans="1:15" s="64" customFormat="1" ht="99" customHeight="1">
      <c r="A1" s="52"/>
      <c r="B1" s="53"/>
      <c r="C1" s="54"/>
      <c r="D1" s="55"/>
      <c r="E1" s="55"/>
      <c r="F1" s="56"/>
      <c r="G1" s="56"/>
      <c r="H1" s="56"/>
      <c r="I1" s="57"/>
      <c r="J1" s="58"/>
      <c r="K1" s="59"/>
      <c r="L1" s="60"/>
      <c r="M1" s="61"/>
      <c r="N1" s="62"/>
      <c r="O1" s="63"/>
    </row>
    <row r="2" spans="1:23" s="65" customFormat="1" ht="27.75" thickBot="1">
      <c r="A2" s="225" t="s">
        <v>12</v>
      </c>
      <c r="B2" s="226"/>
      <c r="C2" s="226"/>
      <c r="D2" s="226"/>
      <c r="E2" s="226"/>
      <c r="F2" s="226"/>
      <c r="G2" s="226"/>
      <c r="H2" s="226"/>
      <c r="I2" s="226"/>
      <c r="J2" s="226"/>
      <c r="K2" s="226"/>
      <c r="L2" s="226"/>
      <c r="M2" s="226"/>
      <c r="N2" s="226"/>
      <c r="O2" s="226"/>
      <c r="P2" s="226"/>
      <c r="Q2" s="226"/>
      <c r="R2" s="226"/>
      <c r="S2" s="226"/>
      <c r="T2" s="226"/>
      <c r="U2" s="226"/>
      <c r="V2" s="226"/>
      <c r="W2" s="226"/>
    </row>
    <row r="3" spans="1:23" s="67" customFormat="1" ht="16.5" customHeight="1">
      <c r="A3" s="66"/>
      <c r="B3" s="227" t="s">
        <v>13</v>
      </c>
      <c r="C3" s="229" t="s">
        <v>18</v>
      </c>
      <c r="D3" s="231" t="s">
        <v>4</v>
      </c>
      <c r="E3" s="231" t="s">
        <v>1</v>
      </c>
      <c r="F3" s="231" t="s">
        <v>19</v>
      </c>
      <c r="G3" s="231" t="s">
        <v>20</v>
      </c>
      <c r="H3" s="231" t="s">
        <v>21</v>
      </c>
      <c r="I3" s="239" t="s">
        <v>5</v>
      </c>
      <c r="J3" s="239"/>
      <c r="K3" s="239" t="s">
        <v>6</v>
      </c>
      <c r="L3" s="239"/>
      <c r="M3" s="239" t="s">
        <v>7</v>
      </c>
      <c r="N3" s="239"/>
      <c r="O3" s="240" t="s">
        <v>22</v>
      </c>
      <c r="P3" s="240"/>
      <c r="Q3" s="240"/>
      <c r="R3" s="240"/>
      <c r="S3" s="239" t="s">
        <v>3</v>
      </c>
      <c r="T3" s="239"/>
      <c r="U3" s="240" t="s">
        <v>14</v>
      </c>
      <c r="V3" s="240"/>
      <c r="W3" s="241"/>
    </row>
    <row r="4" spans="1:23" s="67" customFormat="1" ht="37.5" customHeight="1" thickBot="1">
      <c r="A4" s="68"/>
      <c r="B4" s="228"/>
      <c r="C4" s="230"/>
      <c r="D4" s="232"/>
      <c r="E4" s="232"/>
      <c r="F4" s="233"/>
      <c r="G4" s="233"/>
      <c r="H4" s="233"/>
      <c r="I4" s="69" t="s">
        <v>10</v>
      </c>
      <c r="J4" s="70" t="s">
        <v>9</v>
      </c>
      <c r="K4" s="69" t="s">
        <v>10</v>
      </c>
      <c r="L4" s="70" t="s">
        <v>9</v>
      </c>
      <c r="M4" s="69" t="s">
        <v>10</v>
      </c>
      <c r="N4" s="70" t="s">
        <v>9</v>
      </c>
      <c r="O4" s="71" t="s">
        <v>10</v>
      </c>
      <c r="P4" s="72" t="s">
        <v>9</v>
      </c>
      <c r="Q4" s="72" t="s">
        <v>15</v>
      </c>
      <c r="R4" s="73" t="s">
        <v>16</v>
      </c>
      <c r="S4" s="69" t="s">
        <v>10</v>
      </c>
      <c r="T4" s="74" t="s">
        <v>8</v>
      </c>
      <c r="U4" s="69" t="s">
        <v>10</v>
      </c>
      <c r="V4" s="70" t="s">
        <v>9</v>
      </c>
      <c r="W4" s="75" t="s">
        <v>16</v>
      </c>
    </row>
    <row r="5" spans="1:24" s="76" customFormat="1" ht="15.75" customHeight="1">
      <c r="A5" s="2">
        <v>1</v>
      </c>
      <c r="B5" s="162">
        <v>2012</v>
      </c>
      <c r="C5" s="173">
        <v>40130</v>
      </c>
      <c r="D5" s="163" t="s">
        <v>24</v>
      </c>
      <c r="E5" s="163" t="s">
        <v>28</v>
      </c>
      <c r="F5" s="164">
        <v>178</v>
      </c>
      <c r="G5" s="164">
        <v>310</v>
      </c>
      <c r="H5" s="164">
        <v>1</v>
      </c>
      <c r="I5" s="165">
        <v>850710</v>
      </c>
      <c r="J5" s="166">
        <v>86611</v>
      </c>
      <c r="K5" s="165">
        <v>1307412</v>
      </c>
      <c r="L5" s="166">
        <v>131859</v>
      </c>
      <c r="M5" s="165">
        <v>1349283</v>
      </c>
      <c r="N5" s="166">
        <v>137769</v>
      </c>
      <c r="O5" s="170">
        <f>+I5+K5+M5</f>
        <v>3507405</v>
      </c>
      <c r="P5" s="196">
        <f>+J5+L5+N5</f>
        <v>356239</v>
      </c>
      <c r="Q5" s="167">
        <f aca="true" t="shared" si="0" ref="Q5:Q24">IF(O5&lt;&gt;0,P5/G5,"")</f>
        <v>1149.1580645161291</v>
      </c>
      <c r="R5" s="168">
        <f aca="true" t="shared" si="1" ref="R5:R24">IF(O5&lt;&gt;0,O5/P5,"")</f>
        <v>9.845651374498582</v>
      </c>
      <c r="S5" s="165"/>
      <c r="T5" s="169">
        <f aca="true" t="shared" si="2" ref="T5:T24">IF(S5&lt;&gt;0,-(S5-O5)/S5,"")</f>
      </c>
      <c r="U5" s="170">
        <v>3507405</v>
      </c>
      <c r="V5" s="166">
        <v>356239</v>
      </c>
      <c r="W5" s="171">
        <f>U5/V5</f>
        <v>9.845651374498582</v>
      </c>
      <c r="X5" s="67"/>
    </row>
    <row r="6" spans="1:24" s="76" customFormat="1" ht="16.5" customHeight="1">
      <c r="A6" s="2">
        <v>2</v>
      </c>
      <c r="B6" s="148" t="s">
        <v>45</v>
      </c>
      <c r="C6" s="172">
        <v>40102</v>
      </c>
      <c r="D6" s="141" t="s">
        <v>31</v>
      </c>
      <c r="E6" s="141" t="s">
        <v>46</v>
      </c>
      <c r="F6" s="142">
        <v>319</v>
      </c>
      <c r="G6" s="142">
        <v>360</v>
      </c>
      <c r="H6" s="142">
        <v>5</v>
      </c>
      <c r="I6" s="143">
        <v>204193.5</v>
      </c>
      <c r="J6" s="144">
        <v>24439</v>
      </c>
      <c r="K6" s="143">
        <v>394905.75</v>
      </c>
      <c r="L6" s="144">
        <v>45787</v>
      </c>
      <c r="M6" s="143">
        <v>479387.5</v>
      </c>
      <c r="N6" s="144">
        <v>55037</v>
      </c>
      <c r="O6" s="147">
        <f>I6+K6+M6</f>
        <v>1078486.75</v>
      </c>
      <c r="P6" s="184">
        <f>J6+L6+N6</f>
        <v>125263</v>
      </c>
      <c r="Q6" s="145">
        <f t="shared" si="0"/>
        <v>347.9527777777778</v>
      </c>
      <c r="R6" s="146">
        <f t="shared" si="1"/>
        <v>8.609779024931544</v>
      </c>
      <c r="S6" s="143">
        <v>1659886.25</v>
      </c>
      <c r="T6" s="140">
        <f t="shared" si="2"/>
        <v>-0.3502646642202139</v>
      </c>
      <c r="U6" s="147">
        <v>17686622.25</v>
      </c>
      <c r="V6" s="144">
        <v>2152419</v>
      </c>
      <c r="W6" s="149">
        <f>IF(U6&lt;&gt;0,U6/V6,"")</f>
        <v>8.217090747665766</v>
      </c>
      <c r="X6" s="67"/>
    </row>
    <row r="7" spans="1:24" s="76" customFormat="1" ht="15.75" customHeight="1" thickBot="1">
      <c r="A7" s="45">
        <v>3</v>
      </c>
      <c r="B7" s="156" t="s">
        <v>79</v>
      </c>
      <c r="C7" s="174">
        <v>40123</v>
      </c>
      <c r="D7" s="157" t="s">
        <v>25</v>
      </c>
      <c r="E7" s="157" t="s">
        <v>67</v>
      </c>
      <c r="F7" s="158">
        <v>144</v>
      </c>
      <c r="G7" s="158">
        <v>150</v>
      </c>
      <c r="H7" s="158">
        <v>2</v>
      </c>
      <c r="I7" s="159">
        <v>78430.25</v>
      </c>
      <c r="J7" s="160">
        <v>8521</v>
      </c>
      <c r="K7" s="159">
        <v>159849.5</v>
      </c>
      <c r="L7" s="160">
        <v>17023</v>
      </c>
      <c r="M7" s="159">
        <v>177644.75</v>
      </c>
      <c r="N7" s="160">
        <v>18865</v>
      </c>
      <c r="O7" s="175">
        <f>I7+K7+M7</f>
        <v>415924.5</v>
      </c>
      <c r="P7" s="195">
        <f>J7+L7+N7</f>
        <v>44409</v>
      </c>
      <c r="Q7" s="176">
        <f t="shared" si="0"/>
        <v>296.06</v>
      </c>
      <c r="R7" s="177">
        <f t="shared" si="1"/>
        <v>9.365770451935418</v>
      </c>
      <c r="S7" s="159">
        <v>617643.75</v>
      </c>
      <c r="T7" s="150">
        <f t="shared" si="2"/>
        <v>-0.32659482104368415</v>
      </c>
      <c r="U7" s="175">
        <v>1325702.5</v>
      </c>
      <c r="V7" s="160">
        <v>148353</v>
      </c>
      <c r="W7" s="161">
        <f>U7/V7</f>
        <v>8.936135433729012</v>
      </c>
      <c r="X7" s="77"/>
    </row>
    <row r="8" spans="1:25" s="80" customFormat="1" ht="15.75" customHeight="1">
      <c r="A8" s="78">
        <v>4</v>
      </c>
      <c r="B8" s="197" t="s">
        <v>59</v>
      </c>
      <c r="C8" s="185">
        <v>40116</v>
      </c>
      <c r="D8" s="186" t="s">
        <v>60</v>
      </c>
      <c r="E8" s="186" t="s">
        <v>61</v>
      </c>
      <c r="F8" s="187">
        <v>252</v>
      </c>
      <c r="G8" s="187">
        <v>245</v>
      </c>
      <c r="H8" s="187">
        <v>3</v>
      </c>
      <c r="I8" s="188">
        <v>75957.25</v>
      </c>
      <c r="J8" s="189">
        <v>9201</v>
      </c>
      <c r="K8" s="188">
        <v>146870.5</v>
      </c>
      <c r="L8" s="189">
        <v>17252</v>
      </c>
      <c r="M8" s="188">
        <v>187196</v>
      </c>
      <c r="N8" s="189">
        <v>21930</v>
      </c>
      <c r="O8" s="190">
        <f>I8+K8+M8</f>
        <v>410023.75</v>
      </c>
      <c r="P8" s="191">
        <f>SUM(J8+L8+N8)</f>
        <v>48383</v>
      </c>
      <c r="Q8" s="192">
        <f t="shared" si="0"/>
        <v>197.4816326530612</v>
      </c>
      <c r="R8" s="193">
        <f t="shared" si="1"/>
        <v>8.474541677862058</v>
      </c>
      <c r="S8" s="188">
        <v>643300</v>
      </c>
      <c r="T8" s="194">
        <f t="shared" si="2"/>
        <v>-0.36262435877506605</v>
      </c>
      <c r="U8" s="190">
        <v>3027233.75</v>
      </c>
      <c r="V8" s="189">
        <v>365801</v>
      </c>
      <c r="W8" s="198">
        <f>U8/V8</f>
        <v>8.275630055686015</v>
      </c>
      <c r="X8" s="77"/>
      <c r="Y8" s="79"/>
    </row>
    <row r="9" spans="1:24" s="64" customFormat="1" ht="15.75" customHeight="1">
      <c r="A9" s="2">
        <v>5</v>
      </c>
      <c r="B9" s="148" t="s">
        <v>47</v>
      </c>
      <c r="C9" s="172">
        <v>40102</v>
      </c>
      <c r="D9" s="141" t="s">
        <v>2</v>
      </c>
      <c r="E9" s="141" t="s">
        <v>27</v>
      </c>
      <c r="F9" s="142">
        <v>99</v>
      </c>
      <c r="G9" s="142">
        <v>79</v>
      </c>
      <c r="H9" s="142">
        <v>5</v>
      </c>
      <c r="I9" s="143">
        <v>11229</v>
      </c>
      <c r="J9" s="144">
        <v>1290</v>
      </c>
      <c r="K9" s="143">
        <v>40533</v>
      </c>
      <c r="L9" s="144">
        <v>4294</v>
      </c>
      <c r="M9" s="143">
        <v>46226</v>
      </c>
      <c r="N9" s="144">
        <v>4879</v>
      </c>
      <c r="O9" s="147">
        <f>+M9+K9+I9</f>
        <v>97988</v>
      </c>
      <c r="P9" s="184">
        <f>+N9+L9+J9</f>
        <v>10463</v>
      </c>
      <c r="Q9" s="145">
        <f t="shared" si="0"/>
        <v>132.44303797468353</v>
      </c>
      <c r="R9" s="146">
        <f t="shared" si="1"/>
        <v>9.365191627640256</v>
      </c>
      <c r="S9" s="143">
        <v>151479</v>
      </c>
      <c r="T9" s="140">
        <f t="shared" si="2"/>
        <v>-0.3531248555905439</v>
      </c>
      <c r="U9" s="147">
        <v>2457781</v>
      </c>
      <c r="V9" s="144">
        <v>253215</v>
      </c>
      <c r="W9" s="149">
        <f>U9/V9</f>
        <v>9.70630096953182</v>
      </c>
      <c r="X9" s="77"/>
    </row>
    <row r="10" spans="1:24" s="64" customFormat="1" ht="15.75" customHeight="1">
      <c r="A10" s="2">
        <v>6</v>
      </c>
      <c r="B10" s="148" t="s">
        <v>68</v>
      </c>
      <c r="C10" s="172">
        <v>40123</v>
      </c>
      <c r="D10" s="141" t="s">
        <v>31</v>
      </c>
      <c r="E10" s="141" t="s">
        <v>32</v>
      </c>
      <c r="F10" s="142">
        <v>58</v>
      </c>
      <c r="G10" s="142">
        <v>58</v>
      </c>
      <c r="H10" s="142">
        <v>2</v>
      </c>
      <c r="I10" s="143">
        <v>21525.25</v>
      </c>
      <c r="J10" s="144">
        <v>1833</v>
      </c>
      <c r="K10" s="143">
        <v>36972.5</v>
      </c>
      <c r="L10" s="144">
        <v>3184</v>
      </c>
      <c r="M10" s="143">
        <v>38549.5</v>
      </c>
      <c r="N10" s="144">
        <v>3338</v>
      </c>
      <c r="O10" s="147">
        <f>I10+K10+M10</f>
        <v>97047.25</v>
      </c>
      <c r="P10" s="184">
        <f>J10+L10+N10</f>
        <v>8355</v>
      </c>
      <c r="Q10" s="145">
        <f t="shared" si="0"/>
        <v>144.05172413793105</v>
      </c>
      <c r="R10" s="146">
        <f t="shared" si="1"/>
        <v>11.615469778575703</v>
      </c>
      <c r="S10" s="143">
        <v>226175.25</v>
      </c>
      <c r="T10" s="140">
        <f t="shared" si="2"/>
        <v>-0.5709201161488713</v>
      </c>
      <c r="U10" s="147">
        <v>416664.75</v>
      </c>
      <c r="V10" s="144">
        <v>38249</v>
      </c>
      <c r="W10" s="149">
        <f>IF(U10&lt;&gt;0,U10/V10,"")</f>
        <v>10.893480875317001</v>
      </c>
      <c r="X10" s="80"/>
    </row>
    <row r="11" spans="1:24" s="64" customFormat="1" ht="15.75" customHeight="1">
      <c r="A11" s="2">
        <v>7</v>
      </c>
      <c r="B11" s="148" t="s">
        <v>69</v>
      </c>
      <c r="C11" s="172">
        <v>40123</v>
      </c>
      <c r="D11" s="141" t="s">
        <v>70</v>
      </c>
      <c r="E11" s="141" t="s">
        <v>71</v>
      </c>
      <c r="F11" s="142">
        <v>25</v>
      </c>
      <c r="G11" s="142">
        <v>24</v>
      </c>
      <c r="H11" s="142">
        <v>2</v>
      </c>
      <c r="I11" s="143">
        <v>14211</v>
      </c>
      <c r="J11" s="144">
        <v>1070</v>
      </c>
      <c r="K11" s="143">
        <v>25535</v>
      </c>
      <c r="L11" s="144">
        <v>1877</v>
      </c>
      <c r="M11" s="143">
        <v>24023</v>
      </c>
      <c r="N11" s="144">
        <v>1822</v>
      </c>
      <c r="O11" s="147">
        <f>SUM(I11+K11+M11)</f>
        <v>63769</v>
      </c>
      <c r="P11" s="184">
        <f>SUM(J11+L11+N11)</f>
        <v>4769</v>
      </c>
      <c r="Q11" s="145">
        <f t="shared" si="0"/>
        <v>198.70833333333334</v>
      </c>
      <c r="R11" s="146">
        <f t="shared" si="1"/>
        <v>13.37156636611449</v>
      </c>
      <c r="S11" s="143">
        <v>97333</v>
      </c>
      <c r="T11" s="140">
        <f t="shared" si="2"/>
        <v>-0.3448367973862924</v>
      </c>
      <c r="U11" s="147">
        <v>224995</v>
      </c>
      <c r="V11" s="144">
        <v>17791</v>
      </c>
      <c r="W11" s="149">
        <f>U11/V11</f>
        <v>12.646562868866281</v>
      </c>
      <c r="X11" s="79"/>
    </row>
    <row r="12" spans="1:25" s="64" customFormat="1" ht="15.75" customHeight="1">
      <c r="A12" s="2">
        <v>8</v>
      </c>
      <c r="B12" s="148" t="s">
        <v>80</v>
      </c>
      <c r="C12" s="172">
        <v>40109</v>
      </c>
      <c r="D12" s="141" t="s">
        <v>25</v>
      </c>
      <c r="E12" s="141" t="s">
        <v>52</v>
      </c>
      <c r="F12" s="142">
        <v>179</v>
      </c>
      <c r="G12" s="142">
        <v>132</v>
      </c>
      <c r="H12" s="142">
        <v>4</v>
      </c>
      <c r="I12" s="143">
        <v>12268.5</v>
      </c>
      <c r="J12" s="144">
        <v>2901</v>
      </c>
      <c r="K12" s="143">
        <v>24967.5</v>
      </c>
      <c r="L12" s="144">
        <v>4666</v>
      </c>
      <c r="M12" s="143">
        <v>26269</v>
      </c>
      <c r="N12" s="144">
        <v>4848</v>
      </c>
      <c r="O12" s="147">
        <f aca="true" t="shared" si="3" ref="O12:P15">I12+K12+M12</f>
        <v>63505</v>
      </c>
      <c r="P12" s="184">
        <f t="shared" si="3"/>
        <v>12415</v>
      </c>
      <c r="Q12" s="145">
        <f t="shared" si="0"/>
        <v>94.0530303030303</v>
      </c>
      <c r="R12" s="146">
        <f t="shared" si="1"/>
        <v>5.115183246073299</v>
      </c>
      <c r="S12" s="143">
        <v>187372.5</v>
      </c>
      <c r="T12" s="140">
        <f t="shared" si="2"/>
        <v>-0.6610761984816341</v>
      </c>
      <c r="U12" s="147">
        <v>2021932</v>
      </c>
      <c r="V12" s="144">
        <v>252388</v>
      </c>
      <c r="W12" s="149">
        <f>U12/V12</f>
        <v>8.011204970125362</v>
      </c>
      <c r="X12" s="81"/>
      <c r="Y12" s="79"/>
    </row>
    <row r="13" spans="1:25" s="64" customFormat="1" ht="15.75" customHeight="1">
      <c r="A13" s="2">
        <v>9</v>
      </c>
      <c r="B13" s="148" t="s">
        <v>72</v>
      </c>
      <c r="C13" s="172">
        <v>40123</v>
      </c>
      <c r="D13" s="141" t="s">
        <v>31</v>
      </c>
      <c r="E13" s="141" t="s">
        <v>73</v>
      </c>
      <c r="F13" s="142">
        <v>40</v>
      </c>
      <c r="G13" s="142">
        <v>40</v>
      </c>
      <c r="H13" s="142">
        <v>2</v>
      </c>
      <c r="I13" s="143">
        <v>12486.75</v>
      </c>
      <c r="J13" s="144">
        <v>1121</v>
      </c>
      <c r="K13" s="143">
        <v>20173</v>
      </c>
      <c r="L13" s="144">
        <v>1786</v>
      </c>
      <c r="M13" s="143">
        <v>19311.25</v>
      </c>
      <c r="N13" s="144">
        <v>1691</v>
      </c>
      <c r="O13" s="147">
        <f t="shared" si="3"/>
        <v>51971</v>
      </c>
      <c r="P13" s="184">
        <f t="shared" si="3"/>
        <v>4598</v>
      </c>
      <c r="Q13" s="145">
        <f t="shared" si="0"/>
        <v>114.95</v>
      </c>
      <c r="R13" s="146">
        <f t="shared" si="1"/>
        <v>11.302957807742496</v>
      </c>
      <c r="S13" s="143">
        <v>93143.25</v>
      </c>
      <c r="T13" s="140">
        <f t="shared" si="2"/>
        <v>-0.4420314944990646</v>
      </c>
      <c r="U13" s="147">
        <v>198131</v>
      </c>
      <c r="V13" s="144">
        <v>18710</v>
      </c>
      <c r="W13" s="149">
        <f>IF(U13&lt;&gt;0,U13/V13,"")</f>
        <v>10.589577765900588</v>
      </c>
      <c r="X13" s="79"/>
      <c r="Y13" s="79"/>
    </row>
    <row r="14" spans="1:25" s="64" customFormat="1" ht="15.75" customHeight="1">
      <c r="A14" s="2">
        <v>10</v>
      </c>
      <c r="B14" s="148" t="s">
        <v>81</v>
      </c>
      <c r="C14" s="172">
        <v>40109</v>
      </c>
      <c r="D14" s="141" t="s">
        <v>25</v>
      </c>
      <c r="E14" s="141" t="s">
        <v>53</v>
      </c>
      <c r="F14" s="142">
        <v>25</v>
      </c>
      <c r="G14" s="142">
        <v>25</v>
      </c>
      <c r="H14" s="142">
        <v>4</v>
      </c>
      <c r="I14" s="143">
        <v>8374</v>
      </c>
      <c r="J14" s="144">
        <v>1379</v>
      </c>
      <c r="K14" s="143">
        <v>17117</v>
      </c>
      <c r="L14" s="144">
        <v>2858</v>
      </c>
      <c r="M14" s="143">
        <v>15222</v>
      </c>
      <c r="N14" s="144">
        <v>2316</v>
      </c>
      <c r="O14" s="147">
        <f t="shared" si="3"/>
        <v>40713</v>
      </c>
      <c r="P14" s="184">
        <f t="shared" si="3"/>
        <v>6553</v>
      </c>
      <c r="Q14" s="145">
        <f t="shared" si="0"/>
        <v>262.12</v>
      </c>
      <c r="R14" s="146">
        <f t="shared" si="1"/>
        <v>6.212879597131085</v>
      </c>
      <c r="S14" s="143">
        <v>62420</v>
      </c>
      <c r="T14" s="140">
        <f t="shared" si="2"/>
        <v>-0.34775712912528034</v>
      </c>
      <c r="U14" s="147">
        <v>455385</v>
      </c>
      <c r="V14" s="144">
        <v>63927</v>
      </c>
      <c r="W14" s="149">
        <f>U14/V14</f>
        <v>7.123515885306678</v>
      </c>
      <c r="X14" s="79"/>
      <c r="Y14" s="79"/>
    </row>
    <row r="15" spans="1:25" s="64" customFormat="1" ht="15.75" customHeight="1">
      <c r="A15" s="2">
        <v>11</v>
      </c>
      <c r="B15" s="148" t="s">
        <v>82</v>
      </c>
      <c r="C15" s="172">
        <v>40130</v>
      </c>
      <c r="D15" s="141" t="s">
        <v>25</v>
      </c>
      <c r="E15" s="141" t="s">
        <v>83</v>
      </c>
      <c r="F15" s="142">
        <v>13</v>
      </c>
      <c r="G15" s="142">
        <v>13</v>
      </c>
      <c r="H15" s="142">
        <v>1</v>
      </c>
      <c r="I15" s="143">
        <v>7784.5</v>
      </c>
      <c r="J15" s="144">
        <v>719</v>
      </c>
      <c r="K15" s="143">
        <v>15252</v>
      </c>
      <c r="L15" s="144">
        <v>1417</v>
      </c>
      <c r="M15" s="143">
        <v>15817.5</v>
      </c>
      <c r="N15" s="144">
        <v>1436</v>
      </c>
      <c r="O15" s="147">
        <f t="shared" si="3"/>
        <v>38854</v>
      </c>
      <c r="P15" s="184">
        <f t="shared" si="3"/>
        <v>3572</v>
      </c>
      <c r="Q15" s="145">
        <f t="shared" si="0"/>
        <v>274.7692307692308</v>
      </c>
      <c r="R15" s="146">
        <f t="shared" si="1"/>
        <v>10.877379619260918</v>
      </c>
      <c r="S15" s="143"/>
      <c r="T15" s="140">
        <f t="shared" si="2"/>
      </c>
      <c r="U15" s="147">
        <v>38854</v>
      </c>
      <c r="V15" s="144">
        <v>3572</v>
      </c>
      <c r="W15" s="149">
        <f>U15/V15</f>
        <v>10.877379619260918</v>
      </c>
      <c r="X15" s="79"/>
      <c r="Y15" s="79"/>
    </row>
    <row r="16" spans="1:25" s="64" customFormat="1" ht="15.75" customHeight="1">
      <c r="A16" s="2">
        <v>12</v>
      </c>
      <c r="B16" s="148" t="s">
        <v>84</v>
      </c>
      <c r="C16" s="172">
        <v>40130</v>
      </c>
      <c r="D16" s="141" t="s">
        <v>38</v>
      </c>
      <c r="E16" s="141" t="s">
        <v>85</v>
      </c>
      <c r="F16" s="142">
        <v>17</v>
      </c>
      <c r="G16" s="142">
        <v>17</v>
      </c>
      <c r="H16" s="142">
        <v>1</v>
      </c>
      <c r="I16" s="143">
        <v>5676</v>
      </c>
      <c r="J16" s="144">
        <v>436</v>
      </c>
      <c r="K16" s="143">
        <v>10787</v>
      </c>
      <c r="L16" s="144">
        <v>833</v>
      </c>
      <c r="M16" s="143">
        <v>11652</v>
      </c>
      <c r="N16" s="144">
        <v>915</v>
      </c>
      <c r="O16" s="147">
        <f>+I16+K16+M16</f>
        <v>28115</v>
      </c>
      <c r="P16" s="184">
        <f>+J16+L16+N16</f>
        <v>2184</v>
      </c>
      <c r="Q16" s="145">
        <f t="shared" si="0"/>
        <v>128.47058823529412</v>
      </c>
      <c r="R16" s="146">
        <f t="shared" si="1"/>
        <v>12.873168498168498</v>
      </c>
      <c r="S16" s="143"/>
      <c r="T16" s="140">
        <f t="shared" si="2"/>
      </c>
      <c r="U16" s="147">
        <v>28115</v>
      </c>
      <c r="V16" s="144">
        <v>2184</v>
      </c>
      <c r="W16" s="149">
        <f>U16/V16</f>
        <v>12.873168498168498</v>
      </c>
      <c r="X16" s="79"/>
      <c r="Y16" s="79"/>
    </row>
    <row r="17" spans="1:25" s="64" customFormat="1" ht="15.75" customHeight="1">
      <c r="A17" s="2">
        <v>13</v>
      </c>
      <c r="B17" s="148" t="s">
        <v>62</v>
      </c>
      <c r="C17" s="172">
        <v>40116</v>
      </c>
      <c r="D17" s="141" t="s">
        <v>31</v>
      </c>
      <c r="E17" s="141" t="s">
        <v>63</v>
      </c>
      <c r="F17" s="142">
        <v>88</v>
      </c>
      <c r="G17" s="142">
        <v>65</v>
      </c>
      <c r="H17" s="142">
        <v>3</v>
      </c>
      <c r="I17" s="143">
        <v>3595.5</v>
      </c>
      <c r="J17" s="144">
        <v>555</v>
      </c>
      <c r="K17" s="143">
        <v>7836</v>
      </c>
      <c r="L17" s="144">
        <v>1092</v>
      </c>
      <c r="M17" s="143">
        <v>9615</v>
      </c>
      <c r="N17" s="144">
        <v>1332</v>
      </c>
      <c r="O17" s="147">
        <f>I17+K17+M17</f>
        <v>21046.5</v>
      </c>
      <c r="P17" s="184">
        <f>J17+L17+N17</f>
        <v>2979</v>
      </c>
      <c r="Q17" s="145">
        <f t="shared" si="0"/>
        <v>45.83076923076923</v>
      </c>
      <c r="R17" s="146">
        <f t="shared" si="1"/>
        <v>7.064954682779456</v>
      </c>
      <c r="S17" s="143">
        <v>53038.25</v>
      </c>
      <c r="T17" s="140">
        <f t="shared" si="2"/>
        <v>-0.6031826087776274</v>
      </c>
      <c r="U17" s="147">
        <v>260868</v>
      </c>
      <c r="V17" s="144">
        <v>34389</v>
      </c>
      <c r="W17" s="149">
        <f>IF(U17&lt;&gt;0,U17/V17,"")</f>
        <v>7.585797784175172</v>
      </c>
      <c r="X17" s="79"/>
      <c r="Y17" s="79"/>
    </row>
    <row r="18" spans="1:25" s="64" customFormat="1" ht="15.75" customHeight="1">
      <c r="A18" s="2">
        <v>14</v>
      </c>
      <c r="B18" s="148" t="s">
        <v>42</v>
      </c>
      <c r="C18" s="172">
        <v>40095</v>
      </c>
      <c r="D18" s="141" t="s">
        <v>25</v>
      </c>
      <c r="E18" s="141" t="s">
        <v>26</v>
      </c>
      <c r="F18" s="142">
        <v>22</v>
      </c>
      <c r="G18" s="142">
        <v>21</v>
      </c>
      <c r="H18" s="142">
        <v>6</v>
      </c>
      <c r="I18" s="143">
        <v>1893</v>
      </c>
      <c r="J18" s="144">
        <v>281</v>
      </c>
      <c r="K18" s="143">
        <v>3822</v>
      </c>
      <c r="L18" s="144">
        <v>549</v>
      </c>
      <c r="M18" s="143">
        <v>4288</v>
      </c>
      <c r="N18" s="144">
        <v>591</v>
      </c>
      <c r="O18" s="147">
        <f>I18+K18+M18</f>
        <v>10003</v>
      </c>
      <c r="P18" s="184">
        <f>J18+L18+N18</f>
        <v>1421</v>
      </c>
      <c r="Q18" s="145">
        <f t="shared" si="0"/>
        <v>67.66666666666667</v>
      </c>
      <c r="R18" s="146">
        <f t="shared" si="1"/>
        <v>7.039408866995074</v>
      </c>
      <c r="S18" s="143">
        <v>12073</v>
      </c>
      <c r="T18" s="140">
        <f t="shared" si="2"/>
        <v>-0.17145697009856706</v>
      </c>
      <c r="U18" s="147">
        <v>471105</v>
      </c>
      <c r="V18" s="144">
        <v>47187</v>
      </c>
      <c r="W18" s="149">
        <f aca="true" t="shared" si="4" ref="W18:W24">U18/V18</f>
        <v>9.98378790768644</v>
      </c>
      <c r="X18" s="79"/>
      <c r="Y18" s="79"/>
    </row>
    <row r="19" spans="1:25" s="64" customFormat="1" ht="15.75" customHeight="1">
      <c r="A19" s="2">
        <v>15</v>
      </c>
      <c r="B19" s="148" t="s">
        <v>86</v>
      </c>
      <c r="C19" s="172">
        <v>40116</v>
      </c>
      <c r="D19" s="141" t="s">
        <v>60</v>
      </c>
      <c r="E19" s="141" t="s">
        <v>87</v>
      </c>
      <c r="F19" s="142">
        <v>24</v>
      </c>
      <c r="G19" s="142">
        <v>23</v>
      </c>
      <c r="H19" s="142">
        <v>3</v>
      </c>
      <c r="I19" s="143">
        <v>1461</v>
      </c>
      <c r="J19" s="144">
        <v>213</v>
      </c>
      <c r="K19" s="143">
        <v>3506.5</v>
      </c>
      <c r="L19" s="144">
        <v>486</v>
      </c>
      <c r="M19" s="143">
        <v>4396</v>
      </c>
      <c r="N19" s="144">
        <v>618</v>
      </c>
      <c r="O19" s="147">
        <f>SUM(I19+K19+M19)</f>
        <v>9363.5</v>
      </c>
      <c r="P19" s="184">
        <f>SUM(J19+L19+N19)</f>
        <v>1317</v>
      </c>
      <c r="Q19" s="145">
        <f t="shared" si="0"/>
        <v>57.26086956521739</v>
      </c>
      <c r="R19" s="146">
        <f t="shared" si="1"/>
        <v>7.109719058466211</v>
      </c>
      <c r="S19" s="143">
        <v>22894.75</v>
      </c>
      <c r="T19" s="140">
        <f t="shared" si="2"/>
        <v>-0.5910197752759913</v>
      </c>
      <c r="U19" s="147">
        <v>131629.5</v>
      </c>
      <c r="V19" s="144">
        <v>12807</v>
      </c>
      <c r="W19" s="149">
        <f t="shared" si="4"/>
        <v>10.277933942375263</v>
      </c>
      <c r="X19" s="79"/>
      <c r="Y19" s="79"/>
    </row>
    <row r="20" spans="1:25" s="64" customFormat="1" ht="15.75" customHeight="1">
      <c r="A20" s="2">
        <v>16</v>
      </c>
      <c r="B20" s="148" t="s">
        <v>88</v>
      </c>
      <c r="C20" s="172">
        <v>40114</v>
      </c>
      <c r="D20" s="141" t="s">
        <v>24</v>
      </c>
      <c r="E20" s="141" t="s">
        <v>28</v>
      </c>
      <c r="F20" s="142">
        <v>74</v>
      </c>
      <c r="G20" s="142">
        <v>5</v>
      </c>
      <c r="H20" s="142">
        <v>3</v>
      </c>
      <c r="I20" s="143">
        <v>2870</v>
      </c>
      <c r="J20" s="144">
        <v>210</v>
      </c>
      <c r="K20" s="143">
        <v>3745</v>
      </c>
      <c r="L20" s="144">
        <v>264</v>
      </c>
      <c r="M20" s="143">
        <v>2622</v>
      </c>
      <c r="N20" s="144">
        <v>185</v>
      </c>
      <c r="O20" s="147">
        <f>+I20+K20+M20</f>
        <v>9237</v>
      </c>
      <c r="P20" s="184">
        <f>+J20+L20+N20</f>
        <v>659</v>
      </c>
      <c r="Q20" s="145">
        <f t="shared" si="0"/>
        <v>131.8</v>
      </c>
      <c r="R20" s="146">
        <f t="shared" si="1"/>
        <v>14.01669195751138</v>
      </c>
      <c r="S20" s="143">
        <v>104374</v>
      </c>
      <c r="T20" s="140">
        <f t="shared" si="2"/>
        <v>-0.9115009485120815</v>
      </c>
      <c r="U20" s="147">
        <v>493913</v>
      </c>
      <c r="V20" s="144">
        <v>43665</v>
      </c>
      <c r="W20" s="149">
        <f t="shared" si="4"/>
        <v>11.311416466277338</v>
      </c>
      <c r="X20" s="79"/>
      <c r="Y20" s="79"/>
    </row>
    <row r="21" spans="1:24" s="64" customFormat="1" ht="15.75" customHeight="1">
      <c r="A21" s="2">
        <v>17</v>
      </c>
      <c r="B21" s="148" t="s">
        <v>76</v>
      </c>
      <c r="C21" s="172">
        <v>40123</v>
      </c>
      <c r="D21" s="141" t="s">
        <v>60</v>
      </c>
      <c r="E21" s="141" t="s">
        <v>77</v>
      </c>
      <c r="F21" s="142">
        <v>20</v>
      </c>
      <c r="G21" s="142">
        <v>20</v>
      </c>
      <c r="H21" s="142">
        <v>2</v>
      </c>
      <c r="I21" s="143">
        <v>1311</v>
      </c>
      <c r="J21" s="144">
        <v>149</v>
      </c>
      <c r="K21" s="143">
        <v>3042.5</v>
      </c>
      <c r="L21" s="144">
        <v>338</v>
      </c>
      <c r="M21" s="143">
        <v>4157.5</v>
      </c>
      <c r="N21" s="144">
        <v>443</v>
      </c>
      <c r="O21" s="147">
        <f>I21+K21+M21</f>
        <v>8511</v>
      </c>
      <c r="P21" s="184">
        <f>SUM(J21+L21+N21)</f>
        <v>930</v>
      </c>
      <c r="Q21" s="145">
        <f t="shared" si="0"/>
        <v>46.5</v>
      </c>
      <c r="R21" s="146">
        <f t="shared" si="1"/>
        <v>9.151612903225807</v>
      </c>
      <c r="S21" s="143">
        <v>18662.75</v>
      </c>
      <c r="T21" s="140">
        <f t="shared" si="2"/>
        <v>-0.5439578840203079</v>
      </c>
      <c r="U21" s="147">
        <v>38116.75</v>
      </c>
      <c r="V21" s="144">
        <v>3914</v>
      </c>
      <c r="W21" s="149">
        <f t="shared" si="4"/>
        <v>9.73856668369954</v>
      </c>
      <c r="X21" s="79"/>
    </row>
    <row r="22" spans="1:24" s="64" customFormat="1" ht="15.75" customHeight="1">
      <c r="A22" s="2">
        <v>18</v>
      </c>
      <c r="B22" s="148" t="s">
        <v>74</v>
      </c>
      <c r="C22" s="172">
        <v>40123</v>
      </c>
      <c r="D22" s="141" t="s">
        <v>60</v>
      </c>
      <c r="E22" s="141" t="s">
        <v>75</v>
      </c>
      <c r="F22" s="142">
        <v>42</v>
      </c>
      <c r="G22" s="142">
        <v>32</v>
      </c>
      <c r="H22" s="142">
        <v>2</v>
      </c>
      <c r="I22" s="143">
        <v>1459.5</v>
      </c>
      <c r="J22" s="144">
        <v>154</v>
      </c>
      <c r="K22" s="143">
        <v>2771</v>
      </c>
      <c r="L22" s="144">
        <v>297</v>
      </c>
      <c r="M22" s="143">
        <v>3027</v>
      </c>
      <c r="N22" s="144">
        <v>323</v>
      </c>
      <c r="O22" s="147">
        <f>SUM(I22+K22+M22)</f>
        <v>7257.5</v>
      </c>
      <c r="P22" s="184">
        <f>SUM(J22+L22+N22)</f>
        <v>774</v>
      </c>
      <c r="Q22" s="145">
        <f t="shared" si="0"/>
        <v>24.1875</v>
      </c>
      <c r="R22" s="146">
        <f t="shared" si="1"/>
        <v>9.376614987080103</v>
      </c>
      <c r="S22" s="143">
        <v>31030</v>
      </c>
      <c r="T22" s="140">
        <f t="shared" si="2"/>
        <v>-0.7661134386077989</v>
      </c>
      <c r="U22" s="147">
        <v>54686.25</v>
      </c>
      <c r="V22" s="144">
        <v>5639</v>
      </c>
      <c r="W22" s="149">
        <f t="shared" si="4"/>
        <v>9.69786309629367</v>
      </c>
      <c r="X22" s="79"/>
    </row>
    <row r="23" spans="1:24" s="64" customFormat="1" ht="15.75" customHeight="1">
      <c r="A23" s="2">
        <v>19</v>
      </c>
      <c r="B23" s="148" t="s">
        <v>56</v>
      </c>
      <c r="C23" s="172">
        <v>40109</v>
      </c>
      <c r="D23" s="141" t="s">
        <v>25</v>
      </c>
      <c r="E23" s="141" t="s">
        <v>26</v>
      </c>
      <c r="F23" s="142">
        <v>35</v>
      </c>
      <c r="G23" s="142">
        <v>23</v>
      </c>
      <c r="H23" s="142">
        <v>4</v>
      </c>
      <c r="I23" s="143">
        <v>1316.5</v>
      </c>
      <c r="J23" s="144">
        <v>200</v>
      </c>
      <c r="K23" s="143">
        <v>2307</v>
      </c>
      <c r="L23" s="144">
        <v>335</v>
      </c>
      <c r="M23" s="143">
        <v>2479</v>
      </c>
      <c r="N23" s="144">
        <v>366</v>
      </c>
      <c r="O23" s="147">
        <f>I23+K23+M23</f>
        <v>6102.5</v>
      </c>
      <c r="P23" s="184">
        <f>J23+L23+N23</f>
        <v>901</v>
      </c>
      <c r="Q23" s="145">
        <f t="shared" si="0"/>
        <v>39.17391304347826</v>
      </c>
      <c r="R23" s="146">
        <f t="shared" si="1"/>
        <v>6.773029966703662</v>
      </c>
      <c r="S23" s="143">
        <v>8363.5</v>
      </c>
      <c r="T23" s="140">
        <f t="shared" si="2"/>
        <v>-0.27034136426137384</v>
      </c>
      <c r="U23" s="147">
        <v>236852.5</v>
      </c>
      <c r="V23" s="144">
        <v>23438</v>
      </c>
      <c r="W23" s="149">
        <f t="shared" si="4"/>
        <v>10.105491082856899</v>
      </c>
      <c r="X23" s="79"/>
    </row>
    <row r="24" spans="1:24" s="64" customFormat="1" ht="18">
      <c r="A24" s="2">
        <v>20</v>
      </c>
      <c r="B24" s="148" t="s">
        <v>49</v>
      </c>
      <c r="C24" s="172">
        <v>40102</v>
      </c>
      <c r="D24" s="141" t="s">
        <v>2</v>
      </c>
      <c r="E24" s="141" t="s">
        <v>48</v>
      </c>
      <c r="F24" s="142">
        <v>62</v>
      </c>
      <c r="G24" s="142">
        <v>10</v>
      </c>
      <c r="H24" s="142">
        <v>5</v>
      </c>
      <c r="I24" s="143">
        <v>1275</v>
      </c>
      <c r="J24" s="144">
        <v>278</v>
      </c>
      <c r="K24" s="143">
        <v>1904</v>
      </c>
      <c r="L24" s="144">
        <v>379</v>
      </c>
      <c r="M24" s="143">
        <v>1748</v>
      </c>
      <c r="N24" s="144">
        <v>359</v>
      </c>
      <c r="O24" s="147">
        <f>+M24+K24+I24</f>
        <v>4927</v>
      </c>
      <c r="P24" s="184">
        <f>+N24+L24+J24</f>
        <v>1016</v>
      </c>
      <c r="Q24" s="145">
        <f t="shared" si="0"/>
        <v>101.6</v>
      </c>
      <c r="R24" s="146">
        <f t="shared" si="1"/>
        <v>4.849409448818897</v>
      </c>
      <c r="S24" s="143">
        <v>11567</v>
      </c>
      <c r="T24" s="140">
        <f t="shared" si="2"/>
        <v>-0.5740468574392669</v>
      </c>
      <c r="U24" s="147">
        <v>482183</v>
      </c>
      <c r="V24" s="144">
        <v>54000</v>
      </c>
      <c r="W24" s="149">
        <f t="shared" si="4"/>
        <v>8.929314814814814</v>
      </c>
      <c r="X24" s="79"/>
    </row>
    <row r="25" spans="1:28" s="88" customFormat="1" ht="15">
      <c r="A25" s="1"/>
      <c r="B25" s="234"/>
      <c r="C25" s="234"/>
      <c r="D25" s="235"/>
      <c r="E25" s="235"/>
      <c r="F25" s="82"/>
      <c r="G25" s="82"/>
      <c r="H25" s="83"/>
      <c r="I25" s="84"/>
      <c r="J25" s="85"/>
      <c r="K25" s="84"/>
      <c r="L25" s="85"/>
      <c r="M25" s="84"/>
      <c r="N25" s="85"/>
      <c r="O25" s="84"/>
      <c r="P25" s="85"/>
      <c r="Q25" s="85" t="e">
        <f>O25/G25</f>
        <v>#DIV/0!</v>
      </c>
      <c r="R25" s="86" t="e">
        <f>O25/P25</f>
        <v>#DIV/0!</v>
      </c>
      <c r="S25" s="84"/>
      <c r="T25" s="87"/>
      <c r="U25" s="84"/>
      <c r="V25" s="85"/>
      <c r="W25" s="86"/>
      <c r="AB25" s="88" t="s">
        <v>17</v>
      </c>
    </row>
    <row r="26" spans="1:24" s="90" customFormat="1" ht="18">
      <c r="A26" s="89"/>
      <c r="G26" s="91"/>
      <c r="H26" s="92"/>
      <c r="I26" s="93"/>
      <c r="J26" s="94"/>
      <c r="K26" s="93"/>
      <c r="L26" s="94"/>
      <c r="M26" s="93"/>
      <c r="N26" s="94"/>
      <c r="O26" s="93"/>
      <c r="P26" s="94"/>
      <c r="Q26" s="95"/>
      <c r="R26" s="96"/>
      <c r="S26" s="97"/>
      <c r="T26" s="98"/>
      <c r="U26" s="97"/>
      <c r="V26" s="99"/>
      <c r="W26" s="96"/>
      <c r="X26" s="100"/>
    </row>
    <row r="27" spans="1:24" s="107" customFormat="1" ht="18">
      <c r="A27" s="101"/>
      <c r="B27" s="80"/>
      <c r="C27" s="102"/>
      <c r="D27" s="236"/>
      <c r="E27" s="237"/>
      <c r="F27" s="237"/>
      <c r="G27" s="237"/>
      <c r="H27" s="105"/>
      <c r="I27" s="106"/>
      <c r="K27" s="106"/>
      <c r="M27" s="106"/>
      <c r="O27" s="108"/>
      <c r="R27" s="109"/>
      <c r="S27" s="238" t="s">
        <v>0</v>
      </c>
      <c r="T27" s="238"/>
      <c r="U27" s="238"/>
      <c r="V27" s="238"/>
      <c r="W27" s="238"/>
      <c r="X27" s="110"/>
    </row>
    <row r="28" spans="1:24" s="107" customFormat="1" ht="18">
      <c r="A28" s="101"/>
      <c r="B28" s="80"/>
      <c r="C28" s="102"/>
      <c r="D28" s="103"/>
      <c r="E28" s="104"/>
      <c r="F28" s="104"/>
      <c r="G28" s="111"/>
      <c r="H28" s="105"/>
      <c r="M28" s="106"/>
      <c r="O28" s="108"/>
      <c r="R28" s="109"/>
      <c r="S28" s="238"/>
      <c r="T28" s="238"/>
      <c r="U28" s="238"/>
      <c r="V28" s="238"/>
      <c r="W28" s="238"/>
      <c r="X28" s="110"/>
    </row>
    <row r="29" spans="1:24" s="107" customFormat="1" ht="18">
      <c r="A29" s="101"/>
      <c r="G29" s="105"/>
      <c r="H29" s="105"/>
      <c r="M29" s="106"/>
      <c r="O29" s="108"/>
      <c r="R29" s="109"/>
      <c r="S29" s="238"/>
      <c r="T29" s="238"/>
      <c r="U29" s="238"/>
      <c r="V29" s="238"/>
      <c r="W29" s="238"/>
      <c r="X29" s="110"/>
    </row>
    <row r="30" spans="1:24" s="107" customFormat="1" ht="30" customHeight="1">
      <c r="A30" s="101"/>
      <c r="C30" s="105"/>
      <c r="E30" s="112"/>
      <c r="F30" s="105"/>
      <c r="G30" s="105"/>
      <c r="H30" s="105"/>
      <c r="I30" s="106"/>
      <c r="K30" s="106"/>
      <c r="M30" s="106"/>
      <c r="O30" s="108"/>
      <c r="P30" s="222" t="s">
        <v>23</v>
      </c>
      <c r="Q30" s="223"/>
      <c r="R30" s="223"/>
      <c r="S30" s="223"/>
      <c r="T30" s="223"/>
      <c r="U30" s="223"/>
      <c r="V30" s="223"/>
      <c r="W30" s="223"/>
      <c r="X30" s="110"/>
    </row>
    <row r="31" spans="1:24" s="107" customFormat="1" ht="30" customHeight="1">
      <c r="A31" s="101"/>
      <c r="C31" s="105"/>
      <c r="E31" s="112"/>
      <c r="F31" s="105"/>
      <c r="G31" s="105"/>
      <c r="H31" s="105"/>
      <c r="I31" s="106"/>
      <c r="K31" s="106"/>
      <c r="M31" s="106"/>
      <c r="O31" s="108"/>
      <c r="P31" s="223"/>
      <c r="Q31" s="223"/>
      <c r="R31" s="223"/>
      <c r="S31" s="223"/>
      <c r="T31" s="223"/>
      <c r="U31" s="223"/>
      <c r="V31" s="223"/>
      <c r="W31" s="223"/>
      <c r="X31" s="110"/>
    </row>
    <row r="32" spans="1:24" s="107" customFormat="1" ht="30" customHeight="1">
      <c r="A32" s="101"/>
      <c r="C32" s="105"/>
      <c r="E32" s="112"/>
      <c r="F32" s="105"/>
      <c r="G32" s="105"/>
      <c r="H32" s="105"/>
      <c r="I32" s="106"/>
      <c r="K32" s="106"/>
      <c r="M32" s="106"/>
      <c r="O32" s="108"/>
      <c r="P32" s="223"/>
      <c r="Q32" s="223"/>
      <c r="R32" s="223"/>
      <c r="S32" s="223"/>
      <c r="T32" s="223"/>
      <c r="U32" s="223"/>
      <c r="V32" s="223"/>
      <c r="W32" s="223"/>
      <c r="X32" s="110"/>
    </row>
    <row r="33" spans="1:24" s="107" customFormat="1" ht="30" customHeight="1">
      <c r="A33" s="101"/>
      <c r="C33" s="105"/>
      <c r="E33" s="112"/>
      <c r="F33" s="105"/>
      <c r="G33" s="105"/>
      <c r="H33" s="105"/>
      <c r="I33" s="106"/>
      <c r="K33" s="106"/>
      <c r="M33" s="106"/>
      <c r="O33" s="108"/>
      <c r="P33" s="223"/>
      <c r="Q33" s="223"/>
      <c r="R33" s="223"/>
      <c r="S33" s="223"/>
      <c r="T33" s="223"/>
      <c r="U33" s="223"/>
      <c r="V33" s="223"/>
      <c r="W33" s="223"/>
      <c r="X33" s="110"/>
    </row>
    <row r="34" spans="1:24" s="107" customFormat="1" ht="30" customHeight="1">
      <c r="A34" s="101"/>
      <c r="C34" s="105"/>
      <c r="E34" s="112"/>
      <c r="F34" s="105"/>
      <c r="G34" s="105"/>
      <c r="H34" s="105"/>
      <c r="I34" s="106"/>
      <c r="K34" s="106"/>
      <c r="M34" s="106"/>
      <c r="O34" s="108"/>
      <c r="P34" s="223"/>
      <c r="Q34" s="223"/>
      <c r="R34" s="223"/>
      <c r="S34" s="223"/>
      <c r="T34" s="223"/>
      <c r="U34" s="223"/>
      <c r="V34" s="223"/>
      <c r="W34" s="223"/>
      <c r="X34" s="110"/>
    </row>
    <row r="35" spans="1:24" s="107" customFormat="1" ht="45" customHeight="1">
      <c r="A35" s="101"/>
      <c r="C35" s="105"/>
      <c r="E35" s="112"/>
      <c r="F35" s="105"/>
      <c r="G35" s="113"/>
      <c r="H35" s="113"/>
      <c r="I35" s="114"/>
      <c r="J35" s="115"/>
      <c r="K35" s="114"/>
      <c r="L35" s="115"/>
      <c r="M35" s="114"/>
      <c r="N35" s="115"/>
      <c r="O35" s="108"/>
      <c r="P35" s="223"/>
      <c r="Q35" s="223"/>
      <c r="R35" s="223"/>
      <c r="S35" s="223"/>
      <c r="T35" s="223"/>
      <c r="U35" s="223"/>
      <c r="V35" s="223"/>
      <c r="W35" s="223"/>
      <c r="X35" s="110"/>
    </row>
    <row r="36" spans="1:24" s="107" customFormat="1" ht="33" customHeight="1">
      <c r="A36" s="101"/>
      <c r="C36" s="105"/>
      <c r="E36" s="112"/>
      <c r="F36" s="105"/>
      <c r="G36" s="113"/>
      <c r="H36" s="113"/>
      <c r="I36" s="114"/>
      <c r="J36" s="115"/>
      <c r="K36" s="114"/>
      <c r="L36" s="115"/>
      <c r="M36" s="114"/>
      <c r="N36" s="115"/>
      <c r="O36" s="108"/>
      <c r="P36" s="224" t="s">
        <v>11</v>
      </c>
      <c r="Q36" s="223"/>
      <c r="R36" s="223"/>
      <c r="S36" s="223"/>
      <c r="T36" s="223"/>
      <c r="U36" s="223"/>
      <c r="V36" s="223"/>
      <c r="W36" s="223"/>
      <c r="X36" s="110"/>
    </row>
    <row r="37" spans="1:24" s="107" customFormat="1" ht="33" customHeight="1">
      <c r="A37" s="101"/>
      <c r="C37" s="105"/>
      <c r="E37" s="112"/>
      <c r="F37" s="105"/>
      <c r="G37" s="113"/>
      <c r="H37" s="113"/>
      <c r="I37" s="114"/>
      <c r="J37" s="115"/>
      <c r="K37" s="114"/>
      <c r="L37" s="115"/>
      <c r="M37" s="114"/>
      <c r="N37" s="115"/>
      <c r="O37" s="108"/>
      <c r="P37" s="223"/>
      <c r="Q37" s="223"/>
      <c r="R37" s="223"/>
      <c r="S37" s="223"/>
      <c r="T37" s="223"/>
      <c r="U37" s="223"/>
      <c r="V37" s="223"/>
      <c r="W37" s="223"/>
      <c r="X37" s="110"/>
    </row>
    <row r="38" spans="1:24" s="107" customFormat="1" ht="33" customHeight="1">
      <c r="A38" s="101"/>
      <c r="C38" s="105"/>
      <c r="E38" s="112"/>
      <c r="F38" s="105"/>
      <c r="G38" s="113"/>
      <c r="H38" s="113"/>
      <c r="I38" s="114"/>
      <c r="J38" s="115"/>
      <c r="K38" s="114"/>
      <c r="L38" s="115"/>
      <c r="M38" s="114"/>
      <c r="N38" s="115"/>
      <c r="O38" s="108"/>
      <c r="P38" s="223"/>
      <c r="Q38" s="223"/>
      <c r="R38" s="223"/>
      <c r="S38" s="223"/>
      <c r="T38" s="223"/>
      <c r="U38" s="223"/>
      <c r="V38" s="223"/>
      <c r="W38" s="223"/>
      <c r="X38" s="110"/>
    </row>
    <row r="39" spans="1:24" s="107" customFormat="1" ht="33" customHeight="1">
      <c r="A39" s="101"/>
      <c r="C39" s="105"/>
      <c r="E39" s="112"/>
      <c r="F39" s="105"/>
      <c r="G39" s="113"/>
      <c r="H39" s="113"/>
      <c r="I39" s="114"/>
      <c r="J39" s="115"/>
      <c r="K39" s="114"/>
      <c r="L39" s="115"/>
      <c r="M39" s="114"/>
      <c r="N39" s="115"/>
      <c r="O39" s="108"/>
      <c r="P39" s="223"/>
      <c r="Q39" s="223"/>
      <c r="R39" s="223"/>
      <c r="S39" s="223"/>
      <c r="T39" s="223"/>
      <c r="U39" s="223"/>
      <c r="V39" s="223"/>
      <c r="W39" s="223"/>
      <c r="X39" s="110"/>
    </row>
    <row r="40" spans="1:24" s="107" customFormat="1" ht="33" customHeight="1">
      <c r="A40" s="101"/>
      <c r="C40" s="105"/>
      <c r="E40" s="112"/>
      <c r="F40" s="105"/>
      <c r="G40" s="113"/>
      <c r="H40" s="113"/>
      <c r="I40" s="114"/>
      <c r="J40" s="115"/>
      <c r="K40" s="114"/>
      <c r="L40" s="115"/>
      <c r="M40" s="114"/>
      <c r="N40" s="115"/>
      <c r="O40" s="108"/>
      <c r="P40" s="223"/>
      <c r="Q40" s="223"/>
      <c r="R40" s="223"/>
      <c r="S40" s="223"/>
      <c r="T40" s="223"/>
      <c r="U40" s="223"/>
      <c r="V40" s="223"/>
      <c r="W40" s="223"/>
      <c r="X40" s="110"/>
    </row>
    <row r="41" spans="16:23" ht="33" customHeight="1">
      <c r="P41" s="223"/>
      <c r="Q41" s="223"/>
      <c r="R41" s="223"/>
      <c r="S41" s="223"/>
      <c r="T41" s="223"/>
      <c r="U41" s="223"/>
      <c r="V41" s="223"/>
      <c r="W41" s="223"/>
    </row>
    <row r="42" spans="16:23" ht="33" customHeight="1">
      <c r="P42" s="223"/>
      <c r="Q42" s="223"/>
      <c r="R42" s="223"/>
      <c r="S42" s="223"/>
      <c r="T42" s="223"/>
      <c r="U42" s="223"/>
      <c r="V42" s="223"/>
      <c r="W42" s="223"/>
    </row>
  </sheetData>
  <sheetProtection/>
  <mergeCells count="20">
    <mergeCell ref="B25:C25"/>
    <mergeCell ref="D25:E25"/>
    <mergeCell ref="D27:G27"/>
    <mergeCell ref="S27:W29"/>
    <mergeCell ref="M3:N3"/>
    <mergeCell ref="O3:R3"/>
    <mergeCell ref="S3:T3"/>
    <mergeCell ref="U3:W3"/>
    <mergeCell ref="I3:J3"/>
    <mergeCell ref="K3:L3"/>
    <mergeCell ref="P30:W35"/>
    <mergeCell ref="P36:W42"/>
    <mergeCell ref="A2:W2"/>
    <mergeCell ref="B3:B4"/>
    <mergeCell ref="C3:C4"/>
    <mergeCell ref="D3:D4"/>
    <mergeCell ref="E3:E4"/>
    <mergeCell ref="F3:F4"/>
    <mergeCell ref="G3:G4"/>
    <mergeCell ref="H3:H4"/>
  </mergeCells>
  <printOptions/>
  <pageMargins left="0.75" right="0.75" top="1" bottom="1" header="0.5" footer="0.5"/>
  <pageSetup horizontalDpi="600" verticalDpi="600" orientation="portrait" paperSize="9" r:id="rId2"/>
  <ignoredErrors>
    <ignoredError sqref="W25 V25" unlockedFormula="1"/>
    <ignoredError sqref="O9:W23 W6"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2007-08-27T17:14:12Z</cp:lastPrinted>
  <dcterms:created xsi:type="dcterms:W3CDTF">2006-03-15T09:07:04Z</dcterms:created>
  <dcterms:modified xsi:type="dcterms:W3CDTF">2009-11-21T15:44:14Z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