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23-25 Oct (we 43)" sheetId="1" r:id="rId1"/>
    <sheet name="23-25 Oct (Top 20)" sheetId="2" r:id="rId2"/>
  </sheets>
  <definedNames>
    <definedName name="_xlnm.Print_Area" localSheetId="0">'23-25 Oct (we 43)'!$A$1:$W$72</definedName>
  </definedNames>
  <calcPr fullCalcOnLoad="1"/>
</workbook>
</file>

<file path=xl/sharedStrings.xml><?xml version="1.0" encoding="utf-8"?>
<sst xmlns="http://schemas.openxmlformats.org/spreadsheetml/2006/main" count="276" uniqueCount="115">
  <si>
    <t>*Sorted according to Weekend Total G.B.O. - Hafta sonu toplam hasılat sütununa göre sıralanmıştır.</t>
  </si>
  <si>
    <t>Company</t>
  </si>
  <si>
    <t>UIP</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</si>
  <si>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</si>
  <si>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</si>
  <si>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</si>
  <si>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</si>
  <si>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</si>
  <si>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</si>
  <si>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</si>
  <si>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</si>
  <si>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</si>
  <si>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</si>
  <si>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</si>
  <si>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</si>
  <si>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</si>
  <si>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</si>
  <si>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</si>
  <si>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</si>
  <si>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</si>
  <si>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</si>
  <si>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</si>
  <si>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</si>
  <si>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</si>
  <si>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</si>
  <si>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</si>
  <si>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FOX</t>
  </si>
  <si>
    <t>WALT DISNEY</t>
  </si>
  <si>
    <t>UNIVERSAL</t>
  </si>
  <si>
    <t>SPRI</t>
  </si>
  <si>
    <t>FILMA</t>
  </si>
  <si>
    <t>BIR FILM</t>
  </si>
  <si>
    <t>ICE AGE 3: DAWN OF THE DINOSAURS</t>
  </si>
  <si>
    <t>PATHE</t>
  </si>
  <si>
    <t>COUNTESS, THE</t>
  </si>
  <si>
    <t>EDEN LAKE</t>
  </si>
  <si>
    <t>MEDYAVIZYON</t>
  </si>
  <si>
    <t>R FILM</t>
  </si>
  <si>
    <t>INGLOURIOUS BASTERDS</t>
  </si>
  <si>
    <t>HIGH LANE</t>
  </si>
  <si>
    <t>ZEYTİNİN HAYALİ</t>
  </si>
  <si>
    <t>ELLA YAPIM</t>
  </si>
  <si>
    <t>HAYATIN TUZU</t>
  </si>
  <si>
    <t>FIKIRTEPE FILM</t>
  </si>
  <si>
    <t>LA VERITABLE HISTOIRE DU CHAT BOTTE</t>
  </si>
  <si>
    <t>ALIENS IN THE ATTIC</t>
  </si>
  <si>
    <t>FROM WITHIN</t>
  </si>
  <si>
    <t>FOCUS FEATURES</t>
  </si>
  <si>
    <t>SİZİ SEVİYORUM</t>
  </si>
  <si>
    <t>MIA YAPIM</t>
  </si>
  <si>
    <t>SONSUZ</t>
  </si>
  <si>
    <t>CARRIERS</t>
  </si>
  <si>
    <t>PONTYPOOL</t>
  </si>
  <si>
    <t>A+ FILMS</t>
  </si>
  <si>
    <t>IMMIGRANTS</t>
  </si>
  <si>
    <t>SURROGATES</t>
  </si>
  <si>
    <t>UGLY TRUTH</t>
  </si>
  <si>
    <t>11'E 10 KALA</t>
  </si>
  <si>
    <t>SINE FILM</t>
  </si>
  <si>
    <t>PASHA</t>
  </si>
  <si>
    <t>CINEFILM</t>
  </si>
  <si>
    <t>MOST PRODUCTION</t>
  </si>
  <si>
    <t>KARANLIKTAKİLER</t>
  </si>
  <si>
    <t>GAMER</t>
  </si>
  <si>
    <t>PINEMA</t>
  </si>
  <si>
    <t>D PRODUCTIONS</t>
  </si>
  <si>
    <t>FUNNY PEOPLE</t>
  </si>
  <si>
    <t>KAMPÜSTE ÇIPLAK AYAKLAR</t>
  </si>
  <si>
    <t>DUKA FILM</t>
  </si>
  <si>
    <t>TIME TRAVELLER'S WIFE</t>
  </si>
  <si>
    <t>(500) DAYS OF SUMMER</t>
  </si>
  <si>
    <t>HOKUSFOKUS</t>
  </si>
  <si>
    <t>MAZİ YARASI</t>
  </si>
  <si>
    <t>NEFES: VATAN SAĞOLSUN</t>
  </si>
  <si>
    <t>FIDA FILM-CREAVIDI</t>
  </si>
  <si>
    <t>UP</t>
  </si>
  <si>
    <t>FIDA FILM</t>
  </si>
  <si>
    <t>DRAG ME TO HELL</t>
  </si>
  <si>
    <t>BIR FILM-TIGLON</t>
  </si>
  <si>
    <t>COCO CHANEL &amp; IGOR STRAVINSKY</t>
  </si>
  <si>
    <t>TAKING WOODSTOCK</t>
  </si>
  <si>
    <t>CHILDREN OF GLORY</t>
  </si>
  <si>
    <t>KANAL-İ-ZASYON</t>
  </si>
  <si>
    <t>TIGLON-DADA FILM</t>
  </si>
  <si>
    <t>İKİ DİL BİR BAVUL</t>
  </si>
  <si>
    <t>PERISAN FILM</t>
  </si>
  <si>
    <t>OCEAN WORLD 3D</t>
  </si>
  <si>
    <t>TOTALLY SPIES</t>
  </si>
  <si>
    <t>TMC</t>
  </si>
  <si>
    <t>JENNIFER'S BODY</t>
  </si>
  <si>
    <t>FAME</t>
  </si>
  <si>
    <t>MELEKLER VE KUMARBAZLAR</t>
  </si>
  <si>
    <t>OZEN FILM</t>
  </si>
  <si>
    <t>HAYALET</t>
  </si>
  <si>
    <t>UZAK İHTİMAL</t>
  </si>
  <si>
    <t>G-FORCE</t>
  </si>
  <si>
    <t>FRITT WILT 2</t>
  </si>
  <si>
    <t>VALİ</t>
  </si>
  <si>
    <t>KOLIBA</t>
  </si>
  <si>
    <t>SPOT</t>
  </si>
  <si>
    <t>KIPROKO</t>
  </si>
  <si>
    <t>OKURIBITO (DEPARTURES)</t>
  </si>
  <si>
    <t>AVSAR FILM</t>
  </si>
  <si>
    <t>ÇINGIRAKLI TOP</t>
  </si>
  <si>
    <t>CINEGROUP</t>
  </si>
  <si>
    <t>ODE FILM</t>
  </si>
  <si>
    <t>TAKING OF PELHAM 1 2 3, THE</t>
  </si>
  <si>
    <t>EL YAPIMI</t>
  </si>
  <si>
    <t>BLOOD: THE LAST VAMPIRE</t>
  </si>
  <si>
    <t>ACI</t>
  </si>
  <si>
    <t>SAN FILM</t>
  </si>
  <si>
    <t>HE'S JUST NOT THAT INTO YOU</t>
  </si>
  <si>
    <t>FERGUN</t>
  </si>
  <si>
    <t>KANIMDAKİ BARUT</t>
  </si>
  <si>
    <t>SOMEONE BEHIND YOU</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</si>
</sst>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80">
    <font>
      <sz val="10"/>
      <name val="Arial"/>
      <family val="0"/>
    </font>
    <font>
      <sz val="8"/>
      <name val="Arial"/>
      <family val="2"/>
    </font>
    <font>
      <u val="single"/>
      <sz val="10"/>
      <color indexed="12"/>
      <name val="Arial"/>
      <family val="0"/>
    </font>
    <font>
      <u val="single"/>
      <sz val="10"/>
      <color indexed="36"/>
      <name val="Arial"/>
      <family val="0"/>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14"/>
      <color indexed="9"/>
      <name val="Impact"/>
      <family val="2"/>
    </font>
    <font>
      <sz val="20"/>
      <color indexed="40"/>
      <name val="GoudyLight"/>
      <family val="0"/>
    </font>
    <font>
      <sz val="10"/>
      <color indexed="40"/>
      <name val="Arial"/>
      <family val="0"/>
    </font>
    <font>
      <sz val="16"/>
      <color indexed="40"/>
      <name val="GoudyLight"/>
      <family val="0"/>
    </font>
    <font>
      <b/>
      <sz val="10"/>
      <name val="Trebuchet MS"/>
      <family val="2"/>
    </font>
    <font>
      <sz val="10"/>
      <color indexed="12"/>
      <name val="Trebuchet MS"/>
      <family val="2"/>
    </font>
    <font>
      <b/>
      <sz val="10"/>
      <color indexed="12"/>
      <name val="Trebuchet MS"/>
      <family val="2"/>
    </font>
    <font>
      <b/>
      <sz val="11"/>
      <color indexed="9"/>
      <name val="Century Gothic"/>
      <family val="2"/>
    </font>
    <font>
      <sz val="9"/>
      <color indexed="9"/>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hair"/>
      <right>
        <color indexed="63"/>
      </right>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color indexed="63"/>
      </left>
      <right style="hair"/>
      <top style="hair"/>
      <bottom style="hair"/>
    </border>
    <border>
      <left style="medium"/>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171" fontId="0" fillId="0" borderId="0" applyFont="0" applyFill="0" applyBorder="0" applyAlignment="0" applyProtection="0"/>
    <xf numFmtId="0" fontId="66" fillId="27" borderId="1" applyNumberFormat="0" applyAlignment="0" applyProtection="0"/>
    <xf numFmtId="0" fontId="6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09">
    <xf numFmtId="0" fontId="0" fillId="0" borderId="0" xfId="0" applyAlignment="1">
      <alignment/>
    </xf>
    <xf numFmtId="0" fontId="22" fillId="33" borderId="10" xfId="0" applyFont="1" applyFill="1" applyBorder="1" applyAlignment="1" applyProtection="1">
      <alignment horizontal="center" vertical="center"/>
      <protection/>
    </xf>
    <xf numFmtId="0" fontId="20" fillId="0" borderId="11" xfId="0" applyFont="1" applyFill="1" applyBorder="1" applyAlignment="1" applyProtection="1">
      <alignment horizontal="right" vertical="center"/>
      <protection/>
    </xf>
    <xf numFmtId="3" fontId="23" fillId="33" borderId="12" xfId="0" applyNumberFormat="1" applyFont="1" applyFill="1" applyBorder="1" applyAlignment="1" applyProtection="1">
      <alignment horizontal="center" vertical="center"/>
      <protection/>
    </xf>
    <xf numFmtId="0" fontId="23" fillId="33" borderId="12" xfId="0" applyFont="1" applyFill="1" applyBorder="1" applyAlignment="1" applyProtection="1">
      <alignment horizontal="center" vertical="center"/>
      <protection/>
    </xf>
    <xf numFmtId="193" fontId="23" fillId="33" borderId="12" xfId="0" applyNumberFormat="1" applyFont="1" applyFill="1" applyBorder="1" applyAlignment="1" applyProtection="1">
      <alignment horizontal="center" vertical="center"/>
      <protection/>
    </xf>
    <xf numFmtId="192" fontId="23" fillId="33" borderId="12" xfId="61" applyNumberFormat="1" applyFont="1" applyFill="1" applyBorder="1" applyAlignment="1" applyProtection="1">
      <alignment horizontal="center" vertical="center"/>
      <protection/>
    </xf>
    <xf numFmtId="1" fontId="20" fillId="0" borderId="10" xfId="0" applyNumberFormat="1" applyFont="1" applyFill="1" applyBorder="1" applyAlignment="1" applyProtection="1">
      <alignment horizontal="right" vertical="center"/>
      <protection/>
    </xf>
    <xf numFmtId="171" fontId="5" fillId="0" borderId="10" xfId="43" applyFont="1" applyFill="1" applyBorder="1" applyAlignment="1" applyProtection="1">
      <alignment horizontal="left" vertical="center"/>
      <protection/>
    </xf>
    <xf numFmtId="190" fontId="5"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191" fontId="19" fillId="0" borderId="10" xfId="0" applyNumberFormat="1" applyFont="1" applyFill="1" applyBorder="1" applyAlignment="1" applyProtection="1">
      <alignment horizontal="right" vertical="center"/>
      <protection/>
    </xf>
    <xf numFmtId="191" fontId="5" fillId="0" borderId="10" xfId="0" applyNumberFormat="1" applyFont="1" applyFill="1" applyBorder="1" applyAlignment="1" applyProtection="1">
      <alignment horizontal="right" vertical="center"/>
      <protection/>
    </xf>
    <xf numFmtId="191" fontId="18" fillId="0" borderId="10"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locked="0"/>
    </xf>
    <xf numFmtId="0" fontId="22" fillId="0" borderId="10" xfId="0" applyFont="1" applyFill="1" applyBorder="1" applyAlignment="1" applyProtection="1">
      <alignment horizontal="center" vertical="center"/>
      <protection/>
    </xf>
    <xf numFmtId="0" fontId="21" fillId="0" borderId="10" xfId="0" applyFont="1" applyFill="1" applyBorder="1" applyAlignment="1" applyProtection="1">
      <alignment horizontal="right" vertical="center"/>
      <protection/>
    </xf>
    <xf numFmtId="0" fontId="15" fillId="0" borderId="10" xfId="0" applyFont="1" applyFill="1" applyBorder="1" applyAlignment="1" applyProtection="1">
      <alignment horizontal="left" vertical="center"/>
      <protection/>
    </xf>
    <xf numFmtId="190" fontId="15" fillId="0" borderId="10" xfId="0" applyNumberFormat="1"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10" xfId="0"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193" fontId="13" fillId="0" borderId="10" xfId="0" applyNumberFormat="1" applyFont="1" applyFill="1" applyBorder="1" applyAlignment="1" applyProtection="1">
      <alignment vertical="center"/>
      <protection/>
    </xf>
    <xf numFmtId="191" fontId="13" fillId="0" borderId="10" xfId="0" applyNumberFormat="1" applyFont="1" applyFill="1" applyBorder="1" applyAlignment="1" applyProtection="1">
      <alignment horizontal="right" vertical="center"/>
      <protection/>
    </xf>
    <xf numFmtId="192" fontId="13" fillId="0" borderId="10" xfId="61" applyNumberFormat="1"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20" fillId="0" borderId="10" xfId="0"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190"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193" fontId="8" fillId="0" borderId="10" xfId="0" applyNumberFormat="1"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191" fontId="8" fillId="0" borderId="10" xfId="0" applyNumberFormat="1" applyFont="1" applyFill="1" applyBorder="1" applyAlignment="1" applyProtection="1">
      <alignment horizontal="right" vertical="center"/>
      <protection locked="0"/>
    </xf>
    <xf numFmtId="0" fontId="2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0" fillId="0" borderId="13" xfId="0" applyFont="1" applyFill="1" applyBorder="1" applyAlignment="1" applyProtection="1">
      <alignment horizontal="right" vertical="center"/>
      <protection/>
    </xf>
    <xf numFmtId="193" fontId="17" fillId="0" borderId="14"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192" fontId="5" fillId="0" borderId="10" xfId="0" applyNumberFormat="1" applyFont="1" applyFill="1" applyBorder="1" applyAlignment="1" applyProtection="1">
      <alignment vertical="center"/>
      <protection locked="0"/>
    </xf>
    <xf numFmtId="192" fontId="17" fillId="0" borderId="14" xfId="0" applyNumberFormat="1" applyFont="1" applyFill="1" applyBorder="1" applyAlignment="1" applyProtection="1">
      <alignment horizontal="center" vertical="center" wrapText="1"/>
      <protection/>
    </xf>
    <xf numFmtId="192" fontId="8" fillId="0" borderId="10" xfId="0" applyNumberFormat="1" applyFont="1" applyFill="1" applyBorder="1" applyAlignment="1" applyProtection="1">
      <alignment vertical="center"/>
      <protection locked="0"/>
    </xf>
    <xf numFmtId="0" fontId="20" fillId="0" borderId="16" xfId="0"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xf>
    <xf numFmtId="171" fontId="5" fillId="0" borderId="0" xfId="43" applyFont="1" applyFill="1" applyBorder="1" applyAlignment="1" applyProtection="1">
      <alignment vertical="center"/>
      <protection/>
    </xf>
    <xf numFmtId="190"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191" fontId="19" fillId="0" borderId="0" xfId="0" applyNumberFormat="1" applyFont="1" applyFill="1" applyBorder="1" applyAlignment="1" applyProtection="1">
      <alignment horizontal="right" vertical="center"/>
      <protection/>
    </xf>
    <xf numFmtId="188" fontId="10" fillId="0" borderId="0" xfId="0" applyNumberFormat="1" applyFont="1" applyFill="1" applyBorder="1" applyAlignment="1" applyProtection="1">
      <alignment horizontal="right" vertical="center"/>
      <protection/>
    </xf>
    <xf numFmtId="188"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vertical="center"/>
      <protection/>
    </xf>
    <xf numFmtId="191" fontId="18"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0" fillId="0" borderId="17"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191" fontId="17" fillId="0" borderId="19" xfId="0" applyNumberFormat="1" applyFont="1" applyBorder="1" applyAlignment="1" applyProtection="1">
      <alignment horizontal="center" wrapText="1"/>
      <protection/>
    </xf>
    <xf numFmtId="188" fontId="17" fillId="0" borderId="19" xfId="0" applyNumberFormat="1" applyFont="1" applyBorder="1" applyAlignment="1" applyProtection="1">
      <alignment horizontal="center" wrapText="1"/>
      <protection/>
    </xf>
    <xf numFmtId="191" fontId="17" fillId="0" borderId="19" xfId="0" applyNumberFormat="1" applyFont="1" applyFill="1" applyBorder="1" applyAlignment="1" applyProtection="1">
      <alignment horizontal="center" wrapText="1"/>
      <protection/>
    </xf>
    <xf numFmtId="188" fontId="17" fillId="0" borderId="19" xfId="0" applyNumberFormat="1" applyFont="1" applyFill="1" applyBorder="1" applyAlignment="1" applyProtection="1">
      <alignment horizontal="center" wrapText="1"/>
      <protection/>
    </xf>
    <xf numFmtId="193" fontId="17" fillId="0" borderId="19" xfId="0" applyNumberFormat="1" applyFont="1" applyFill="1" applyBorder="1" applyAlignment="1" applyProtection="1">
      <alignment horizontal="center" wrapText="1"/>
      <protection/>
    </xf>
    <xf numFmtId="0" fontId="17" fillId="0" borderId="19" xfId="0" applyFont="1" applyBorder="1" applyAlignment="1" applyProtection="1">
      <alignment horizontal="center" wrapText="1"/>
      <protection/>
    </xf>
    <xf numFmtId="193" fontId="17" fillId="0" borderId="20" xfId="0" applyNumberFormat="1" applyFont="1" applyFill="1" applyBorder="1" applyAlignment="1" applyProtection="1">
      <alignment horizontal="center" wrapText="1"/>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20" fillId="0" borderId="21" xfId="0" applyFont="1" applyFill="1" applyBorder="1" applyAlignment="1" applyProtection="1">
      <alignment horizontal="right"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85" fontId="22" fillId="33" borderId="12" xfId="0" applyNumberFormat="1" applyFont="1" applyFill="1" applyBorder="1" applyAlignment="1" applyProtection="1">
      <alignment horizontal="center" vertical="center"/>
      <protection/>
    </xf>
    <xf numFmtId="188" fontId="22" fillId="33" borderId="12" xfId="0" applyNumberFormat="1"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61" applyNumberFormat="1"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1" fillId="0" borderId="0" xfId="0" applyFont="1" applyFill="1" applyBorder="1" applyAlignment="1" applyProtection="1">
      <alignment horizontal="right" vertical="center"/>
      <protection/>
    </xf>
    <xf numFmtId="0" fontId="15" fillId="0" borderId="0" xfId="0" applyFont="1" applyFill="1" applyBorder="1" applyAlignment="1" applyProtection="1">
      <alignment vertical="center"/>
      <protection/>
    </xf>
    <xf numFmtId="3" fontId="13"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1"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20" fillId="0" borderId="0" xfId="0" applyFont="1" applyBorder="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8" fillId="0" borderId="0" xfId="0" applyFont="1" applyBorder="1" applyAlignment="1" applyProtection="1">
      <alignment horizontal="center" vertical="center"/>
      <protection locked="0"/>
    </xf>
    <xf numFmtId="185" fontId="8"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185" fontId="11" fillId="0" borderId="0" xfId="0" applyNumberFormat="1" applyFont="1" applyFill="1" applyBorder="1" applyAlignment="1" applyProtection="1">
      <alignment vertical="center"/>
      <protection locked="0"/>
    </xf>
    <xf numFmtId="193" fontId="8"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12" fillId="0" borderId="0" xfId="0" applyFont="1" applyFill="1" applyBorder="1" applyAlignment="1">
      <alignment horizontal="center" vertical="center"/>
    </xf>
    <xf numFmtId="0" fontId="8" fillId="0" borderId="0"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185"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185" fontId="11" fillId="0" borderId="0" xfId="0" applyNumberFormat="1" applyFont="1" applyFill="1" applyAlignment="1" applyProtection="1">
      <alignment vertical="center"/>
      <protection locked="0"/>
    </xf>
    <xf numFmtId="0" fontId="6" fillId="0" borderId="0" xfId="0" applyFont="1" applyAlignment="1" applyProtection="1">
      <alignment vertical="center"/>
      <protection locked="0"/>
    </xf>
    <xf numFmtId="193" fontId="8" fillId="0" borderId="0" xfId="0" applyNumberFormat="1" applyFont="1" applyAlignment="1" applyProtection="1">
      <alignment vertical="center"/>
      <protection locked="0"/>
    </xf>
    <xf numFmtId="185" fontId="8" fillId="0" borderId="0" xfId="0" applyNumberFormat="1" applyFont="1" applyAlignment="1" applyProtection="1">
      <alignment horizontal="right" vertical="center"/>
      <protection locked="0"/>
    </xf>
    <xf numFmtId="188" fontId="8" fillId="0" borderId="0" xfId="0" applyNumberFormat="1" applyFont="1" applyAlignment="1" applyProtection="1">
      <alignment vertical="center"/>
      <protection locked="0"/>
    </xf>
    <xf numFmtId="191" fontId="23" fillId="33" borderId="12" xfId="0" applyNumberFormat="1" applyFont="1" applyFill="1" applyBorder="1" applyAlignment="1" applyProtection="1">
      <alignment horizontal="right" vertical="center"/>
      <protection/>
    </xf>
    <xf numFmtId="191" fontId="22" fillId="33" borderId="12" xfId="0" applyNumberFormat="1" applyFont="1" applyFill="1" applyBorder="1" applyAlignment="1" applyProtection="1">
      <alignment horizontal="right" vertical="center"/>
      <protection/>
    </xf>
    <xf numFmtId="191" fontId="11" fillId="0" borderId="10" xfId="0" applyNumberFormat="1" applyFont="1" applyFill="1" applyBorder="1" applyAlignment="1" applyProtection="1">
      <alignment horizontal="right" vertical="center"/>
      <protection locked="0"/>
    </xf>
    <xf numFmtId="191" fontId="5" fillId="0" borderId="10" xfId="0" applyNumberFormat="1" applyFont="1" applyFill="1" applyBorder="1" applyAlignment="1" applyProtection="1">
      <alignment horizontal="right" vertical="center"/>
      <protection locked="0"/>
    </xf>
    <xf numFmtId="196" fontId="10" fillId="0" borderId="10" xfId="0" applyNumberFormat="1" applyFont="1" applyFill="1" applyBorder="1" applyAlignment="1" applyProtection="1">
      <alignment horizontal="right" vertical="center"/>
      <protection/>
    </xf>
    <xf numFmtId="196" fontId="23" fillId="33" borderId="12" xfId="0" applyNumberFormat="1" applyFont="1" applyFill="1" applyBorder="1" applyAlignment="1" applyProtection="1">
      <alignment horizontal="right" vertical="center"/>
      <protection/>
    </xf>
    <xf numFmtId="196" fontId="13" fillId="0" borderId="10" xfId="0" applyNumberFormat="1" applyFont="1" applyFill="1" applyBorder="1" applyAlignment="1" applyProtection="1">
      <alignment horizontal="right" vertical="center"/>
      <protection/>
    </xf>
    <xf numFmtId="196" fontId="8"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xf>
    <xf numFmtId="196" fontId="18" fillId="0" borderId="10"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22" fillId="33" borderId="12" xfId="0" applyNumberFormat="1" applyFont="1" applyFill="1" applyBorder="1" applyAlignment="1" applyProtection="1">
      <alignment horizontal="right" vertical="center"/>
      <protection/>
    </xf>
    <xf numFmtId="196" fontId="11"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locked="0"/>
    </xf>
    <xf numFmtId="191" fontId="17" fillId="0" borderId="14" xfId="0" applyNumberFormat="1" applyFont="1" applyFill="1" applyBorder="1" applyAlignment="1" applyProtection="1">
      <alignment horizontal="center" vertical="center" wrapText="1"/>
      <protection/>
    </xf>
    <xf numFmtId="196" fontId="17" fillId="0" borderId="14" xfId="0" applyNumberFormat="1" applyFont="1" applyFill="1" applyBorder="1" applyAlignment="1" applyProtection="1">
      <alignment horizontal="center" vertical="center" wrapText="1"/>
      <protection/>
    </xf>
    <xf numFmtId="0" fontId="20" fillId="0" borderId="22" xfId="0" applyFont="1" applyFill="1" applyBorder="1" applyAlignment="1" applyProtection="1">
      <alignment horizontal="right" vertical="center"/>
      <protection/>
    </xf>
    <xf numFmtId="190" fontId="24" fillId="0" borderId="10" xfId="0" applyNumberFormat="1" applyFont="1" applyFill="1" applyBorder="1" applyAlignment="1" applyProtection="1">
      <alignment horizontal="left" vertical="center"/>
      <protection locked="0"/>
    </xf>
    <xf numFmtId="190" fontId="30" fillId="0" borderId="10" xfId="0" applyNumberFormat="1" applyFont="1" applyFill="1" applyBorder="1" applyAlignment="1" applyProtection="1">
      <alignment horizontal="left" vertical="center"/>
      <protection locked="0"/>
    </xf>
    <xf numFmtId="0" fontId="30" fillId="0" borderId="10" xfId="0" applyNumberFormat="1" applyFont="1" applyFill="1" applyBorder="1" applyAlignment="1" applyProtection="1">
      <alignment vertical="center"/>
      <protection locked="0"/>
    </xf>
    <xf numFmtId="0" fontId="30" fillId="0" borderId="10" xfId="0" applyNumberFormat="1" applyFont="1" applyFill="1" applyBorder="1" applyAlignment="1" applyProtection="1">
      <alignment horizontal="center" vertical="center"/>
      <protection locked="0"/>
    </xf>
    <xf numFmtId="4" fontId="30" fillId="0" borderId="10" xfId="43" applyNumberFormat="1" applyFont="1" applyFill="1" applyBorder="1" applyAlignment="1" applyProtection="1">
      <alignment horizontal="right" vertical="center"/>
      <protection locked="0"/>
    </xf>
    <xf numFmtId="3" fontId="30" fillId="0" borderId="10" xfId="43" applyNumberFormat="1" applyFont="1" applyFill="1" applyBorder="1" applyAlignment="1" applyProtection="1">
      <alignment horizontal="right" vertical="center"/>
      <protection locked="0"/>
    </xf>
    <xf numFmtId="4" fontId="31" fillId="0" borderId="10" xfId="43" applyNumberFormat="1" applyFont="1" applyFill="1" applyBorder="1" applyAlignment="1" applyProtection="1">
      <alignment horizontal="right" vertical="center"/>
      <protection/>
    </xf>
    <xf numFmtId="3" fontId="31" fillId="0" borderId="10" xfId="43" applyNumberFormat="1" applyFont="1" applyFill="1" applyBorder="1" applyAlignment="1" applyProtection="1">
      <alignment horizontal="right" vertical="center"/>
      <protection/>
    </xf>
    <xf numFmtId="3" fontId="30" fillId="0" borderId="10" xfId="61" applyNumberFormat="1" applyFont="1" applyFill="1" applyBorder="1" applyAlignment="1" applyProtection="1">
      <alignment horizontal="right" vertical="center"/>
      <protection/>
    </xf>
    <xf numFmtId="2" fontId="30" fillId="0" borderId="10" xfId="61" applyNumberFormat="1" applyFont="1" applyFill="1" applyBorder="1" applyAlignment="1" applyProtection="1">
      <alignment horizontal="right" vertical="center"/>
      <protection/>
    </xf>
    <xf numFmtId="192" fontId="30" fillId="0" borderId="10" xfId="61" applyNumberFormat="1" applyFont="1" applyFill="1" applyBorder="1" applyAlignment="1" applyProtection="1">
      <alignment horizontal="right" vertical="center"/>
      <protection/>
    </xf>
    <xf numFmtId="4" fontId="30" fillId="0" borderId="10" xfId="43" applyNumberFormat="1" applyFont="1" applyFill="1" applyBorder="1" applyAlignment="1" applyProtection="1">
      <alignment horizontal="right" vertical="center"/>
      <protection/>
    </xf>
    <xf numFmtId="190" fontId="30" fillId="0" borderId="10" xfId="0" applyNumberFormat="1" applyFont="1" applyFill="1" applyBorder="1" applyAlignment="1">
      <alignment horizontal="left" vertical="center"/>
    </xf>
    <xf numFmtId="0" fontId="30" fillId="0" borderId="10" xfId="0" applyNumberFormat="1" applyFont="1" applyFill="1" applyBorder="1" applyAlignment="1">
      <alignment vertical="center"/>
    </xf>
    <xf numFmtId="0" fontId="30" fillId="0" borderId="10" xfId="0" applyNumberFormat="1" applyFont="1" applyFill="1" applyBorder="1" applyAlignment="1">
      <alignment horizontal="center" vertical="center"/>
    </xf>
    <xf numFmtId="4" fontId="30" fillId="0" borderId="10" xfId="40" applyNumberFormat="1" applyFont="1" applyFill="1" applyBorder="1" applyAlignment="1">
      <alignment horizontal="right" vertical="center"/>
    </xf>
    <xf numFmtId="3" fontId="30" fillId="0" borderId="10" xfId="40" applyNumberFormat="1" applyFont="1" applyFill="1" applyBorder="1" applyAlignment="1">
      <alignment horizontal="right" vertical="center"/>
    </xf>
    <xf numFmtId="4" fontId="31" fillId="0" borderId="10" xfId="40" applyNumberFormat="1" applyFont="1" applyFill="1" applyBorder="1" applyAlignment="1" applyProtection="1">
      <alignment horizontal="right" vertical="center"/>
      <protection/>
    </xf>
    <xf numFmtId="3" fontId="31" fillId="0" borderId="10" xfId="40" applyNumberFormat="1" applyFont="1" applyFill="1" applyBorder="1" applyAlignment="1" applyProtection="1">
      <alignment horizontal="right" vertical="center"/>
      <protection/>
    </xf>
    <xf numFmtId="2" fontId="30" fillId="0" borderId="10" xfId="40" applyNumberFormat="1" applyFont="1" applyFill="1" applyBorder="1" applyAlignment="1">
      <alignment horizontal="right" vertical="center"/>
    </xf>
    <xf numFmtId="4" fontId="30" fillId="0" borderId="10" xfId="0" applyNumberFormat="1" applyFont="1" applyFill="1" applyBorder="1" applyAlignment="1">
      <alignment horizontal="right" vertical="center"/>
    </xf>
    <xf numFmtId="3" fontId="30" fillId="0" borderId="10" xfId="40" applyNumberFormat="1" applyFont="1" applyFill="1" applyBorder="1" applyAlignment="1" applyProtection="1">
      <alignment horizontal="right" vertical="center"/>
      <protection locked="0"/>
    </xf>
    <xf numFmtId="2" fontId="30" fillId="0" borderId="10" xfId="0" applyNumberFormat="1" applyFont="1" applyFill="1" applyBorder="1" applyAlignment="1">
      <alignment horizontal="right" vertical="center"/>
    </xf>
    <xf numFmtId="190" fontId="24" fillId="0" borderId="10" xfId="0" applyNumberFormat="1" applyFont="1" applyFill="1" applyBorder="1" applyAlignment="1">
      <alignment horizontal="left" vertical="center"/>
    </xf>
    <xf numFmtId="0" fontId="24" fillId="0" borderId="10" xfId="0" applyNumberFormat="1" applyFont="1" applyFill="1" applyBorder="1" applyAlignment="1">
      <alignment vertical="center"/>
    </xf>
    <xf numFmtId="0" fontId="24" fillId="0" borderId="10" xfId="0" applyNumberFormat="1" applyFont="1" applyFill="1" applyBorder="1" applyAlignment="1">
      <alignment horizontal="center" vertical="center"/>
    </xf>
    <xf numFmtId="4" fontId="24" fillId="0" borderId="10" xfId="43" applyNumberFormat="1" applyFont="1" applyFill="1" applyBorder="1" applyAlignment="1">
      <alignment horizontal="right" vertical="center"/>
    </xf>
    <xf numFmtId="3" fontId="24" fillId="0" borderId="10" xfId="43" applyNumberFormat="1" applyFont="1" applyFill="1" applyBorder="1" applyAlignment="1">
      <alignment horizontal="right" vertical="center"/>
    </xf>
    <xf numFmtId="4" fontId="29" fillId="0" borderId="10" xfId="43" applyNumberFormat="1" applyFont="1" applyFill="1" applyBorder="1" applyAlignment="1">
      <alignment horizontal="right" vertical="center"/>
    </xf>
    <xf numFmtId="3" fontId="29" fillId="0" borderId="10" xfId="43" applyNumberFormat="1" applyFont="1" applyFill="1" applyBorder="1" applyAlignment="1">
      <alignment horizontal="right" vertical="center"/>
    </xf>
    <xf numFmtId="2" fontId="24" fillId="0" borderId="10" xfId="43" applyNumberFormat="1" applyFont="1" applyFill="1" applyBorder="1" applyAlignment="1">
      <alignment horizontal="right" vertical="center"/>
    </xf>
    <xf numFmtId="192" fontId="24" fillId="0" borderId="10" xfId="61" applyNumberFormat="1" applyFont="1" applyFill="1" applyBorder="1" applyAlignment="1" applyProtection="1">
      <alignment horizontal="right" vertical="center"/>
      <protection/>
    </xf>
    <xf numFmtId="4" fontId="24" fillId="0" borderId="10" xfId="40" applyNumberFormat="1" applyFont="1" applyFill="1" applyBorder="1" applyAlignment="1">
      <alignment horizontal="right" vertical="center"/>
    </xf>
    <xf numFmtId="3" fontId="24" fillId="0" borderId="10" xfId="40" applyNumberFormat="1" applyFont="1" applyFill="1" applyBorder="1" applyAlignment="1">
      <alignment horizontal="right" vertical="center"/>
    </xf>
    <xf numFmtId="4" fontId="29" fillId="0" borderId="10" xfId="40" applyNumberFormat="1" applyFont="1" applyFill="1" applyBorder="1" applyAlignment="1" applyProtection="1">
      <alignment horizontal="right" vertical="center"/>
      <protection/>
    </xf>
    <xf numFmtId="3" fontId="29" fillId="0" borderId="10" xfId="40" applyNumberFormat="1" applyFont="1" applyFill="1" applyBorder="1" applyAlignment="1" applyProtection="1">
      <alignment horizontal="right" vertical="center"/>
      <protection/>
    </xf>
    <xf numFmtId="2" fontId="24" fillId="0" borderId="10" xfId="40" applyNumberFormat="1" applyFont="1" applyFill="1" applyBorder="1" applyAlignment="1">
      <alignment horizontal="right" vertical="center"/>
    </xf>
    <xf numFmtId="4" fontId="24" fillId="0" borderId="10" xfId="0" applyNumberFormat="1" applyFont="1" applyFill="1" applyBorder="1" applyAlignment="1">
      <alignment horizontal="right" vertical="center"/>
    </xf>
    <xf numFmtId="3" fontId="24" fillId="0" borderId="10" xfId="40" applyNumberFormat="1" applyFont="1" applyFill="1" applyBorder="1" applyAlignment="1" applyProtection="1">
      <alignment horizontal="right" vertical="center"/>
      <protection locked="0"/>
    </xf>
    <xf numFmtId="2" fontId="24" fillId="0" borderId="10" xfId="0" applyNumberFormat="1" applyFont="1" applyFill="1" applyBorder="1" applyAlignment="1">
      <alignment horizontal="right" vertical="center"/>
    </xf>
    <xf numFmtId="0" fontId="24" fillId="0" borderId="10" xfId="0" applyNumberFormat="1" applyFont="1" applyFill="1" applyBorder="1" applyAlignment="1" applyProtection="1">
      <alignment vertical="center"/>
      <protection locked="0"/>
    </xf>
    <xf numFmtId="0" fontId="24" fillId="0" borderId="10" xfId="0" applyNumberFormat="1" applyFont="1" applyFill="1" applyBorder="1" applyAlignment="1" applyProtection="1">
      <alignment horizontal="center" vertical="center"/>
      <protection locked="0"/>
    </xf>
    <xf numFmtId="4" fontId="24" fillId="0" borderId="10" xfId="43" applyNumberFormat="1" applyFont="1" applyFill="1" applyBorder="1" applyAlignment="1" applyProtection="1">
      <alignment horizontal="right" vertical="center"/>
      <protection locked="0"/>
    </xf>
    <xf numFmtId="3" fontId="24" fillId="0" borderId="10" xfId="43" applyNumberFormat="1" applyFont="1" applyFill="1" applyBorder="1" applyAlignment="1" applyProtection="1">
      <alignment horizontal="right" vertical="center"/>
      <protection locked="0"/>
    </xf>
    <xf numFmtId="4" fontId="29" fillId="0" borderId="10" xfId="43" applyNumberFormat="1" applyFont="1" applyFill="1" applyBorder="1" applyAlignment="1" applyProtection="1">
      <alignment horizontal="right" vertical="center"/>
      <protection/>
    </xf>
    <xf numFmtId="3" fontId="29" fillId="0" borderId="10" xfId="43" applyNumberFormat="1" applyFont="1" applyFill="1" applyBorder="1" applyAlignment="1" applyProtection="1">
      <alignment horizontal="right" vertical="center"/>
      <protection/>
    </xf>
    <xf numFmtId="3" fontId="24" fillId="0" borderId="10" xfId="61" applyNumberFormat="1" applyFont="1" applyFill="1" applyBorder="1" applyAlignment="1" applyProtection="1">
      <alignment horizontal="right" vertical="center"/>
      <protection/>
    </xf>
    <xf numFmtId="2" fontId="24" fillId="0" borderId="10" xfId="61" applyNumberFormat="1" applyFont="1" applyFill="1" applyBorder="1" applyAlignment="1" applyProtection="1">
      <alignment horizontal="right" vertical="center"/>
      <protection/>
    </xf>
    <xf numFmtId="4" fontId="30" fillId="0" borderId="10" xfId="43" applyNumberFormat="1" applyFont="1" applyFill="1" applyBorder="1" applyAlignment="1">
      <alignment horizontal="right" vertical="center"/>
    </xf>
    <xf numFmtId="3" fontId="30" fillId="0" borderId="10" xfId="43" applyNumberFormat="1" applyFont="1" applyFill="1" applyBorder="1" applyAlignment="1">
      <alignment horizontal="right" vertical="center"/>
    </xf>
    <xf numFmtId="4" fontId="31" fillId="0" borderId="10" xfId="43" applyNumberFormat="1" applyFont="1" applyFill="1" applyBorder="1" applyAlignment="1">
      <alignment horizontal="right" vertical="center"/>
    </xf>
    <xf numFmtId="3" fontId="31" fillId="0" borderId="10" xfId="43" applyNumberFormat="1" applyFont="1" applyFill="1" applyBorder="1" applyAlignment="1">
      <alignment horizontal="right" vertical="center"/>
    </xf>
    <xf numFmtId="3" fontId="30" fillId="0" borderId="10" xfId="0" applyNumberFormat="1" applyFont="1" applyFill="1" applyBorder="1" applyAlignment="1">
      <alignment horizontal="right" vertical="center"/>
    </xf>
    <xf numFmtId="3" fontId="24" fillId="0" borderId="10" xfId="0" applyNumberFormat="1" applyFont="1" applyFill="1" applyBorder="1" applyAlignment="1">
      <alignment horizontal="right" vertical="center"/>
    </xf>
    <xf numFmtId="4" fontId="24" fillId="0" borderId="10" xfId="43" applyNumberFormat="1" applyFont="1" applyFill="1" applyBorder="1" applyAlignment="1" applyProtection="1">
      <alignment horizontal="right" vertical="center"/>
      <protection/>
    </xf>
    <xf numFmtId="0" fontId="30" fillId="0" borderId="23" xfId="0" applyNumberFormat="1" applyFont="1" applyFill="1" applyBorder="1" applyAlignment="1" applyProtection="1">
      <alignment horizontal="left" vertical="center"/>
      <protection locked="0"/>
    </xf>
    <xf numFmtId="190" fontId="30" fillId="0" borderId="24" xfId="0" applyNumberFormat="1" applyFont="1" applyFill="1" applyBorder="1" applyAlignment="1" applyProtection="1">
      <alignment horizontal="left" vertical="center"/>
      <protection locked="0"/>
    </xf>
    <xf numFmtId="0" fontId="30" fillId="0" borderId="24" xfId="0" applyNumberFormat="1" applyFont="1" applyFill="1" applyBorder="1" applyAlignment="1" applyProtection="1">
      <alignment vertical="center"/>
      <protection locked="0"/>
    </xf>
    <xf numFmtId="0" fontId="30" fillId="0" borderId="24" xfId="0" applyNumberFormat="1" applyFont="1" applyFill="1" applyBorder="1" applyAlignment="1" applyProtection="1">
      <alignment horizontal="center" vertical="center"/>
      <protection locked="0"/>
    </xf>
    <xf numFmtId="4" fontId="30" fillId="0" borderId="24" xfId="43" applyNumberFormat="1" applyFont="1" applyFill="1" applyBorder="1" applyAlignment="1" applyProtection="1">
      <alignment horizontal="right" vertical="center"/>
      <protection locked="0"/>
    </xf>
    <xf numFmtId="3" fontId="30" fillId="0" borderId="24" xfId="43" applyNumberFormat="1" applyFont="1" applyFill="1" applyBorder="1" applyAlignment="1" applyProtection="1">
      <alignment horizontal="right" vertical="center"/>
      <protection locked="0"/>
    </xf>
    <xf numFmtId="4" fontId="31" fillId="0" borderId="24" xfId="43" applyNumberFormat="1" applyFont="1" applyFill="1" applyBorder="1" applyAlignment="1" applyProtection="1">
      <alignment horizontal="right" vertical="center"/>
      <protection/>
    </xf>
    <xf numFmtId="3" fontId="31" fillId="0" borderId="24" xfId="43" applyNumberFormat="1" applyFont="1" applyFill="1" applyBorder="1" applyAlignment="1" applyProtection="1">
      <alignment horizontal="right" vertical="center"/>
      <protection/>
    </xf>
    <xf numFmtId="3" fontId="30" fillId="0" borderId="24" xfId="61" applyNumberFormat="1" applyFont="1" applyFill="1" applyBorder="1" applyAlignment="1" applyProtection="1">
      <alignment horizontal="right" vertical="center"/>
      <protection/>
    </xf>
    <xf numFmtId="2" fontId="30" fillId="0" borderId="24" xfId="61" applyNumberFormat="1" applyFont="1" applyFill="1" applyBorder="1" applyAlignment="1" applyProtection="1">
      <alignment horizontal="right" vertical="center"/>
      <protection/>
    </xf>
    <xf numFmtId="192" fontId="30" fillId="0" borderId="24" xfId="61" applyNumberFormat="1" applyFont="1" applyFill="1" applyBorder="1" applyAlignment="1" applyProtection="1">
      <alignment horizontal="right" vertical="center"/>
      <protection/>
    </xf>
    <xf numFmtId="4" fontId="30" fillId="0" borderId="24" xfId="43" applyNumberFormat="1" applyFont="1" applyFill="1" applyBorder="1" applyAlignment="1" applyProtection="1">
      <alignment horizontal="right" vertical="center"/>
      <protection/>
    </xf>
    <xf numFmtId="2" fontId="30" fillId="0" borderId="25" xfId="61" applyNumberFormat="1" applyFont="1" applyFill="1" applyBorder="1" applyAlignment="1" applyProtection="1">
      <alignment horizontal="right" vertical="center"/>
      <protection/>
    </xf>
    <xf numFmtId="0" fontId="30" fillId="0" borderId="26" xfId="0" applyNumberFormat="1" applyFont="1" applyFill="1" applyBorder="1" applyAlignment="1">
      <alignment horizontal="left" vertical="center"/>
    </xf>
    <xf numFmtId="2" fontId="30" fillId="0" borderId="27" xfId="0" applyNumberFormat="1" applyFont="1" applyFill="1" applyBorder="1" applyAlignment="1">
      <alignment horizontal="right" vertical="center"/>
    </xf>
    <xf numFmtId="0" fontId="24" fillId="0" borderId="26" xfId="0" applyNumberFormat="1" applyFont="1" applyFill="1" applyBorder="1" applyAlignment="1">
      <alignment horizontal="left" vertical="center"/>
    </xf>
    <xf numFmtId="2" fontId="24" fillId="0" borderId="27" xfId="43" applyNumberFormat="1" applyFont="1" applyFill="1" applyBorder="1" applyAlignment="1">
      <alignment horizontal="right" vertical="center"/>
    </xf>
    <xf numFmtId="2" fontId="24" fillId="0" borderId="27" xfId="0" applyNumberFormat="1" applyFont="1" applyFill="1" applyBorder="1" applyAlignment="1">
      <alignment horizontal="right" vertical="center"/>
    </xf>
    <xf numFmtId="0" fontId="24" fillId="0" borderId="26" xfId="0" applyNumberFormat="1" applyFont="1" applyFill="1" applyBorder="1" applyAlignment="1" applyProtection="1">
      <alignment horizontal="left" vertical="center"/>
      <protection locked="0"/>
    </xf>
    <xf numFmtId="2" fontId="24" fillId="0" borderId="27" xfId="43" applyNumberFormat="1" applyFont="1" applyFill="1" applyBorder="1" applyAlignment="1" applyProtection="1">
      <alignment horizontal="right" vertical="center"/>
      <protection locked="0"/>
    </xf>
    <xf numFmtId="2" fontId="24" fillId="0" borderId="27" xfId="61" applyNumberFormat="1" applyFont="1" applyFill="1" applyBorder="1" applyAlignment="1" applyProtection="1">
      <alignment horizontal="right" vertical="center"/>
      <protection/>
    </xf>
    <xf numFmtId="0" fontId="30" fillId="0" borderId="26" xfId="0" applyNumberFormat="1" applyFont="1" applyFill="1" applyBorder="1" applyAlignment="1" applyProtection="1">
      <alignment horizontal="left" vertical="center"/>
      <protection locked="0"/>
    </xf>
    <xf numFmtId="2" fontId="30" fillId="0" borderId="27" xfId="43" applyNumberFormat="1" applyFont="1" applyFill="1" applyBorder="1" applyAlignment="1" applyProtection="1">
      <alignment horizontal="right" vertical="center"/>
      <protection locked="0"/>
    </xf>
    <xf numFmtId="2" fontId="30" fillId="0" borderId="27" xfId="61" applyNumberFormat="1" applyFont="1" applyFill="1" applyBorder="1" applyAlignment="1" applyProtection="1">
      <alignment horizontal="right" vertical="center"/>
      <protection/>
    </xf>
    <xf numFmtId="0" fontId="30" fillId="0" borderId="28" xfId="0" applyNumberFormat="1" applyFont="1" applyFill="1" applyBorder="1" applyAlignment="1" applyProtection="1">
      <alignment horizontal="left" vertical="center"/>
      <protection locked="0"/>
    </xf>
    <xf numFmtId="190" fontId="30" fillId="0" borderId="29" xfId="0" applyNumberFormat="1" applyFont="1" applyFill="1" applyBorder="1" applyAlignment="1" applyProtection="1">
      <alignment horizontal="left" vertical="center"/>
      <protection locked="0"/>
    </xf>
    <xf numFmtId="0" fontId="30" fillId="0" borderId="29" xfId="0" applyNumberFormat="1" applyFont="1" applyFill="1" applyBorder="1" applyAlignment="1" applyProtection="1">
      <alignment vertical="center"/>
      <protection locked="0"/>
    </xf>
    <xf numFmtId="0" fontId="30" fillId="0" borderId="29" xfId="0" applyNumberFormat="1" applyFont="1" applyFill="1" applyBorder="1" applyAlignment="1" applyProtection="1">
      <alignment horizontal="center" vertical="center"/>
      <protection locked="0"/>
    </xf>
    <xf numFmtId="4" fontId="30" fillId="0" borderId="29" xfId="43" applyNumberFormat="1" applyFont="1" applyFill="1" applyBorder="1" applyAlignment="1" applyProtection="1">
      <alignment horizontal="right" vertical="center"/>
      <protection locked="0"/>
    </xf>
    <xf numFmtId="3" fontId="30" fillId="0" borderId="29" xfId="43" applyNumberFormat="1" applyFont="1" applyFill="1" applyBorder="1" applyAlignment="1" applyProtection="1">
      <alignment horizontal="right" vertical="center"/>
      <protection locked="0"/>
    </xf>
    <xf numFmtId="4" fontId="31" fillId="0" borderId="29" xfId="43" applyNumberFormat="1" applyFont="1" applyFill="1" applyBorder="1" applyAlignment="1" applyProtection="1">
      <alignment horizontal="right" vertical="center"/>
      <protection/>
    </xf>
    <xf numFmtId="3" fontId="31" fillId="0" borderId="29" xfId="43" applyNumberFormat="1" applyFont="1" applyFill="1" applyBorder="1" applyAlignment="1" applyProtection="1">
      <alignment horizontal="right" vertical="center"/>
      <protection/>
    </xf>
    <xf numFmtId="3" fontId="30" fillId="0" borderId="29" xfId="43" applyNumberFormat="1" applyFont="1" applyFill="1" applyBorder="1" applyAlignment="1">
      <alignment horizontal="right" vertical="center"/>
    </xf>
    <xf numFmtId="2" fontId="30" fillId="0" borderId="29" xfId="43" applyNumberFormat="1" applyFont="1" applyFill="1" applyBorder="1" applyAlignment="1">
      <alignment horizontal="right" vertical="center"/>
    </xf>
    <xf numFmtId="192" fontId="30" fillId="0" borderId="29" xfId="61" applyNumberFormat="1" applyFont="1" applyFill="1" applyBorder="1" applyAlignment="1" applyProtection="1">
      <alignment horizontal="right" vertical="center"/>
      <protection/>
    </xf>
    <xf numFmtId="2" fontId="30" fillId="0" borderId="30" xfId="61" applyNumberFormat="1" applyFont="1" applyFill="1" applyBorder="1" applyAlignment="1" applyProtection="1">
      <alignment horizontal="right" vertical="center"/>
      <protection/>
    </xf>
    <xf numFmtId="0" fontId="24" fillId="0" borderId="31" xfId="58" applyNumberFormat="1" applyFont="1" applyFill="1" applyBorder="1" applyAlignment="1">
      <alignment horizontal="left" vertical="center"/>
      <protection/>
    </xf>
    <xf numFmtId="190" fontId="24" fillId="0" borderId="12" xfId="0" applyNumberFormat="1" applyFont="1" applyFill="1" applyBorder="1" applyAlignment="1">
      <alignment horizontal="left" vertical="center"/>
    </xf>
    <xf numFmtId="0" fontId="24" fillId="0" borderId="12" xfId="0" applyNumberFormat="1" applyFont="1" applyFill="1" applyBorder="1" applyAlignment="1">
      <alignment vertical="center"/>
    </xf>
    <xf numFmtId="0" fontId="24" fillId="0" borderId="12" xfId="0" applyNumberFormat="1" applyFont="1" applyFill="1" applyBorder="1" applyAlignment="1">
      <alignment horizontal="center" vertical="center"/>
    </xf>
    <xf numFmtId="4" fontId="24" fillId="0" borderId="12" xfId="43" applyNumberFormat="1" applyFont="1" applyFill="1" applyBorder="1" applyAlignment="1">
      <alignment horizontal="right" vertical="center"/>
    </xf>
    <xf numFmtId="3" fontId="24" fillId="0" borderId="12" xfId="43" applyNumberFormat="1" applyFont="1" applyFill="1" applyBorder="1" applyAlignment="1">
      <alignment horizontal="right" vertical="center"/>
    </xf>
    <xf numFmtId="4" fontId="29" fillId="0" borderId="12" xfId="43" applyNumberFormat="1" applyFont="1" applyFill="1" applyBorder="1" applyAlignment="1">
      <alignment horizontal="right" vertical="center"/>
    </xf>
    <xf numFmtId="3" fontId="29" fillId="0" borderId="12" xfId="43" applyNumberFormat="1" applyFont="1" applyFill="1" applyBorder="1" applyAlignment="1">
      <alignment horizontal="right" vertical="center"/>
    </xf>
    <xf numFmtId="2" fontId="24" fillId="0" borderId="12" xfId="43" applyNumberFormat="1" applyFont="1" applyFill="1" applyBorder="1" applyAlignment="1">
      <alignment horizontal="right" vertical="center"/>
    </xf>
    <xf numFmtId="192" fontId="24" fillId="0" borderId="12" xfId="61" applyNumberFormat="1" applyFont="1" applyFill="1" applyBorder="1" applyAlignment="1" applyProtection="1">
      <alignment horizontal="right" vertical="center"/>
      <protection/>
    </xf>
    <xf numFmtId="2" fontId="24" fillId="0" borderId="32" xfId="43" applyNumberFormat="1" applyFont="1" applyFill="1" applyBorder="1" applyAlignment="1">
      <alignment horizontal="right" vertical="center"/>
    </xf>
    <xf numFmtId="0" fontId="24" fillId="0" borderId="28" xfId="0" applyNumberFormat="1" applyFont="1" applyFill="1" applyBorder="1" applyAlignment="1">
      <alignment horizontal="left" vertical="center"/>
    </xf>
    <xf numFmtId="190" fontId="24" fillId="0" borderId="29" xfId="0" applyNumberFormat="1" applyFont="1" applyFill="1" applyBorder="1" applyAlignment="1">
      <alignment horizontal="left" vertical="center"/>
    </xf>
    <xf numFmtId="0" fontId="24" fillId="0" borderId="29" xfId="0" applyNumberFormat="1" applyFont="1" applyFill="1" applyBorder="1" applyAlignment="1">
      <alignment vertical="center"/>
    </xf>
    <xf numFmtId="0" fontId="24" fillId="0" borderId="29" xfId="0" applyNumberFormat="1" applyFont="1" applyFill="1" applyBorder="1" applyAlignment="1">
      <alignment horizontal="center" vertical="center"/>
    </xf>
    <xf numFmtId="4" fontId="24" fillId="0" borderId="29" xfId="43" applyNumberFormat="1" applyFont="1" applyFill="1" applyBorder="1" applyAlignment="1">
      <alignment horizontal="right" vertical="center"/>
    </xf>
    <xf numFmtId="3" fontId="24" fillId="0" borderId="29" xfId="43" applyNumberFormat="1" applyFont="1" applyFill="1" applyBorder="1" applyAlignment="1">
      <alignment horizontal="right" vertical="center"/>
    </xf>
    <xf numFmtId="4" fontId="29" fillId="0" borderId="29" xfId="43" applyNumberFormat="1" applyFont="1" applyFill="1" applyBorder="1" applyAlignment="1">
      <alignment horizontal="right" vertical="center"/>
    </xf>
    <xf numFmtId="3" fontId="29" fillId="0" borderId="29" xfId="43" applyNumberFormat="1" applyFont="1" applyFill="1" applyBorder="1" applyAlignment="1">
      <alignment horizontal="right" vertical="center"/>
    </xf>
    <xf numFmtId="2" fontId="24" fillId="0" borderId="29" xfId="43" applyNumberFormat="1" applyFont="1" applyFill="1" applyBorder="1" applyAlignment="1">
      <alignment horizontal="right" vertical="center"/>
    </xf>
    <xf numFmtId="192" fontId="24" fillId="0" borderId="29" xfId="61" applyNumberFormat="1" applyFont="1" applyFill="1" applyBorder="1" applyAlignment="1" applyProtection="1">
      <alignment horizontal="right" vertical="center"/>
      <protection/>
    </xf>
    <xf numFmtId="2" fontId="24" fillId="0" borderId="30" xfId="43" applyNumberFormat="1" applyFont="1" applyFill="1" applyBorder="1" applyAlignment="1">
      <alignment horizontal="right" vertical="center"/>
    </xf>
    <xf numFmtId="0" fontId="30" fillId="0" borderId="31" xfId="0" applyNumberFormat="1" applyFont="1" applyFill="1" applyBorder="1" applyAlignment="1" applyProtection="1">
      <alignment horizontal="left" vertical="center"/>
      <protection locked="0"/>
    </xf>
    <xf numFmtId="0" fontId="25"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32" fillId="0" borderId="33" xfId="0" applyFont="1" applyFill="1" applyBorder="1" applyAlignment="1" applyProtection="1">
      <alignment horizontal="center" vertical="center"/>
      <protection/>
    </xf>
    <xf numFmtId="0" fontId="23" fillId="0" borderId="33" xfId="0" applyNumberFormat="1" applyFont="1" applyFill="1" applyBorder="1" applyAlignment="1" applyProtection="1">
      <alignment horizontal="left" vertical="center"/>
      <protection locked="0"/>
    </xf>
    <xf numFmtId="0" fontId="33" fillId="0" borderId="10" xfId="0" applyFont="1" applyFill="1" applyBorder="1" applyAlignment="1" applyProtection="1">
      <alignment vertical="center"/>
      <protection locked="0"/>
    </xf>
    <xf numFmtId="0" fontId="24" fillId="0" borderId="28" xfId="0" applyNumberFormat="1" applyFont="1" applyFill="1" applyBorder="1" applyAlignment="1" applyProtection="1">
      <alignment horizontal="left" vertical="center"/>
      <protection locked="0"/>
    </xf>
    <xf numFmtId="190" fontId="24" fillId="0" borderId="29" xfId="0" applyNumberFormat="1" applyFont="1" applyFill="1" applyBorder="1" applyAlignment="1" applyProtection="1">
      <alignment horizontal="left" vertical="center"/>
      <protection locked="0"/>
    </xf>
    <xf numFmtId="0" fontId="24" fillId="0" borderId="29" xfId="0" applyNumberFormat="1" applyFont="1" applyFill="1" applyBorder="1" applyAlignment="1" applyProtection="1">
      <alignment vertical="center"/>
      <protection locked="0"/>
    </xf>
    <xf numFmtId="0" fontId="24" fillId="0" borderId="29" xfId="0" applyNumberFormat="1" applyFont="1" applyFill="1" applyBorder="1" applyAlignment="1" applyProtection="1">
      <alignment horizontal="center" vertical="center"/>
      <protection locked="0"/>
    </xf>
    <xf numFmtId="4" fontId="24" fillId="0" borderId="29" xfId="43" applyNumberFormat="1" applyFont="1" applyFill="1" applyBorder="1" applyAlignment="1" applyProtection="1">
      <alignment horizontal="right" vertical="center"/>
      <protection locked="0"/>
    </xf>
    <xf numFmtId="3" fontId="24" fillId="0" borderId="29" xfId="43" applyNumberFormat="1" applyFont="1" applyFill="1" applyBorder="1" applyAlignment="1" applyProtection="1">
      <alignment horizontal="right" vertical="center"/>
      <protection locked="0"/>
    </xf>
    <xf numFmtId="4" fontId="29" fillId="0" borderId="29" xfId="43" applyNumberFormat="1" applyFont="1" applyFill="1" applyBorder="1" applyAlignment="1" applyProtection="1">
      <alignment horizontal="right" vertical="center"/>
      <protection/>
    </xf>
    <xf numFmtId="3" fontId="29" fillId="0" borderId="29" xfId="43" applyNumberFormat="1" applyFont="1" applyFill="1" applyBorder="1" applyAlignment="1" applyProtection="1">
      <alignment horizontal="right" vertical="center"/>
      <protection/>
    </xf>
    <xf numFmtId="2" fontId="24" fillId="0" borderId="30" xfId="61" applyNumberFormat="1" applyFont="1" applyFill="1" applyBorder="1" applyAlignment="1" applyProtection="1">
      <alignment horizontal="right" vertical="center"/>
      <protection/>
    </xf>
    <xf numFmtId="0" fontId="17" fillId="0" borderId="24"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protection/>
    </xf>
    <xf numFmtId="185" fontId="17" fillId="0" borderId="24" xfId="0" applyNumberFormat="1" applyFont="1" applyFill="1" applyBorder="1" applyAlignment="1" applyProtection="1">
      <alignment horizontal="center" vertical="center" wrapText="1"/>
      <protection/>
    </xf>
    <xf numFmtId="193" fontId="17" fillId="0" borderId="24" xfId="0" applyNumberFormat="1" applyFont="1" applyFill="1" applyBorder="1" applyAlignment="1" applyProtection="1">
      <alignment horizontal="center" vertical="center" wrapText="1"/>
      <protection/>
    </xf>
    <xf numFmtId="0" fontId="26" fillId="33" borderId="10" xfId="0" applyFont="1" applyFill="1" applyBorder="1" applyAlignment="1" applyProtection="1">
      <alignment horizontal="center" vertical="center"/>
      <protection/>
    </xf>
    <xf numFmtId="0" fontId="27" fillId="33" borderId="14" xfId="0" applyFont="1" applyFill="1" applyBorder="1" applyAlignment="1">
      <alignment/>
    </xf>
    <xf numFmtId="0" fontId="17" fillId="0" borderId="14" xfId="0" applyFont="1" applyFill="1" applyBorder="1" applyAlignment="1" applyProtection="1">
      <alignment horizontal="center" vertical="center" wrapText="1"/>
      <protection/>
    </xf>
    <xf numFmtId="193" fontId="17" fillId="0" borderId="25" xfId="0" applyNumberFormat="1" applyFont="1" applyFill="1" applyBorder="1" applyAlignment="1" applyProtection="1">
      <alignment horizontal="center" vertical="center" wrapText="1"/>
      <protection/>
    </xf>
    <xf numFmtId="171" fontId="17" fillId="0" borderId="23" xfId="43" applyFont="1" applyFill="1" applyBorder="1" applyAlignment="1" applyProtection="1">
      <alignment horizontal="center" vertical="center"/>
      <protection/>
    </xf>
    <xf numFmtId="171" fontId="17" fillId="0" borderId="34" xfId="43" applyFont="1" applyFill="1" applyBorder="1" applyAlignment="1" applyProtection="1">
      <alignment horizontal="center" vertical="center"/>
      <protection/>
    </xf>
    <xf numFmtId="190" fontId="17" fillId="0" borderId="24" xfId="0" applyNumberFormat="1" applyFont="1" applyFill="1" applyBorder="1" applyAlignment="1" applyProtection="1">
      <alignment horizontal="center" vertical="center" wrapText="1"/>
      <protection/>
    </xf>
    <xf numFmtId="190" fontId="17" fillId="0" borderId="14" xfId="0" applyNumberFormat="1"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protection locked="0"/>
    </xf>
    <xf numFmtId="0" fontId="12" fillId="0" borderId="10" xfId="0" applyFont="1" applyFill="1" applyBorder="1" applyAlignment="1">
      <alignment horizontal="left" vertical="center"/>
    </xf>
    <xf numFmtId="0" fontId="23" fillId="33" borderId="21" xfId="0" applyFont="1" applyFill="1" applyBorder="1" applyAlignment="1">
      <alignment horizontal="center" vertical="center"/>
    </xf>
    <xf numFmtId="0" fontId="23" fillId="33" borderId="35" xfId="0" applyFont="1" applyFill="1" applyBorder="1" applyAlignment="1">
      <alignment horizontal="center" vertical="center"/>
    </xf>
    <xf numFmtId="0" fontId="23" fillId="33" borderId="36" xfId="0" applyFont="1" applyFill="1" applyBorder="1" applyAlignment="1">
      <alignment horizontal="center" vertical="center"/>
    </xf>
    <xf numFmtId="0" fontId="16"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6" fillId="0" borderId="10" xfId="0" applyFont="1" applyFill="1" applyBorder="1" applyAlignment="1">
      <alignment horizontal="right" vertical="center" wrapText="1"/>
    </xf>
    <xf numFmtId="193" fontId="9" fillId="0" borderId="10" xfId="0" applyNumberFormat="1" applyFont="1" applyFill="1" applyBorder="1" applyAlignment="1" applyProtection="1">
      <alignment horizontal="right" vertical="center" wrapText="1"/>
      <protection locked="0"/>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22" fillId="33" borderId="12" xfId="0" applyFont="1" applyFill="1" applyBorder="1" applyAlignment="1">
      <alignment horizontal="center" vertical="center"/>
    </xf>
    <xf numFmtId="0" fontId="22" fillId="33" borderId="12" xfId="0" applyFont="1" applyFill="1" applyBorder="1" applyAlignment="1">
      <alignment horizontal="right" vertical="center"/>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193" fontId="9" fillId="0" borderId="0" xfId="0" applyNumberFormat="1" applyFont="1" applyBorder="1" applyAlignment="1" applyProtection="1">
      <alignment horizontal="right" vertical="center" wrapText="1"/>
      <protection locked="0"/>
    </xf>
    <xf numFmtId="185" fontId="17" fillId="0" borderId="37" xfId="0" applyNumberFormat="1" applyFont="1" applyFill="1" applyBorder="1" applyAlignment="1" applyProtection="1">
      <alignment horizontal="center" vertical="center" wrapText="1"/>
      <protection/>
    </xf>
    <xf numFmtId="193" fontId="17" fillId="0" borderId="37" xfId="0" applyNumberFormat="1" applyFont="1" applyFill="1" applyBorder="1" applyAlignment="1" applyProtection="1">
      <alignment horizontal="center" vertical="center" wrapText="1"/>
      <protection/>
    </xf>
    <xf numFmtId="193" fontId="17" fillId="0" borderId="38" xfId="0" applyNumberFormat="1" applyFont="1" applyFill="1" applyBorder="1" applyAlignment="1" applyProtection="1">
      <alignment horizontal="center" vertical="center" wrapText="1"/>
      <protection/>
    </xf>
    <xf numFmtId="0" fontId="28" fillId="33" borderId="0" xfId="0" applyFont="1" applyFill="1" applyBorder="1" applyAlignment="1" applyProtection="1">
      <alignment horizontal="center" vertical="center"/>
      <protection/>
    </xf>
    <xf numFmtId="0" fontId="27" fillId="0" borderId="0" xfId="0" applyFont="1" applyAlignment="1">
      <alignment/>
    </xf>
    <xf numFmtId="171" fontId="17" fillId="0" borderId="39" xfId="43" applyFont="1" applyFill="1" applyBorder="1" applyAlignment="1" applyProtection="1">
      <alignment horizontal="center" vertical="center"/>
      <protection/>
    </xf>
    <xf numFmtId="171" fontId="17" fillId="0" borderId="40" xfId="43" applyFont="1" applyFill="1" applyBorder="1" applyAlignment="1" applyProtection="1">
      <alignment horizontal="center" vertical="center"/>
      <protection/>
    </xf>
    <xf numFmtId="190" fontId="17" fillId="0" borderId="37" xfId="0" applyNumberFormat="1" applyFont="1" applyFill="1" applyBorder="1" applyAlignment="1" applyProtection="1">
      <alignment horizontal="center" vertical="center" wrapText="1"/>
      <protection/>
    </xf>
    <xf numFmtId="190" fontId="17" fillId="0" borderId="19" xfId="0" applyNumberFormat="1" applyFont="1" applyFill="1" applyBorder="1" applyAlignment="1" applyProtection="1">
      <alignment horizontal="center" vertical="center" wrapText="1"/>
      <protection/>
    </xf>
    <xf numFmtId="0" fontId="17" fillId="0" borderId="37"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1-7Şubat,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6830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4297025" y="0"/>
          <a:ext cx="25241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681162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4163675" y="419100"/>
          <a:ext cx="25146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43
</a:t>
          </a:r>
          <a:r>
            <a:rPr lang="en-US" cap="none" sz="2000" b="0" i="0" u="none" baseline="0">
              <a:solidFill>
                <a:srgbClr val="000000"/>
              </a:solidFill>
              <a:latin typeface="Impact"/>
              <a:ea typeface="Impact"/>
              <a:cs typeface="Impact"/>
            </a:rPr>
            <a:t>23-25 OCT'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0982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6657975" y="0"/>
          <a:ext cx="21431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8324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6524625" y="0"/>
          <a:ext cx="17907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83153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6867525" y="409575"/>
          <a:ext cx="13525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83248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6524625" y="0"/>
          <a:ext cx="17907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831532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704850</xdr:colOff>
      <xdr:row>0</xdr:row>
      <xdr:rowOff>495300</xdr:rowOff>
    </xdr:from>
    <xdr:to>
      <xdr:col>22</xdr:col>
      <xdr:colOff>466725</xdr:colOff>
      <xdr:row>0</xdr:row>
      <xdr:rowOff>1038225</xdr:rowOff>
    </xdr:to>
    <xdr:sp fLocksText="0">
      <xdr:nvSpPr>
        <xdr:cNvPr id="10" name="Text Box 10"/>
        <xdr:cNvSpPr txBox="1">
          <a:spLocks noChangeArrowheads="1"/>
        </xdr:cNvSpPr>
      </xdr:nvSpPr>
      <xdr:spPr>
        <a:xfrm>
          <a:off x="7229475" y="495300"/>
          <a:ext cx="1085850" cy="542925"/>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43
</a:t>
          </a:r>
          <a:r>
            <a:rPr lang="en-US" cap="none" sz="1200" b="0" i="0" u="none" baseline="0">
              <a:solidFill>
                <a:srgbClr val="000000"/>
              </a:solidFill>
              <a:latin typeface="Impact"/>
              <a:ea typeface="Impact"/>
              <a:cs typeface="Impact"/>
            </a:rPr>
            <a:t>23-25 OCT'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2"/>
  <sheetViews>
    <sheetView tabSelected="1" zoomScale="70" zoomScaleNormal="70" zoomScalePageLayoutView="0" workbookViewId="0" topLeftCell="A1">
      <selection activeCell="A27" sqref="A27:IV27"/>
    </sheetView>
  </sheetViews>
  <sheetFormatPr defaultColWidth="39.8515625" defaultRowHeight="12.75"/>
  <cols>
    <col min="1" max="1" width="4.28125" style="34" bestFit="1" customWidth="1"/>
    <col min="2" max="2" width="37.00390625" style="35" customWidth="1"/>
    <col min="3" max="3" width="9.421875" style="36" bestFit="1" customWidth="1"/>
    <col min="4" max="4" width="13.140625" style="21" bestFit="1" customWidth="1"/>
    <col min="5" max="5" width="18.28125" style="21" bestFit="1" customWidth="1"/>
    <col min="6" max="6" width="6.8515625" style="37" customWidth="1"/>
    <col min="7" max="7" width="8.57421875" style="37" customWidth="1"/>
    <col min="8" max="8" width="8.8515625" style="37" customWidth="1"/>
    <col min="9" max="9" width="10.7109375" style="42" bestFit="1" customWidth="1"/>
    <col min="10" max="10" width="7.140625" style="130" bestFit="1" customWidth="1"/>
    <col min="11" max="11" width="10.7109375" style="42" bestFit="1" customWidth="1"/>
    <col min="12" max="12" width="8.140625" style="130" bestFit="1" customWidth="1"/>
    <col min="13" max="13" width="10.7109375" style="42" bestFit="1" customWidth="1"/>
    <col min="14" max="14" width="7.140625" style="130" bestFit="1" customWidth="1"/>
    <col min="15" max="15" width="13.7109375" style="125" bestFit="1" customWidth="1"/>
    <col min="16" max="16" width="8.57421875" style="135" bestFit="1" customWidth="1"/>
    <col min="17" max="17" width="9.57421875" style="130" bestFit="1" customWidth="1"/>
    <col min="18" max="18" width="7.140625" style="38" bestFit="1" customWidth="1"/>
    <col min="19" max="19" width="12.421875" style="42" bestFit="1" customWidth="1"/>
    <col min="20" max="20" width="9.7109375" style="50" bestFit="1" customWidth="1"/>
    <col min="21" max="21" width="13.421875" style="42" bestFit="1" customWidth="1"/>
    <col min="22" max="22" width="9.7109375" style="130" bestFit="1" customWidth="1"/>
    <col min="23" max="23" width="7.140625" style="38" bestFit="1" customWidth="1"/>
    <col min="24" max="24" width="2.421875" style="258" bestFit="1" customWidth="1"/>
    <col min="25" max="27" width="39.8515625" style="21" customWidth="1"/>
    <col min="28" max="28" width="2.00390625" style="21" bestFit="1" customWidth="1"/>
    <col min="29" max="16384" width="39.8515625" style="21" customWidth="1"/>
  </cols>
  <sheetData>
    <row r="1" spans="1:24" s="17" customFormat="1" ht="99" customHeight="1">
      <c r="A1" s="7"/>
      <c r="B1" s="8"/>
      <c r="C1" s="9"/>
      <c r="D1" s="10"/>
      <c r="E1" s="10"/>
      <c r="F1" s="11"/>
      <c r="G1" s="11"/>
      <c r="H1" s="11"/>
      <c r="I1" s="12"/>
      <c r="J1" s="127"/>
      <c r="K1" s="13"/>
      <c r="L1" s="131"/>
      <c r="M1" s="14"/>
      <c r="N1" s="132"/>
      <c r="O1" s="15"/>
      <c r="P1" s="133"/>
      <c r="Q1" s="136"/>
      <c r="R1" s="16"/>
      <c r="S1" s="126"/>
      <c r="T1" s="48"/>
      <c r="U1" s="126"/>
      <c r="V1" s="136"/>
      <c r="W1" s="16"/>
      <c r="X1" s="254"/>
    </row>
    <row r="2" spans="1:24" s="18" customFormat="1" ht="27.75" thickBot="1">
      <c r="A2" s="272" t="s">
        <v>12</v>
      </c>
      <c r="B2" s="273"/>
      <c r="C2" s="273"/>
      <c r="D2" s="273"/>
      <c r="E2" s="273"/>
      <c r="F2" s="273"/>
      <c r="G2" s="273"/>
      <c r="H2" s="273"/>
      <c r="I2" s="273"/>
      <c r="J2" s="273"/>
      <c r="K2" s="273"/>
      <c r="L2" s="273"/>
      <c r="M2" s="273"/>
      <c r="N2" s="273"/>
      <c r="O2" s="273"/>
      <c r="P2" s="273"/>
      <c r="Q2" s="273"/>
      <c r="R2" s="273"/>
      <c r="S2" s="273"/>
      <c r="T2" s="273"/>
      <c r="U2" s="273"/>
      <c r="V2" s="273"/>
      <c r="W2" s="273"/>
      <c r="X2" s="255"/>
    </row>
    <row r="3" spans="1:24" s="19" customFormat="1" ht="20.25" customHeight="1">
      <c r="A3" s="43"/>
      <c r="B3" s="276" t="s">
        <v>13</v>
      </c>
      <c r="C3" s="278" t="s">
        <v>18</v>
      </c>
      <c r="D3" s="268" t="s">
        <v>4</v>
      </c>
      <c r="E3" s="268" t="s">
        <v>1</v>
      </c>
      <c r="F3" s="268" t="s">
        <v>19</v>
      </c>
      <c r="G3" s="268" t="s">
        <v>20</v>
      </c>
      <c r="H3" s="268" t="s">
        <v>21</v>
      </c>
      <c r="I3" s="270" t="s">
        <v>5</v>
      </c>
      <c r="J3" s="270"/>
      <c r="K3" s="270" t="s">
        <v>6</v>
      </c>
      <c r="L3" s="270"/>
      <c r="M3" s="270" t="s">
        <v>7</v>
      </c>
      <c r="N3" s="270"/>
      <c r="O3" s="271" t="s">
        <v>22</v>
      </c>
      <c r="P3" s="271"/>
      <c r="Q3" s="271"/>
      <c r="R3" s="271"/>
      <c r="S3" s="270" t="s">
        <v>3</v>
      </c>
      <c r="T3" s="270"/>
      <c r="U3" s="271" t="s">
        <v>14</v>
      </c>
      <c r="V3" s="271"/>
      <c r="W3" s="275"/>
      <c r="X3" s="256"/>
    </row>
    <row r="4" spans="1:24" s="19" customFormat="1" ht="29.25" thickBot="1">
      <c r="A4" s="44"/>
      <c r="B4" s="277"/>
      <c r="C4" s="279"/>
      <c r="D4" s="269"/>
      <c r="E4" s="269"/>
      <c r="F4" s="274"/>
      <c r="G4" s="274"/>
      <c r="H4" s="274"/>
      <c r="I4" s="137" t="s">
        <v>10</v>
      </c>
      <c r="J4" s="138" t="s">
        <v>9</v>
      </c>
      <c r="K4" s="137" t="s">
        <v>10</v>
      </c>
      <c r="L4" s="138" t="s">
        <v>9</v>
      </c>
      <c r="M4" s="137" t="s">
        <v>10</v>
      </c>
      <c r="N4" s="138" t="s">
        <v>9</v>
      </c>
      <c r="O4" s="137" t="s">
        <v>10</v>
      </c>
      <c r="P4" s="138" t="s">
        <v>9</v>
      </c>
      <c r="Q4" s="138" t="s">
        <v>15</v>
      </c>
      <c r="R4" s="46" t="s">
        <v>16</v>
      </c>
      <c r="S4" s="137" t="s">
        <v>10</v>
      </c>
      <c r="T4" s="49" t="s">
        <v>8</v>
      </c>
      <c r="U4" s="137" t="s">
        <v>10</v>
      </c>
      <c r="V4" s="138" t="s">
        <v>9</v>
      </c>
      <c r="W4" s="47" t="s">
        <v>16</v>
      </c>
      <c r="X4" s="256"/>
    </row>
    <row r="5" spans="1:24" s="19" customFormat="1" ht="15" customHeight="1">
      <c r="A5" s="2">
        <v>1</v>
      </c>
      <c r="B5" s="195" t="s">
        <v>73</v>
      </c>
      <c r="C5" s="196">
        <v>40102</v>
      </c>
      <c r="D5" s="197" t="s">
        <v>36</v>
      </c>
      <c r="E5" s="197" t="s">
        <v>74</v>
      </c>
      <c r="F5" s="198">
        <v>319</v>
      </c>
      <c r="G5" s="198">
        <v>560</v>
      </c>
      <c r="H5" s="198">
        <v>2</v>
      </c>
      <c r="I5" s="199">
        <v>498137.5</v>
      </c>
      <c r="J5" s="200">
        <v>57891</v>
      </c>
      <c r="K5" s="199">
        <v>896540.75</v>
      </c>
      <c r="L5" s="200">
        <v>103379</v>
      </c>
      <c r="M5" s="199">
        <v>849848.75</v>
      </c>
      <c r="N5" s="200">
        <v>98606</v>
      </c>
      <c r="O5" s="201">
        <f>I5+K5+M5</f>
        <v>2244527</v>
      </c>
      <c r="P5" s="202">
        <f>J5+L5+N5</f>
        <v>259876</v>
      </c>
      <c r="Q5" s="203">
        <f>IF(O5&lt;&gt;0,P5/G5,"")</f>
        <v>464.0642857142857</v>
      </c>
      <c r="R5" s="204">
        <f>IF(O5&lt;&gt;0,O5/P5,"")</f>
        <v>8.636915298065231</v>
      </c>
      <c r="S5" s="199">
        <v>2952586.5</v>
      </c>
      <c r="T5" s="205">
        <f aca="true" t="shared" si="0" ref="T5:T36">IF(S5&lt;&gt;0,-(S5-O5)/S5,"")</f>
        <v>-0.23980990904076815</v>
      </c>
      <c r="U5" s="206">
        <v>6831851</v>
      </c>
      <c r="V5" s="200">
        <v>814139</v>
      </c>
      <c r="W5" s="207">
        <f>IF(U5&lt;&gt;0,U5/V5,"")</f>
        <v>8.391504399125948</v>
      </c>
      <c r="X5" s="257">
        <v>1</v>
      </c>
    </row>
    <row r="6" spans="1:24" s="19" customFormat="1" ht="15" customHeight="1">
      <c r="A6" s="2">
        <v>2</v>
      </c>
      <c r="B6" s="208" t="s">
        <v>82</v>
      </c>
      <c r="C6" s="152">
        <v>40109</v>
      </c>
      <c r="D6" s="153" t="s">
        <v>25</v>
      </c>
      <c r="E6" s="153" t="s">
        <v>83</v>
      </c>
      <c r="F6" s="154">
        <v>179</v>
      </c>
      <c r="G6" s="154">
        <v>201</v>
      </c>
      <c r="H6" s="154">
        <v>1</v>
      </c>
      <c r="I6" s="155">
        <v>127066.5</v>
      </c>
      <c r="J6" s="156">
        <v>13428</v>
      </c>
      <c r="K6" s="155">
        <v>249140.5</v>
      </c>
      <c r="L6" s="156">
        <v>26621</v>
      </c>
      <c r="M6" s="155">
        <v>196303.75</v>
      </c>
      <c r="N6" s="156">
        <v>21566</v>
      </c>
      <c r="O6" s="157">
        <f>I6+K6+M6</f>
        <v>572510.75</v>
      </c>
      <c r="P6" s="158">
        <f>J6+L6+N6</f>
        <v>61615</v>
      </c>
      <c r="Q6" s="156">
        <f>P6/G6</f>
        <v>306.5422885572139</v>
      </c>
      <c r="R6" s="159">
        <f aca="true" t="shared" si="1" ref="R6:R12">+O6/P6</f>
        <v>9.29174308204171</v>
      </c>
      <c r="S6" s="155"/>
      <c r="T6" s="150">
        <f t="shared" si="0"/>
      </c>
      <c r="U6" s="160">
        <v>572510.75</v>
      </c>
      <c r="V6" s="161">
        <v>61615</v>
      </c>
      <c r="W6" s="209">
        <f>U6/V6</f>
        <v>9.29174308204171</v>
      </c>
      <c r="X6" s="257">
        <v>1</v>
      </c>
    </row>
    <row r="7" spans="1:24" s="20" customFormat="1" ht="15" customHeight="1" thickBot="1">
      <c r="A7" s="139">
        <v>3</v>
      </c>
      <c r="B7" s="242" t="s">
        <v>75</v>
      </c>
      <c r="C7" s="243">
        <v>40102</v>
      </c>
      <c r="D7" s="244" t="s">
        <v>2</v>
      </c>
      <c r="E7" s="244" t="s">
        <v>27</v>
      </c>
      <c r="F7" s="245">
        <v>99</v>
      </c>
      <c r="G7" s="245">
        <v>98</v>
      </c>
      <c r="H7" s="245">
        <v>2</v>
      </c>
      <c r="I7" s="246">
        <v>67354</v>
      </c>
      <c r="J7" s="247">
        <v>6778</v>
      </c>
      <c r="K7" s="246">
        <v>204744</v>
      </c>
      <c r="L7" s="247">
        <v>20049</v>
      </c>
      <c r="M7" s="246">
        <v>173866</v>
      </c>
      <c r="N7" s="247">
        <v>18867</v>
      </c>
      <c r="O7" s="248">
        <f>+M7+K7+I7</f>
        <v>445964</v>
      </c>
      <c r="P7" s="249">
        <f>+N7+L7+J7</f>
        <v>45694</v>
      </c>
      <c r="Q7" s="247">
        <f>+P7/G7</f>
        <v>466.265306122449</v>
      </c>
      <c r="R7" s="250">
        <f t="shared" si="1"/>
        <v>9.759793408324944</v>
      </c>
      <c r="S7" s="246">
        <v>804318</v>
      </c>
      <c r="T7" s="251">
        <f t="shared" si="0"/>
        <v>-0.4455377102091461</v>
      </c>
      <c r="U7" s="246">
        <v>1397335</v>
      </c>
      <c r="V7" s="247">
        <v>141465</v>
      </c>
      <c r="W7" s="252">
        <f>+U7/V7</f>
        <v>9.87760223376807</v>
      </c>
      <c r="X7" s="257"/>
    </row>
    <row r="8" spans="1:24" s="20" customFormat="1" ht="15" customHeight="1">
      <c r="A8" s="51">
        <v>4</v>
      </c>
      <c r="B8" s="231" t="s">
        <v>77</v>
      </c>
      <c r="C8" s="232">
        <v>40102</v>
      </c>
      <c r="D8" s="233" t="s">
        <v>2</v>
      </c>
      <c r="E8" s="233" t="s">
        <v>76</v>
      </c>
      <c r="F8" s="234">
        <v>62</v>
      </c>
      <c r="G8" s="234">
        <v>63</v>
      </c>
      <c r="H8" s="234">
        <v>2</v>
      </c>
      <c r="I8" s="235">
        <v>18967</v>
      </c>
      <c r="J8" s="236">
        <v>1990</v>
      </c>
      <c r="K8" s="235">
        <v>37772</v>
      </c>
      <c r="L8" s="236">
        <v>3877</v>
      </c>
      <c r="M8" s="235">
        <v>34536</v>
      </c>
      <c r="N8" s="236">
        <v>3582</v>
      </c>
      <c r="O8" s="237">
        <f>+M8+K8+I8</f>
        <v>91275</v>
      </c>
      <c r="P8" s="238">
        <f>+N8+L8+J8</f>
        <v>9449</v>
      </c>
      <c r="Q8" s="236">
        <f>+P8/G8</f>
        <v>149.984126984127</v>
      </c>
      <c r="R8" s="239">
        <f t="shared" si="1"/>
        <v>9.659752354746534</v>
      </c>
      <c r="S8" s="235">
        <v>158379</v>
      </c>
      <c r="T8" s="240">
        <f t="shared" si="0"/>
        <v>-0.4236925349951698</v>
      </c>
      <c r="U8" s="235">
        <v>324346</v>
      </c>
      <c r="V8" s="236">
        <v>33451</v>
      </c>
      <c r="W8" s="241">
        <f>+U8/V8</f>
        <v>9.696152581387702</v>
      </c>
      <c r="X8" s="257"/>
    </row>
    <row r="9" spans="1:24" s="20" customFormat="1" ht="15" customHeight="1">
      <c r="A9" s="51">
        <v>5</v>
      </c>
      <c r="B9" s="208" t="s">
        <v>84</v>
      </c>
      <c r="C9" s="152">
        <v>40109</v>
      </c>
      <c r="D9" s="153" t="s">
        <v>25</v>
      </c>
      <c r="E9" s="153" t="s">
        <v>85</v>
      </c>
      <c r="F9" s="154">
        <v>22</v>
      </c>
      <c r="G9" s="154">
        <v>22</v>
      </c>
      <c r="H9" s="154">
        <v>1</v>
      </c>
      <c r="I9" s="155">
        <v>19395.5</v>
      </c>
      <c r="J9" s="156">
        <v>2719</v>
      </c>
      <c r="K9" s="155">
        <v>36783.5</v>
      </c>
      <c r="L9" s="156">
        <v>4885</v>
      </c>
      <c r="M9" s="155">
        <v>32463.5</v>
      </c>
      <c r="N9" s="156">
        <v>4331</v>
      </c>
      <c r="O9" s="157">
        <f>I9+K9+M9</f>
        <v>88642.5</v>
      </c>
      <c r="P9" s="158">
        <f>J9+L9+N9</f>
        <v>11935</v>
      </c>
      <c r="Q9" s="156">
        <f>P9/G9</f>
        <v>542.5</v>
      </c>
      <c r="R9" s="159">
        <f t="shared" si="1"/>
        <v>7.427105152911604</v>
      </c>
      <c r="S9" s="155"/>
      <c r="T9" s="150">
        <f t="shared" si="0"/>
      </c>
      <c r="U9" s="160">
        <v>88642.5</v>
      </c>
      <c r="V9" s="161">
        <v>11935</v>
      </c>
      <c r="W9" s="209">
        <f>U9/V9</f>
        <v>7.427105152911604</v>
      </c>
      <c r="X9" s="257">
        <v>1</v>
      </c>
    </row>
    <row r="10" spans="1:24" s="20" customFormat="1" ht="15" customHeight="1">
      <c r="A10" s="51">
        <v>6</v>
      </c>
      <c r="B10" s="210" t="s">
        <v>86</v>
      </c>
      <c r="C10" s="163">
        <v>40102</v>
      </c>
      <c r="D10" s="164" t="s">
        <v>25</v>
      </c>
      <c r="E10" s="164" t="s">
        <v>78</v>
      </c>
      <c r="F10" s="165">
        <v>9</v>
      </c>
      <c r="G10" s="165">
        <v>31</v>
      </c>
      <c r="H10" s="165">
        <v>2</v>
      </c>
      <c r="I10" s="172">
        <v>10657.5</v>
      </c>
      <c r="J10" s="173">
        <v>834</v>
      </c>
      <c r="K10" s="172">
        <v>31312</v>
      </c>
      <c r="L10" s="173">
        <v>2440</v>
      </c>
      <c r="M10" s="172">
        <v>30908.5</v>
      </c>
      <c r="N10" s="173">
        <v>2404</v>
      </c>
      <c r="O10" s="174">
        <f>I10+K10+M10</f>
        <v>72878</v>
      </c>
      <c r="P10" s="175">
        <f>J10+L10+N10</f>
        <v>5678</v>
      </c>
      <c r="Q10" s="173">
        <f>P10/G10</f>
        <v>183.16129032258064</v>
      </c>
      <c r="R10" s="176">
        <f t="shared" si="1"/>
        <v>12.835153222965832</v>
      </c>
      <c r="S10" s="172">
        <v>113719</v>
      </c>
      <c r="T10" s="171">
        <f t="shared" si="0"/>
        <v>-0.3591396336584036</v>
      </c>
      <c r="U10" s="177">
        <v>212971</v>
      </c>
      <c r="V10" s="178">
        <v>16662</v>
      </c>
      <c r="W10" s="212">
        <f>U10/V10</f>
        <v>12.781838914896172</v>
      </c>
      <c r="X10" s="257"/>
    </row>
    <row r="11" spans="1:24" s="20" customFormat="1" ht="15" customHeight="1">
      <c r="A11" s="51">
        <v>7</v>
      </c>
      <c r="B11" s="210" t="s">
        <v>87</v>
      </c>
      <c r="C11" s="163">
        <v>40109</v>
      </c>
      <c r="D11" s="164" t="s">
        <v>2</v>
      </c>
      <c r="E11" s="164" t="s">
        <v>88</v>
      </c>
      <c r="F11" s="165">
        <v>51</v>
      </c>
      <c r="G11" s="165">
        <v>51</v>
      </c>
      <c r="H11" s="165">
        <v>1</v>
      </c>
      <c r="I11" s="166">
        <v>5583</v>
      </c>
      <c r="J11" s="167">
        <v>554</v>
      </c>
      <c r="K11" s="166">
        <v>29573</v>
      </c>
      <c r="L11" s="167">
        <v>2809</v>
      </c>
      <c r="M11" s="166">
        <v>30804</v>
      </c>
      <c r="N11" s="167">
        <v>3472</v>
      </c>
      <c r="O11" s="168">
        <f>+M11+K11+I11</f>
        <v>65960</v>
      </c>
      <c r="P11" s="169">
        <f>+N11+L11+J11</f>
        <v>6835</v>
      </c>
      <c r="Q11" s="167">
        <f>+P11/G11</f>
        <v>134.01960784313727</v>
      </c>
      <c r="R11" s="170">
        <f t="shared" si="1"/>
        <v>9.650329188002926</v>
      </c>
      <c r="S11" s="166"/>
      <c r="T11" s="171">
        <f t="shared" si="0"/>
      </c>
      <c r="U11" s="166">
        <v>65960</v>
      </c>
      <c r="V11" s="167">
        <v>6835</v>
      </c>
      <c r="W11" s="211">
        <f>+U11/V11</f>
        <v>9.650329188002926</v>
      </c>
      <c r="X11" s="257"/>
    </row>
    <row r="12" spans="1:24" s="20" customFormat="1" ht="15" customHeight="1">
      <c r="A12" s="51">
        <v>8</v>
      </c>
      <c r="B12" s="210" t="s">
        <v>89</v>
      </c>
      <c r="C12" s="163">
        <v>40109</v>
      </c>
      <c r="D12" s="164" t="s">
        <v>25</v>
      </c>
      <c r="E12" s="164" t="s">
        <v>26</v>
      </c>
      <c r="F12" s="165">
        <v>35</v>
      </c>
      <c r="G12" s="165">
        <v>35</v>
      </c>
      <c r="H12" s="165">
        <v>1</v>
      </c>
      <c r="I12" s="172">
        <v>16661.5</v>
      </c>
      <c r="J12" s="173">
        <v>1499</v>
      </c>
      <c r="K12" s="172">
        <v>24795.5</v>
      </c>
      <c r="L12" s="173">
        <v>2200</v>
      </c>
      <c r="M12" s="172">
        <v>22503</v>
      </c>
      <c r="N12" s="173">
        <v>2058</v>
      </c>
      <c r="O12" s="174">
        <f>I12+K12+M12</f>
        <v>63960</v>
      </c>
      <c r="P12" s="175">
        <f>J12+L12+N12</f>
        <v>5757</v>
      </c>
      <c r="Q12" s="173">
        <f>P12/G12</f>
        <v>164.4857142857143</v>
      </c>
      <c r="R12" s="176">
        <f t="shared" si="1"/>
        <v>11.109953100573215</v>
      </c>
      <c r="S12" s="172"/>
      <c r="T12" s="171">
        <f t="shared" si="0"/>
      </c>
      <c r="U12" s="177">
        <v>63960</v>
      </c>
      <c r="V12" s="178">
        <v>5757</v>
      </c>
      <c r="W12" s="212">
        <f>U12/V12</f>
        <v>11.109953100573215</v>
      </c>
      <c r="X12" s="257"/>
    </row>
    <row r="13" spans="1:24" s="20" customFormat="1" ht="15" customHeight="1">
      <c r="A13" s="51">
        <v>9</v>
      </c>
      <c r="B13" s="213" t="s">
        <v>69</v>
      </c>
      <c r="C13" s="140">
        <v>40095</v>
      </c>
      <c r="D13" s="180" t="s">
        <v>24</v>
      </c>
      <c r="E13" s="180" t="s">
        <v>76</v>
      </c>
      <c r="F13" s="181">
        <v>75</v>
      </c>
      <c r="G13" s="181">
        <v>53</v>
      </c>
      <c r="H13" s="181">
        <v>3</v>
      </c>
      <c r="I13" s="182">
        <v>11974</v>
      </c>
      <c r="J13" s="183">
        <v>1191</v>
      </c>
      <c r="K13" s="182">
        <v>22920</v>
      </c>
      <c r="L13" s="183">
        <v>2241</v>
      </c>
      <c r="M13" s="182">
        <v>23419</v>
      </c>
      <c r="N13" s="183">
        <v>2246</v>
      </c>
      <c r="O13" s="184">
        <f>+I13+K13+M13</f>
        <v>58313</v>
      </c>
      <c r="P13" s="185">
        <f>+J13+L13+N13</f>
        <v>5678</v>
      </c>
      <c r="Q13" s="186">
        <f>IF(O13&lt;&gt;0,P13/G13,"")</f>
        <v>107.13207547169812</v>
      </c>
      <c r="R13" s="187">
        <f>IF(O13&lt;&gt;0,O13/P13,"")</f>
        <v>10.269989432898909</v>
      </c>
      <c r="S13" s="182">
        <v>184759</v>
      </c>
      <c r="T13" s="171">
        <f t="shared" si="0"/>
        <v>-0.6843834400489286</v>
      </c>
      <c r="U13" s="182">
        <v>637690</v>
      </c>
      <c r="V13" s="183">
        <v>62055</v>
      </c>
      <c r="W13" s="214">
        <f>U13/V13</f>
        <v>10.276206590927403</v>
      </c>
      <c r="X13" s="257"/>
    </row>
    <row r="14" spans="1:24" s="20" customFormat="1" ht="15" customHeight="1">
      <c r="A14" s="51">
        <v>10</v>
      </c>
      <c r="B14" s="210" t="s">
        <v>79</v>
      </c>
      <c r="C14" s="163">
        <v>40102</v>
      </c>
      <c r="D14" s="164" t="s">
        <v>25</v>
      </c>
      <c r="E14" s="164" t="s">
        <v>31</v>
      </c>
      <c r="F14" s="165">
        <v>22</v>
      </c>
      <c r="G14" s="165">
        <v>22</v>
      </c>
      <c r="H14" s="165">
        <v>2</v>
      </c>
      <c r="I14" s="172">
        <v>13603</v>
      </c>
      <c r="J14" s="173">
        <v>1037</v>
      </c>
      <c r="K14" s="172">
        <v>22808.5</v>
      </c>
      <c r="L14" s="173">
        <v>1755</v>
      </c>
      <c r="M14" s="172">
        <v>20467.5</v>
      </c>
      <c r="N14" s="173">
        <v>1589</v>
      </c>
      <c r="O14" s="174">
        <f>I14+K14+M14</f>
        <v>56879</v>
      </c>
      <c r="P14" s="175">
        <f>J14+L14+N14</f>
        <v>4381</v>
      </c>
      <c r="Q14" s="173">
        <f>P14/G14</f>
        <v>199.13636363636363</v>
      </c>
      <c r="R14" s="176">
        <f>+O14/P14</f>
        <v>12.983108879251313</v>
      </c>
      <c r="S14" s="172">
        <v>86450</v>
      </c>
      <c r="T14" s="171">
        <f t="shared" si="0"/>
        <v>-0.342058993637941</v>
      </c>
      <c r="U14" s="177">
        <v>186596.5</v>
      </c>
      <c r="V14" s="178">
        <v>14783</v>
      </c>
      <c r="W14" s="212">
        <f>U14/V14</f>
        <v>12.6223702901982</v>
      </c>
      <c r="X14" s="257"/>
    </row>
    <row r="15" spans="1:24" s="20" customFormat="1" ht="15" customHeight="1">
      <c r="A15" s="51">
        <v>11</v>
      </c>
      <c r="B15" s="210" t="s">
        <v>70</v>
      </c>
      <c r="C15" s="163">
        <v>40095</v>
      </c>
      <c r="D15" s="164" t="s">
        <v>25</v>
      </c>
      <c r="E15" s="164" t="s">
        <v>26</v>
      </c>
      <c r="F15" s="165">
        <v>22</v>
      </c>
      <c r="G15" s="165">
        <v>22</v>
      </c>
      <c r="H15" s="165">
        <v>3</v>
      </c>
      <c r="I15" s="172">
        <v>13666.5</v>
      </c>
      <c r="J15" s="173">
        <v>1308</v>
      </c>
      <c r="K15" s="172">
        <v>22322.5</v>
      </c>
      <c r="L15" s="173">
        <v>2135</v>
      </c>
      <c r="M15" s="172">
        <v>17856</v>
      </c>
      <c r="N15" s="173">
        <v>1773</v>
      </c>
      <c r="O15" s="174">
        <f>I15+K15+M15</f>
        <v>53845</v>
      </c>
      <c r="P15" s="175">
        <f>J15+L15+N15</f>
        <v>5216</v>
      </c>
      <c r="Q15" s="173">
        <f>P15/G15</f>
        <v>237.0909090909091</v>
      </c>
      <c r="R15" s="176">
        <f>+O15/P15</f>
        <v>10.323044478527608</v>
      </c>
      <c r="S15" s="172">
        <v>96612.5</v>
      </c>
      <c r="T15" s="171">
        <f t="shared" si="0"/>
        <v>-0.44267046189675247</v>
      </c>
      <c r="U15" s="177">
        <v>353367.75</v>
      </c>
      <c r="V15" s="178">
        <v>32540</v>
      </c>
      <c r="W15" s="212">
        <f>U15/V15</f>
        <v>10.85948832206515</v>
      </c>
      <c r="X15" s="257"/>
    </row>
    <row r="16" spans="1:24" s="20" customFormat="1" ht="15" customHeight="1">
      <c r="A16" s="51">
        <v>12</v>
      </c>
      <c r="B16" s="213" t="s">
        <v>90</v>
      </c>
      <c r="C16" s="140">
        <v>40109</v>
      </c>
      <c r="D16" s="180" t="s">
        <v>64</v>
      </c>
      <c r="E16" s="180" t="s">
        <v>65</v>
      </c>
      <c r="F16" s="181">
        <v>27</v>
      </c>
      <c r="G16" s="181">
        <v>27</v>
      </c>
      <c r="H16" s="181">
        <v>1</v>
      </c>
      <c r="I16" s="182">
        <v>11346</v>
      </c>
      <c r="J16" s="183">
        <v>864</v>
      </c>
      <c r="K16" s="182">
        <v>22337</v>
      </c>
      <c r="L16" s="183">
        <v>1747</v>
      </c>
      <c r="M16" s="182">
        <v>16151</v>
      </c>
      <c r="N16" s="183">
        <v>1298</v>
      </c>
      <c r="O16" s="184">
        <f>+I16+K16+M16</f>
        <v>49834</v>
      </c>
      <c r="P16" s="185">
        <f>+J16+L16+N16</f>
        <v>3909</v>
      </c>
      <c r="Q16" s="167">
        <f>+P16/G16</f>
        <v>144.77777777777777</v>
      </c>
      <c r="R16" s="170">
        <f>+O16/P16</f>
        <v>12.748529035558967</v>
      </c>
      <c r="S16" s="182"/>
      <c r="T16" s="171">
        <f t="shared" si="0"/>
      </c>
      <c r="U16" s="182">
        <v>49834</v>
      </c>
      <c r="V16" s="183">
        <v>3909</v>
      </c>
      <c r="W16" s="215"/>
      <c r="X16" s="257"/>
    </row>
    <row r="17" spans="1:24" s="20" customFormat="1" ht="15" customHeight="1">
      <c r="A17" s="51">
        <v>13</v>
      </c>
      <c r="B17" s="208" t="s">
        <v>91</v>
      </c>
      <c r="C17" s="152">
        <v>40109</v>
      </c>
      <c r="D17" s="153" t="s">
        <v>92</v>
      </c>
      <c r="E17" s="153" t="s">
        <v>93</v>
      </c>
      <c r="F17" s="154">
        <v>62</v>
      </c>
      <c r="G17" s="154">
        <v>62</v>
      </c>
      <c r="H17" s="154">
        <v>1</v>
      </c>
      <c r="I17" s="188">
        <v>9513</v>
      </c>
      <c r="J17" s="189">
        <v>1085</v>
      </c>
      <c r="K17" s="188">
        <v>19024.5</v>
      </c>
      <c r="L17" s="189">
        <v>2090</v>
      </c>
      <c r="M17" s="188">
        <v>18440</v>
      </c>
      <c r="N17" s="189">
        <v>1980</v>
      </c>
      <c r="O17" s="190">
        <f>SUM(I17+K17+M17)</f>
        <v>46977.5</v>
      </c>
      <c r="P17" s="191">
        <f>SUM(J17+L17+N17)</f>
        <v>5155</v>
      </c>
      <c r="Q17" s="192">
        <f>P17/G17</f>
        <v>83.14516129032258</v>
      </c>
      <c r="R17" s="162">
        <f>O17/P17</f>
        <v>9.112997090203686</v>
      </c>
      <c r="S17" s="188"/>
      <c r="T17" s="150">
        <f t="shared" si="0"/>
      </c>
      <c r="U17" s="188">
        <v>46977.5</v>
      </c>
      <c r="V17" s="189">
        <v>5155</v>
      </c>
      <c r="W17" s="209">
        <f>U17/V17</f>
        <v>9.112997090203686</v>
      </c>
      <c r="X17" s="257">
        <v>1</v>
      </c>
    </row>
    <row r="18" spans="1:24" s="20" customFormat="1" ht="15" customHeight="1">
      <c r="A18" s="51">
        <v>14</v>
      </c>
      <c r="B18" s="216" t="s">
        <v>62</v>
      </c>
      <c r="C18" s="141">
        <v>40088</v>
      </c>
      <c r="D18" s="142" t="s">
        <v>60</v>
      </c>
      <c r="E18" s="142" t="s">
        <v>61</v>
      </c>
      <c r="F18" s="143">
        <v>149</v>
      </c>
      <c r="G18" s="143">
        <v>85</v>
      </c>
      <c r="H18" s="143">
        <v>4</v>
      </c>
      <c r="I18" s="144">
        <v>7346.5</v>
      </c>
      <c r="J18" s="145">
        <v>1017</v>
      </c>
      <c r="K18" s="144">
        <v>14072</v>
      </c>
      <c r="L18" s="145">
        <v>1869</v>
      </c>
      <c r="M18" s="144">
        <v>11950.8</v>
      </c>
      <c r="N18" s="145">
        <v>1578</v>
      </c>
      <c r="O18" s="146">
        <f>+I18+K18+M18</f>
        <v>33369.3</v>
      </c>
      <c r="P18" s="147">
        <f>+J18+L18+N18</f>
        <v>4464</v>
      </c>
      <c r="Q18" s="148">
        <f>IF(O18&lt;&gt;0,P18/G18,"")</f>
        <v>52.51764705882353</v>
      </c>
      <c r="R18" s="149">
        <f>IF(O18&lt;&gt;0,O18/P18,"")</f>
        <v>7.475201612903226</v>
      </c>
      <c r="S18" s="151">
        <v>97981.8</v>
      </c>
      <c r="T18" s="150">
        <f t="shared" si="0"/>
        <v>-0.6594336907466488</v>
      </c>
      <c r="U18" s="144">
        <v>1001228.6</v>
      </c>
      <c r="V18" s="145">
        <v>115472</v>
      </c>
      <c r="W18" s="217">
        <f>U18/V18</f>
        <v>8.67074788693363</v>
      </c>
      <c r="X18" s="257"/>
    </row>
    <row r="19" spans="1:24" s="20" customFormat="1" ht="15" customHeight="1">
      <c r="A19" s="51">
        <v>15</v>
      </c>
      <c r="B19" s="210" t="s">
        <v>55</v>
      </c>
      <c r="C19" s="163">
        <v>40081</v>
      </c>
      <c r="D19" s="164" t="s">
        <v>2</v>
      </c>
      <c r="E19" s="164" t="s">
        <v>27</v>
      </c>
      <c r="F19" s="165">
        <v>77</v>
      </c>
      <c r="G19" s="165">
        <v>45</v>
      </c>
      <c r="H19" s="165">
        <v>5</v>
      </c>
      <c r="I19" s="166">
        <v>2871</v>
      </c>
      <c r="J19" s="167">
        <v>455</v>
      </c>
      <c r="K19" s="166">
        <v>6833</v>
      </c>
      <c r="L19" s="167">
        <v>1001</v>
      </c>
      <c r="M19" s="166">
        <v>6644</v>
      </c>
      <c r="N19" s="167">
        <v>984</v>
      </c>
      <c r="O19" s="168">
        <f>+M19+K19+I19</f>
        <v>16348</v>
      </c>
      <c r="P19" s="169">
        <f>+N19+L19+J19</f>
        <v>2440</v>
      </c>
      <c r="Q19" s="167">
        <f>+P19/G19</f>
        <v>54.22222222222222</v>
      </c>
      <c r="R19" s="170">
        <f>+O19/P19</f>
        <v>6.7</v>
      </c>
      <c r="S19" s="166">
        <v>96459</v>
      </c>
      <c r="T19" s="171">
        <f t="shared" si="0"/>
        <v>-0.830518665961704</v>
      </c>
      <c r="U19" s="166">
        <v>1733825</v>
      </c>
      <c r="V19" s="167">
        <v>170013</v>
      </c>
      <c r="W19" s="211">
        <f>+U19/V19</f>
        <v>10.198190726591497</v>
      </c>
      <c r="X19" s="257"/>
    </row>
    <row r="20" spans="1:24" s="20" customFormat="1" ht="15" customHeight="1">
      <c r="A20" s="51">
        <v>16</v>
      </c>
      <c r="B20" s="208" t="s">
        <v>94</v>
      </c>
      <c r="C20" s="152">
        <v>40095</v>
      </c>
      <c r="D20" s="153" t="s">
        <v>25</v>
      </c>
      <c r="E20" s="153" t="s">
        <v>71</v>
      </c>
      <c r="F20" s="154">
        <v>52</v>
      </c>
      <c r="G20" s="154">
        <v>42</v>
      </c>
      <c r="H20" s="154">
        <v>3</v>
      </c>
      <c r="I20" s="155">
        <v>3018.5</v>
      </c>
      <c r="J20" s="156">
        <v>460</v>
      </c>
      <c r="K20" s="155">
        <v>5864</v>
      </c>
      <c r="L20" s="156">
        <v>851</v>
      </c>
      <c r="M20" s="155">
        <v>5735.5</v>
      </c>
      <c r="N20" s="156">
        <v>829</v>
      </c>
      <c r="O20" s="157">
        <f>I20+K20+M20</f>
        <v>14618</v>
      </c>
      <c r="P20" s="158">
        <f>J20+L20+N20</f>
        <v>2140</v>
      </c>
      <c r="Q20" s="156">
        <f>P20/G20</f>
        <v>50.95238095238095</v>
      </c>
      <c r="R20" s="159">
        <f>+O20/P20</f>
        <v>6.830841121495327</v>
      </c>
      <c r="S20" s="155">
        <v>44780</v>
      </c>
      <c r="T20" s="150">
        <f t="shared" si="0"/>
        <v>-0.6735596248325145</v>
      </c>
      <c r="U20" s="160">
        <v>191495.25</v>
      </c>
      <c r="V20" s="161">
        <v>22486</v>
      </c>
      <c r="W20" s="209">
        <f>U20/V20</f>
        <v>8.51619896824691</v>
      </c>
      <c r="X20" s="257">
        <v>1</v>
      </c>
    </row>
    <row r="21" spans="1:24" s="20" customFormat="1" ht="15" customHeight="1">
      <c r="A21" s="51">
        <v>17</v>
      </c>
      <c r="B21" s="213" t="s">
        <v>56</v>
      </c>
      <c r="C21" s="140">
        <v>40081</v>
      </c>
      <c r="D21" s="180" t="s">
        <v>24</v>
      </c>
      <c r="E21" s="180" t="s">
        <v>29</v>
      </c>
      <c r="F21" s="181">
        <v>70</v>
      </c>
      <c r="G21" s="181">
        <v>26</v>
      </c>
      <c r="H21" s="181">
        <v>5</v>
      </c>
      <c r="I21" s="182">
        <v>3202</v>
      </c>
      <c r="J21" s="183">
        <v>476</v>
      </c>
      <c r="K21" s="182">
        <v>6077</v>
      </c>
      <c r="L21" s="183">
        <v>881</v>
      </c>
      <c r="M21" s="182">
        <v>5050</v>
      </c>
      <c r="N21" s="183">
        <v>812</v>
      </c>
      <c r="O21" s="184">
        <f>+I21+K21+M21</f>
        <v>14329</v>
      </c>
      <c r="P21" s="185">
        <f>+J21+L21+N21</f>
        <v>2169</v>
      </c>
      <c r="Q21" s="186">
        <f>IF(O21&lt;&gt;0,P21/G21,"")</f>
        <v>83.42307692307692</v>
      </c>
      <c r="R21" s="187">
        <f>IF(O21&lt;&gt;0,O21/P21,"")</f>
        <v>6.606270170585523</v>
      </c>
      <c r="S21" s="182">
        <v>60962</v>
      </c>
      <c r="T21" s="171">
        <f t="shared" si="0"/>
        <v>-0.7649519372723992</v>
      </c>
      <c r="U21" s="182">
        <v>1370366</v>
      </c>
      <c r="V21" s="183">
        <v>133500</v>
      </c>
      <c r="W21" s="214">
        <f>U21/V21</f>
        <v>10.264913857677902</v>
      </c>
      <c r="X21" s="257"/>
    </row>
    <row r="22" spans="1:24" s="20" customFormat="1" ht="15" customHeight="1">
      <c r="A22" s="2">
        <v>18</v>
      </c>
      <c r="B22" s="210" t="s">
        <v>95</v>
      </c>
      <c r="C22" s="163">
        <v>40074</v>
      </c>
      <c r="D22" s="164" t="s">
        <v>2</v>
      </c>
      <c r="E22" s="164" t="s">
        <v>27</v>
      </c>
      <c r="F22" s="165">
        <v>61</v>
      </c>
      <c r="G22" s="165">
        <v>22</v>
      </c>
      <c r="H22" s="165">
        <v>6</v>
      </c>
      <c r="I22" s="166">
        <v>990</v>
      </c>
      <c r="J22" s="167">
        <v>156</v>
      </c>
      <c r="K22" s="166">
        <v>3545</v>
      </c>
      <c r="L22" s="167">
        <v>508</v>
      </c>
      <c r="M22" s="166">
        <v>3428</v>
      </c>
      <c r="N22" s="167">
        <v>484</v>
      </c>
      <c r="O22" s="168">
        <f>+M22+K22+I22</f>
        <v>7963</v>
      </c>
      <c r="P22" s="169">
        <f>+N22+L22+J22</f>
        <v>1148</v>
      </c>
      <c r="Q22" s="167">
        <f>+P22/G22</f>
        <v>52.18181818181818</v>
      </c>
      <c r="R22" s="170">
        <f>+O22/P22</f>
        <v>6.936411149825784</v>
      </c>
      <c r="S22" s="166">
        <v>19147</v>
      </c>
      <c r="T22" s="171">
        <f t="shared" si="0"/>
        <v>-0.5841123935864626</v>
      </c>
      <c r="U22" s="166">
        <v>1004844</v>
      </c>
      <c r="V22" s="167">
        <v>99181</v>
      </c>
      <c r="W22" s="211">
        <f>+U22/V22</f>
        <v>10.131416299492846</v>
      </c>
      <c r="X22" s="257"/>
    </row>
    <row r="23" spans="1:24" s="20" customFormat="1" ht="15" customHeight="1">
      <c r="A23" s="2">
        <v>19</v>
      </c>
      <c r="B23" s="210" t="s">
        <v>96</v>
      </c>
      <c r="C23" s="163">
        <v>40074</v>
      </c>
      <c r="D23" s="164" t="s">
        <v>68</v>
      </c>
      <c r="E23" s="164" t="s">
        <v>68</v>
      </c>
      <c r="F23" s="165">
        <v>11</v>
      </c>
      <c r="G23" s="165">
        <v>11</v>
      </c>
      <c r="H23" s="165">
        <v>6</v>
      </c>
      <c r="I23" s="166">
        <v>989</v>
      </c>
      <c r="J23" s="167">
        <v>166</v>
      </c>
      <c r="K23" s="166">
        <v>3425.5</v>
      </c>
      <c r="L23" s="167">
        <v>463</v>
      </c>
      <c r="M23" s="166">
        <v>3507.5</v>
      </c>
      <c r="N23" s="167">
        <v>470</v>
      </c>
      <c r="O23" s="168">
        <f>SUM(I23+K23+M23)</f>
        <v>7922</v>
      </c>
      <c r="P23" s="169">
        <f>SUM(J23+L23+N23)</f>
        <v>1099</v>
      </c>
      <c r="Q23" s="167">
        <f>+P23/G23</f>
        <v>99.9090909090909</v>
      </c>
      <c r="R23" s="170">
        <f>+O23/P23</f>
        <v>7.208371246587807</v>
      </c>
      <c r="S23" s="166">
        <v>6947.5</v>
      </c>
      <c r="T23" s="171">
        <f t="shared" si="0"/>
        <v>0.14026628283555237</v>
      </c>
      <c r="U23" s="166">
        <v>136687.5</v>
      </c>
      <c r="V23" s="167">
        <v>15539</v>
      </c>
      <c r="W23" s="212">
        <f>U23/V23</f>
        <v>8.796415470751013</v>
      </c>
      <c r="X23" s="257"/>
    </row>
    <row r="24" spans="1:24" s="20" customFormat="1" ht="15" customHeight="1">
      <c r="A24" s="51">
        <v>20</v>
      </c>
      <c r="B24" s="213" t="s">
        <v>63</v>
      </c>
      <c r="C24" s="140">
        <v>40088</v>
      </c>
      <c r="D24" s="180" t="s">
        <v>64</v>
      </c>
      <c r="E24" s="180" t="s">
        <v>65</v>
      </c>
      <c r="F24" s="181">
        <v>53</v>
      </c>
      <c r="G24" s="181">
        <v>20</v>
      </c>
      <c r="H24" s="181">
        <v>4</v>
      </c>
      <c r="I24" s="182">
        <v>1688</v>
      </c>
      <c r="J24" s="183">
        <v>243</v>
      </c>
      <c r="K24" s="182">
        <v>2726</v>
      </c>
      <c r="L24" s="183">
        <v>383</v>
      </c>
      <c r="M24" s="182">
        <v>2353</v>
      </c>
      <c r="N24" s="183">
        <v>330</v>
      </c>
      <c r="O24" s="184">
        <f>+I24+K24+M24</f>
        <v>6767</v>
      </c>
      <c r="P24" s="185">
        <f>+J24+L24+N24</f>
        <v>956</v>
      </c>
      <c r="Q24" s="167">
        <f>+P24/G24</f>
        <v>47.8</v>
      </c>
      <c r="R24" s="170">
        <f>+O24/P24</f>
        <v>7.078451882845188</v>
      </c>
      <c r="S24" s="182">
        <v>30488</v>
      </c>
      <c r="T24" s="171">
        <f t="shared" si="0"/>
        <v>-0.7780438205195487</v>
      </c>
      <c r="U24" s="182">
        <v>501922</v>
      </c>
      <c r="V24" s="183">
        <v>48221</v>
      </c>
      <c r="W24" s="215">
        <f>+U24/V24</f>
        <v>10.408784554447232</v>
      </c>
      <c r="X24" s="257"/>
    </row>
    <row r="25" spans="1:24" s="20" customFormat="1" ht="15" customHeight="1">
      <c r="A25" s="51">
        <v>21</v>
      </c>
      <c r="B25" s="210" t="s">
        <v>32</v>
      </c>
      <c r="C25" s="163">
        <v>39995</v>
      </c>
      <c r="D25" s="164" t="s">
        <v>25</v>
      </c>
      <c r="E25" s="164" t="s">
        <v>26</v>
      </c>
      <c r="F25" s="165">
        <v>209</v>
      </c>
      <c r="G25" s="165">
        <v>30</v>
      </c>
      <c r="H25" s="165">
        <v>17</v>
      </c>
      <c r="I25" s="172">
        <v>1681</v>
      </c>
      <c r="J25" s="173">
        <v>411</v>
      </c>
      <c r="K25" s="172">
        <v>1712</v>
      </c>
      <c r="L25" s="173">
        <v>356</v>
      </c>
      <c r="M25" s="172">
        <v>2295.5</v>
      </c>
      <c r="N25" s="173">
        <v>456</v>
      </c>
      <c r="O25" s="174">
        <f>I25+K25+M25</f>
        <v>5688.5</v>
      </c>
      <c r="P25" s="175">
        <f>J25+L25+N25</f>
        <v>1223</v>
      </c>
      <c r="Q25" s="173">
        <f>P25/G25</f>
        <v>40.766666666666666</v>
      </c>
      <c r="R25" s="176">
        <f>+O25/P25</f>
        <v>4.651267375306623</v>
      </c>
      <c r="S25" s="172">
        <v>7594.5</v>
      </c>
      <c r="T25" s="171">
        <f t="shared" si="0"/>
        <v>-0.2509710975047732</v>
      </c>
      <c r="U25" s="177">
        <v>11292604.5</v>
      </c>
      <c r="V25" s="178">
        <v>1398075</v>
      </c>
      <c r="W25" s="212">
        <f>U25/V25</f>
        <v>8.077252293331902</v>
      </c>
      <c r="X25" s="257"/>
    </row>
    <row r="26" spans="1:24" s="20" customFormat="1" ht="15" customHeight="1">
      <c r="A26" s="51">
        <v>22</v>
      </c>
      <c r="B26" s="208" t="s">
        <v>57</v>
      </c>
      <c r="C26" s="152">
        <v>40081</v>
      </c>
      <c r="D26" s="153" t="s">
        <v>92</v>
      </c>
      <c r="E26" s="153" t="s">
        <v>58</v>
      </c>
      <c r="F26" s="154">
        <v>30</v>
      </c>
      <c r="G26" s="154">
        <v>19</v>
      </c>
      <c r="H26" s="154">
        <v>5</v>
      </c>
      <c r="I26" s="188">
        <v>1233</v>
      </c>
      <c r="J26" s="189">
        <v>265</v>
      </c>
      <c r="K26" s="188">
        <v>2257</v>
      </c>
      <c r="L26" s="189">
        <v>443</v>
      </c>
      <c r="M26" s="188">
        <v>1737</v>
      </c>
      <c r="N26" s="189">
        <v>358</v>
      </c>
      <c r="O26" s="190">
        <f>SUM(I26+K26+M26)</f>
        <v>5227</v>
      </c>
      <c r="P26" s="191">
        <f>SUM(J26+L26+N26)</f>
        <v>1066</v>
      </c>
      <c r="Q26" s="192">
        <f>P26/G26</f>
        <v>56.10526315789474</v>
      </c>
      <c r="R26" s="162">
        <f>O26/P26</f>
        <v>4.9033771106941835</v>
      </c>
      <c r="S26" s="188">
        <v>6077.5</v>
      </c>
      <c r="T26" s="150">
        <f t="shared" si="0"/>
        <v>-0.13994241053064582</v>
      </c>
      <c r="U26" s="188">
        <v>99544</v>
      </c>
      <c r="V26" s="189">
        <v>11951</v>
      </c>
      <c r="W26" s="209">
        <f>U26/V26</f>
        <v>8.329344824700861</v>
      </c>
      <c r="X26" s="257">
        <v>1</v>
      </c>
    </row>
    <row r="27" spans="1:24" s="20" customFormat="1" ht="15" customHeight="1">
      <c r="A27" s="51">
        <v>23</v>
      </c>
      <c r="B27" s="216" t="s">
        <v>97</v>
      </c>
      <c r="C27" s="141">
        <v>39822</v>
      </c>
      <c r="D27" s="142" t="s">
        <v>36</v>
      </c>
      <c r="E27" s="142" t="s">
        <v>98</v>
      </c>
      <c r="F27" s="143">
        <v>175</v>
      </c>
      <c r="G27" s="143">
        <v>1</v>
      </c>
      <c r="H27" s="143">
        <v>23</v>
      </c>
      <c r="I27" s="144">
        <v>1034</v>
      </c>
      <c r="J27" s="145">
        <v>207</v>
      </c>
      <c r="K27" s="144">
        <v>2000</v>
      </c>
      <c r="L27" s="145">
        <v>400</v>
      </c>
      <c r="M27" s="144">
        <v>2000</v>
      </c>
      <c r="N27" s="145">
        <v>400</v>
      </c>
      <c r="O27" s="146">
        <f>I27+K27+M27</f>
        <v>5034</v>
      </c>
      <c r="P27" s="147">
        <f>J27+L27+N27</f>
        <v>1007</v>
      </c>
      <c r="Q27" s="148">
        <f>IF(O27&lt;&gt;0,P27/G27,"")</f>
        <v>1007</v>
      </c>
      <c r="R27" s="149">
        <f>IF(O27&lt;&gt;0,O27/P27,"")</f>
        <v>4.999006951340616</v>
      </c>
      <c r="S27" s="144"/>
      <c r="T27" s="150">
        <f t="shared" si="0"/>
      </c>
      <c r="U27" s="151">
        <v>3518745</v>
      </c>
      <c r="V27" s="192">
        <v>480665</v>
      </c>
      <c r="W27" s="218">
        <f>IF(U27&lt;&gt;0,U27/V27,"")</f>
        <v>7.320576701028783</v>
      </c>
      <c r="X27" s="257">
        <v>1</v>
      </c>
    </row>
    <row r="28" spans="1:24" s="20" customFormat="1" ht="15" customHeight="1">
      <c r="A28" s="51">
        <v>24</v>
      </c>
      <c r="B28" s="210" t="s">
        <v>46</v>
      </c>
      <c r="C28" s="163">
        <v>40067</v>
      </c>
      <c r="D28" s="164" t="s">
        <v>92</v>
      </c>
      <c r="E28" s="164" t="s">
        <v>99</v>
      </c>
      <c r="F28" s="165">
        <v>34</v>
      </c>
      <c r="G28" s="165">
        <v>17</v>
      </c>
      <c r="H28" s="165">
        <v>7</v>
      </c>
      <c r="I28" s="166">
        <v>631.5</v>
      </c>
      <c r="J28" s="167">
        <v>106</v>
      </c>
      <c r="K28" s="166">
        <v>1494</v>
      </c>
      <c r="L28" s="167">
        <v>245</v>
      </c>
      <c r="M28" s="166">
        <v>1502</v>
      </c>
      <c r="N28" s="167">
        <v>245</v>
      </c>
      <c r="O28" s="168">
        <f>SUM(I28+K28+M28)</f>
        <v>3627.5</v>
      </c>
      <c r="P28" s="169">
        <f>SUM(J28+L28+N28)</f>
        <v>596</v>
      </c>
      <c r="Q28" s="193">
        <f>P28/G28</f>
        <v>35.05882352941177</v>
      </c>
      <c r="R28" s="179">
        <f>O28/P28</f>
        <v>6.0864093959731544</v>
      </c>
      <c r="S28" s="166">
        <v>4958.5</v>
      </c>
      <c r="T28" s="171">
        <f t="shared" si="0"/>
        <v>-0.2684279520016134</v>
      </c>
      <c r="U28" s="166">
        <v>235201.5</v>
      </c>
      <c r="V28" s="167">
        <v>27312</v>
      </c>
      <c r="W28" s="212">
        <f>U28/V28</f>
        <v>8.611654217926187</v>
      </c>
      <c r="X28" s="257"/>
    </row>
    <row r="29" spans="1:24" s="20" customFormat="1" ht="15" customHeight="1">
      <c r="A29" s="51">
        <v>25</v>
      </c>
      <c r="B29" s="210" t="s">
        <v>38</v>
      </c>
      <c r="C29" s="163">
        <v>40046</v>
      </c>
      <c r="D29" s="164" t="s">
        <v>2</v>
      </c>
      <c r="E29" s="164" t="s">
        <v>28</v>
      </c>
      <c r="F29" s="165">
        <v>55</v>
      </c>
      <c r="G29" s="165">
        <v>6</v>
      </c>
      <c r="H29" s="165">
        <v>10</v>
      </c>
      <c r="I29" s="166">
        <v>708</v>
      </c>
      <c r="J29" s="167">
        <v>146</v>
      </c>
      <c r="K29" s="166">
        <v>1474</v>
      </c>
      <c r="L29" s="167">
        <v>265</v>
      </c>
      <c r="M29" s="166">
        <v>963</v>
      </c>
      <c r="N29" s="167">
        <v>187</v>
      </c>
      <c r="O29" s="168">
        <f>+M29+K29+I29</f>
        <v>3145</v>
      </c>
      <c r="P29" s="169">
        <f>+N29+L29+J29</f>
        <v>598</v>
      </c>
      <c r="Q29" s="167">
        <f>+P29/G29</f>
        <v>99.66666666666667</v>
      </c>
      <c r="R29" s="170">
        <f>+O29/P29</f>
        <v>5.259197324414716</v>
      </c>
      <c r="S29" s="166">
        <v>4866</v>
      </c>
      <c r="T29" s="171">
        <f t="shared" si="0"/>
        <v>-0.353678586107686</v>
      </c>
      <c r="U29" s="166">
        <v>2887481</v>
      </c>
      <c r="V29" s="167">
        <v>286804</v>
      </c>
      <c r="W29" s="211">
        <f>+U29/V29</f>
        <v>10.067784968131546</v>
      </c>
      <c r="X29" s="257"/>
    </row>
    <row r="30" spans="1:24" s="20" customFormat="1" ht="15" customHeight="1">
      <c r="A30" s="51">
        <v>26</v>
      </c>
      <c r="B30" s="213" t="s">
        <v>44</v>
      </c>
      <c r="C30" s="140">
        <v>40067</v>
      </c>
      <c r="D30" s="180" t="s">
        <v>36</v>
      </c>
      <c r="E30" s="180" t="s">
        <v>37</v>
      </c>
      <c r="F30" s="181">
        <v>105</v>
      </c>
      <c r="G30" s="181">
        <v>13</v>
      </c>
      <c r="H30" s="181">
        <v>7</v>
      </c>
      <c r="I30" s="182">
        <v>259</v>
      </c>
      <c r="J30" s="183">
        <v>43</v>
      </c>
      <c r="K30" s="182">
        <v>1027.5</v>
      </c>
      <c r="L30" s="183">
        <v>157</v>
      </c>
      <c r="M30" s="182">
        <v>1336.5</v>
      </c>
      <c r="N30" s="183">
        <v>213</v>
      </c>
      <c r="O30" s="184">
        <f aca="true" t="shared" si="2" ref="O30:P32">I30+K30+M30</f>
        <v>2623</v>
      </c>
      <c r="P30" s="185">
        <f t="shared" si="2"/>
        <v>413</v>
      </c>
      <c r="Q30" s="186">
        <f>IF(O30&lt;&gt;0,P30/G30,"")</f>
        <v>31.76923076923077</v>
      </c>
      <c r="R30" s="187">
        <f>IF(O30&lt;&gt;0,O30/P30,"")</f>
        <v>6.351089588377724</v>
      </c>
      <c r="S30" s="182">
        <v>2272</v>
      </c>
      <c r="T30" s="171">
        <f t="shared" si="0"/>
        <v>0.1544894366197183</v>
      </c>
      <c r="U30" s="194">
        <v>598305.75</v>
      </c>
      <c r="V30" s="193">
        <v>69051</v>
      </c>
      <c r="W30" s="215">
        <f>IF(U30&lt;&gt;0,U30/V30,"")</f>
        <v>8.66469348742234</v>
      </c>
      <c r="X30" s="257"/>
    </row>
    <row r="31" spans="1:24" s="20" customFormat="1" ht="15" customHeight="1">
      <c r="A31" s="2">
        <v>27</v>
      </c>
      <c r="B31" s="210" t="s">
        <v>45</v>
      </c>
      <c r="C31" s="163">
        <v>40067</v>
      </c>
      <c r="D31" s="164" t="s">
        <v>25</v>
      </c>
      <c r="E31" s="164" t="s">
        <v>26</v>
      </c>
      <c r="F31" s="165">
        <v>51</v>
      </c>
      <c r="G31" s="165">
        <v>17</v>
      </c>
      <c r="H31" s="165">
        <v>7</v>
      </c>
      <c r="I31" s="172">
        <v>298</v>
      </c>
      <c r="J31" s="173">
        <v>48</v>
      </c>
      <c r="K31" s="172">
        <v>1115</v>
      </c>
      <c r="L31" s="173">
        <v>181</v>
      </c>
      <c r="M31" s="172">
        <v>1119</v>
      </c>
      <c r="N31" s="173">
        <v>179</v>
      </c>
      <c r="O31" s="174">
        <f t="shared" si="2"/>
        <v>2532</v>
      </c>
      <c r="P31" s="175">
        <f t="shared" si="2"/>
        <v>408</v>
      </c>
      <c r="Q31" s="173">
        <f>P31/G31</f>
        <v>24</v>
      </c>
      <c r="R31" s="176">
        <f>+O31/P31</f>
        <v>6.205882352941177</v>
      </c>
      <c r="S31" s="172">
        <v>7215</v>
      </c>
      <c r="T31" s="171">
        <f t="shared" si="0"/>
        <v>-0.649064449064449</v>
      </c>
      <c r="U31" s="177">
        <v>452011</v>
      </c>
      <c r="V31" s="178">
        <v>48752</v>
      </c>
      <c r="W31" s="212">
        <f>U31/V31</f>
        <v>9.2716401378405</v>
      </c>
      <c r="X31" s="257"/>
    </row>
    <row r="32" spans="1:24" s="20" customFormat="1" ht="15" customHeight="1">
      <c r="A32" s="2">
        <v>28</v>
      </c>
      <c r="B32" s="210" t="s">
        <v>39</v>
      </c>
      <c r="C32" s="163">
        <v>40046</v>
      </c>
      <c r="D32" s="164" t="s">
        <v>25</v>
      </c>
      <c r="E32" s="164" t="s">
        <v>30</v>
      </c>
      <c r="F32" s="165">
        <v>5</v>
      </c>
      <c r="G32" s="165">
        <v>5</v>
      </c>
      <c r="H32" s="165">
        <v>10</v>
      </c>
      <c r="I32" s="172">
        <v>477.5</v>
      </c>
      <c r="J32" s="173">
        <v>71</v>
      </c>
      <c r="K32" s="172">
        <v>1047</v>
      </c>
      <c r="L32" s="173">
        <v>149</v>
      </c>
      <c r="M32" s="172">
        <v>976.5</v>
      </c>
      <c r="N32" s="173">
        <v>129</v>
      </c>
      <c r="O32" s="174">
        <f t="shared" si="2"/>
        <v>2501</v>
      </c>
      <c r="P32" s="175">
        <f t="shared" si="2"/>
        <v>349</v>
      </c>
      <c r="Q32" s="173">
        <f>P32/G32</f>
        <v>69.8</v>
      </c>
      <c r="R32" s="176">
        <f>+O32/P32</f>
        <v>7.166189111747851</v>
      </c>
      <c r="S32" s="172">
        <v>748</v>
      </c>
      <c r="T32" s="171">
        <f t="shared" si="0"/>
        <v>2.343582887700535</v>
      </c>
      <c r="U32" s="177">
        <v>95693.75</v>
      </c>
      <c r="V32" s="178">
        <v>11135</v>
      </c>
      <c r="W32" s="212">
        <f>U32/V32</f>
        <v>8.593960484957341</v>
      </c>
      <c r="X32" s="257"/>
    </row>
    <row r="33" spans="1:24" s="20" customFormat="1" ht="15" customHeight="1">
      <c r="A33" s="2">
        <v>29</v>
      </c>
      <c r="B33" s="210" t="s">
        <v>81</v>
      </c>
      <c r="C33" s="163">
        <v>40102</v>
      </c>
      <c r="D33" s="164" t="s">
        <v>92</v>
      </c>
      <c r="E33" s="164" t="s">
        <v>99</v>
      </c>
      <c r="F33" s="165">
        <v>15</v>
      </c>
      <c r="G33" s="165">
        <v>13</v>
      </c>
      <c r="H33" s="165">
        <v>2</v>
      </c>
      <c r="I33" s="166">
        <v>639</v>
      </c>
      <c r="J33" s="167">
        <v>68</v>
      </c>
      <c r="K33" s="166">
        <v>1014.5</v>
      </c>
      <c r="L33" s="167">
        <v>110</v>
      </c>
      <c r="M33" s="166">
        <v>781</v>
      </c>
      <c r="N33" s="167">
        <v>82</v>
      </c>
      <c r="O33" s="168">
        <f>I33+K33+M33</f>
        <v>2434.5</v>
      </c>
      <c r="P33" s="169">
        <f>SUM(J33+L33+N33)</f>
        <v>260</v>
      </c>
      <c r="Q33" s="193">
        <f>P33/G33</f>
        <v>20</v>
      </c>
      <c r="R33" s="179">
        <f>O33/P33</f>
        <v>9.363461538461538</v>
      </c>
      <c r="S33" s="166">
        <v>5313.5</v>
      </c>
      <c r="T33" s="171">
        <f t="shared" si="0"/>
        <v>-0.5418274207208055</v>
      </c>
      <c r="U33" s="177">
        <v>22043.5</v>
      </c>
      <c r="V33" s="193">
        <v>3322</v>
      </c>
      <c r="W33" s="212">
        <f>U33/V33</f>
        <v>6.635611077664058</v>
      </c>
      <c r="X33" s="257"/>
    </row>
    <row r="34" spans="1:24" s="20" customFormat="1" ht="15" customHeight="1">
      <c r="A34" s="2">
        <v>30</v>
      </c>
      <c r="B34" s="216" t="s">
        <v>67</v>
      </c>
      <c r="C34" s="141">
        <v>40088</v>
      </c>
      <c r="D34" s="142" t="s">
        <v>36</v>
      </c>
      <c r="E34" s="142" t="s">
        <v>100</v>
      </c>
      <c r="F34" s="143">
        <v>55</v>
      </c>
      <c r="G34" s="143">
        <v>10</v>
      </c>
      <c r="H34" s="143">
        <v>4</v>
      </c>
      <c r="I34" s="144">
        <v>570</v>
      </c>
      <c r="J34" s="145">
        <v>106</v>
      </c>
      <c r="K34" s="144">
        <v>832</v>
      </c>
      <c r="L34" s="145">
        <v>158</v>
      </c>
      <c r="M34" s="144">
        <v>810</v>
      </c>
      <c r="N34" s="145">
        <v>157</v>
      </c>
      <c r="O34" s="146">
        <f>I34+K34+M34</f>
        <v>2212</v>
      </c>
      <c r="P34" s="147">
        <f>J34+L34+N34</f>
        <v>421</v>
      </c>
      <c r="Q34" s="148">
        <f>IF(O34&lt;&gt;0,P34/G34,"")</f>
        <v>42.1</v>
      </c>
      <c r="R34" s="149">
        <f>IF(O34&lt;&gt;0,O34/P34,"")</f>
        <v>5.254156769596199</v>
      </c>
      <c r="S34" s="144">
        <v>6664.5</v>
      </c>
      <c r="T34" s="150">
        <f t="shared" si="0"/>
        <v>-0.6680921299422312</v>
      </c>
      <c r="U34" s="151">
        <v>141459.5</v>
      </c>
      <c r="V34" s="192">
        <v>17105</v>
      </c>
      <c r="W34" s="218">
        <f>IF(U34&lt;&gt;0,U34/V34,"")</f>
        <v>8.270067231803566</v>
      </c>
      <c r="X34" s="257">
        <v>1</v>
      </c>
    </row>
    <row r="35" spans="1:24" s="20" customFormat="1" ht="15" customHeight="1">
      <c r="A35" s="2">
        <v>31</v>
      </c>
      <c r="B35" s="213" t="s">
        <v>101</v>
      </c>
      <c r="C35" s="140">
        <v>40088</v>
      </c>
      <c r="D35" s="180" t="s">
        <v>24</v>
      </c>
      <c r="E35" s="180" t="s">
        <v>102</v>
      </c>
      <c r="F35" s="181">
        <v>10</v>
      </c>
      <c r="G35" s="181">
        <v>4</v>
      </c>
      <c r="H35" s="181">
        <v>3</v>
      </c>
      <c r="I35" s="182">
        <v>360</v>
      </c>
      <c r="J35" s="183">
        <v>65</v>
      </c>
      <c r="K35" s="182">
        <v>871</v>
      </c>
      <c r="L35" s="183">
        <v>152</v>
      </c>
      <c r="M35" s="182">
        <v>717</v>
      </c>
      <c r="N35" s="183">
        <v>124</v>
      </c>
      <c r="O35" s="184">
        <f>+I35+K35+M35</f>
        <v>1948</v>
      </c>
      <c r="P35" s="185">
        <f>+J35+L35+N35</f>
        <v>341</v>
      </c>
      <c r="Q35" s="186">
        <f>IF(O35&lt;&gt;0,P35/G35,"")</f>
        <v>85.25</v>
      </c>
      <c r="R35" s="187">
        <f>IF(O35&lt;&gt;0,O35/P35,"")</f>
        <v>5.712609970674487</v>
      </c>
      <c r="S35" s="182"/>
      <c r="T35" s="171">
        <f t="shared" si="0"/>
      </c>
      <c r="U35" s="182">
        <v>44055</v>
      </c>
      <c r="V35" s="183">
        <v>4031</v>
      </c>
      <c r="W35" s="214">
        <f>U35/V35</f>
        <v>10.92904986355743</v>
      </c>
      <c r="X35" s="257"/>
    </row>
    <row r="36" spans="1:24" s="20" customFormat="1" ht="15" customHeight="1">
      <c r="A36" s="2">
        <v>32</v>
      </c>
      <c r="B36" s="208" t="s">
        <v>103</v>
      </c>
      <c r="C36" s="152">
        <v>40074</v>
      </c>
      <c r="D36" s="153" t="s">
        <v>104</v>
      </c>
      <c r="E36" s="153" t="s">
        <v>105</v>
      </c>
      <c r="F36" s="154">
        <v>45</v>
      </c>
      <c r="G36" s="154">
        <v>5</v>
      </c>
      <c r="H36" s="154">
        <v>6</v>
      </c>
      <c r="I36" s="188">
        <v>666</v>
      </c>
      <c r="J36" s="189">
        <v>139</v>
      </c>
      <c r="K36" s="188">
        <v>640</v>
      </c>
      <c r="L36" s="189">
        <v>129</v>
      </c>
      <c r="M36" s="188">
        <v>617</v>
      </c>
      <c r="N36" s="189">
        <v>121</v>
      </c>
      <c r="O36" s="190">
        <f>M36+K36+I36</f>
        <v>1923</v>
      </c>
      <c r="P36" s="191">
        <f>J36+L36+N36</f>
        <v>389</v>
      </c>
      <c r="Q36" s="148">
        <f>P36/G36</f>
        <v>77.8</v>
      </c>
      <c r="R36" s="149">
        <f>O36/P36</f>
        <v>4.943444730077121</v>
      </c>
      <c r="S36" s="188">
        <v>1114</v>
      </c>
      <c r="T36" s="150">
        <f t="shared" si="0"/>
        <v>0.7262118491921006</v>
      </c>
      <c r="U36" s="188">
        <v>98866.25</v>
      </c>
      <c r="V36" s="189">
        <v>15118</v>
      </c>
      <c r="W36" s="209">
        <f>U36/V36</f>
        <v>6.539638179653394</v>
      </c>
      <c r="X36" s="257">
        <v>1</v>
      </c>
    </row>
    <row r="37" spans="1:24" s="20" customFormat="1" ht="15" customHeight="1">
      <c r="A37" s="2">
        <v>33</v>
      </c>
      <c r="B37" s="213" t="s">
        <v>51</v>
      </c>
      <c r="C37" s="140">
        <v>40074</v>
      </c>
      <c r="D37" s="180" t="s">
        <v>36</v>
      </c>
      <c r="E37" s="180" t="s">
        <v>37</v>
      </c>
      <c r="F37" s="181">
        <v>65</v>
      </c>
      <c r="G37" s="181">
        <v>2</v>
      </c>
      <c r="H37" s="181">
        <v>6</v>
      </c>
      <c r="I37" s="182">
        <v>481.5</v>
      </c>
      <c r="J37" s="183">
        <v>114</v>
      </c>
      <c r="K37" s="182">
        <v>572</v>
      </c>
      <c r="L37" s="183">
        <v>91</v>
      </c>
      <c r="M37" s="182">
        <v>349.5</v>
      </c>
      <c r="N37" s="183">
        <v>52</v>
      </c>
      <c r="O37" s="184">
        <f>I37+K37+M37</f>
        <v>1403</v>
      </c>
      <c r="P37" s="185">
        <f>J37+L37+N37</f>
        <v>257</v>
      </c>
      <c r="Q37" s="186">
        <f>IF(O37&lt;&gt;0,P37/G37,"")</f>
        <v>128.5</v>
      </c>
      <c r="R37" s="187">
        <f>IF(O37&lt;&gt;0,O37/P37,"")</f>
        <v>5.4591439688715955</v>
      </c>
      <c r="S37" s="182">
        <v>3770</v>
      </c>
      <c r="T37" s="171">
        <f aca="true" t="shared" si="3" ref="T37:T68">IF(S37&lt;&gt;0,-(S37-O37)/S37,"")</f>
        <v>-0.6278514588859416</v>
      </c>
      <c r="U37" s="194">
        <v>556104</v>
      </c>
      <c r="V37" s="193">
        <v>61771</v>
      </c>
      <c r="W37" s="215">
        <f>IF(U37&lt;&gt;0,U37/V37,"")</f>
        <v>9.002671156367875</v>
      </c>
      <c r="X37" s="257"/>
    </row>
    <row r="38" spans="1:24" s="20" customFormat="1" ht="15" customHeight="1">
      <c r="A38" s="2">
        <v>34</v>
      </c>
      <c r="B38" s="213" t="s">
        <v>106</v>
      </c>
      <c r="C38" s="140">
        <v>40025</v>
      </c>
      <c r="D38" s="180" t="s">
        <v>24</v>
      </c>
      <c r="E38" s="180" t="s">
        <v>29</v>
      </c>
      <c r="F38" s="181">
        <v>66</v>
      </c>
      <c r="G38" s="181">
        <v>2</v>
      </c>
      <c r="H38" s="181">
        <v>11</v>
      </c>
      <c r="I38" s="182">
        <v>0</v>
      </c>
      <c r="J38" s="183">
        <v>0</v>
      </c>
      <c r="K38" s="182">
        <v>386</v>
      </c>
      <c r="L38" s="183">
        <v>236</v>
      </c>
      <c r="M38" s="182">
        <v>817</v>
      </c>
      <c r="N38" s="183">
        <v>227</v>
      </c>
      <c r="O38" s="184">
        <f>+I38+K38+M38</f>
        <v>1203</v>
      </c>
      <c r="P38" s="185">
        <f>+J38+L38+N38</f>
        <v>463</v>
      </c>
      <c r="Q38" s="186">
        <f>IF(O38&lt;&gt;0,P38/G38,"")</f>
        <v>231.5</v>
      </c>
      <c r="R38" s="187">
        <f>IF(O38&lt;&gt;0,O38/P38,"")</f>
        <v>2.5982721382289418</v>
      </c>
      <c r="S38" s="182"/>
      <c r="T38" s="171">
        <f t="shared" si="3"/>
      </c>
      <c r="U38" s="182">
        <v>1055115</v>
      </c>
      <c r="V38" s="183">
        <v>114239</v>
      </c>
      <c r="W38" s="214">
        <f>U38/V38</f>
        <v>9.236031477866577</v>
      </c>
      <c r="X38" s="257"/>
    </row>
    <row r="39" spans="1:24" s="20" customFormat="1" ht="15" customHeight="1">
      <c r="A39" s="2">
        <v>35</v>
      </c>
      <c r="B39" s="216" t="s">
        <v>48</v>
      </c>
      <c r="C39" s="141">
        <v>40074</v>
      </c>
      <c r="D39" s="142" t="s">
        <v>36</v>
      </c>
      <c r="E39" s="142" t="s">
        <v>49</v>
      </c>
      <c r="F39" s="143">
        <v>142</v>
      </c>
      <c r="G39" s="143">
        <v>6</v>
      </c>
      <c r="H39" s="143">
        <v>6</v>
      </c>
      <c r="I39" s="144">
        <v>166</v>
      </c>
      <c r="J39" s="145">
        <v>32</v>
      </c>
      <c r="K39" s="144">
        <v>466</v>
      </c>
      <c r="L39" s="145">
        <v>119</v>
      </c>
      <c r="M39" s="144">
        <v>420</v>
      </c>
      <c r="N39" s="145">
        <v>96</v>
      </c>
      <c r="O39" s="146">
        <f>I39+K39+M39</f>
        <v>1052</v>
      </c>
      <c r="P39" s="147">
        <f>J39+L39+N39</f>
        <v>247</v>
      </c>
      <c r="Q39" s="148">
        <f>IF(O39&lt;&gt;0,P39/G39,"")</f>
        <v>41.166666666666664</v>
      </c>
      <c r="R39" s="149">
        <f>IF(O39&lt;&gt;0,O39/P39,"")</f>
        <v>4.2591093117408905</v>
      </c>
      <c r="S39" s="144">
        <v>3693</v>
      </c>
      <c r="T39" s="150">
        <f t="shared" si="3"/>
        <v>-0.7151367451936095</v>
      </c>
      <c r="U39" s="144">
        <v>803537.5</v>
      </c>
      <c r="V39" s="145">
        <v>100839</v>
      </c>
      <c r="W39" s="218">
        <f>IF(U39&lt;&gt;0,U39/V39,"")</f>
        <v>7.968519124545067</v>
      </c>
      <c r="X39" s="257">
        <v>1</v>
      </c>
    </row>
    <row r="40" spans="1:24" s="20" customFormat="1" ht="15" customHeight="1">
      <c r="A40" s="2">
        <v>36</v>
      </c>
      <c r="B40" s="208" t="s">
        <v>72</v>
      </c>
      <c r="C40" s="152">
        <v>40095</v>
      </c>
      <c r="D40" s="153" t="s">
        <v>92</v>
      </c>
      <c r="E40" s="153" t="s">
        <v>107</v>
      </c>
      <c r="F40" s="154">
        <v>8</v>
      </c>
      <c r="G40" s="154">
        <v>8</v>
      </c>
      <c r="H40" s="154">
        <v>3</v>
      </c>
      <c r="I40" s="188">
        <v>183</v>
      </c>
      <c r="J40" s="189">
        <v>31</v>
      </c>
      <c r="K40" s="188">
        <v>375</v>
      </c>
      <c r="L40" s="189">
        <v>60</v>
      </c>
      <c r="M40" s="188">
        <v>413</v>
      </c>
      <c r="N40" s="189">
        <v>72</v>
      </c>
      <c r="O40" s="190">
        <f>SUM(I40+K40+M40)</f>
        <v>971</v>
      </c>
      <c r="P40" s="191">
        <f>SUM(J40+L40+N40)</f>
        <v>163</v>
      </c>
      <c r="Q40" s="192">
        <f>P40/G40</f>
        <v>20.375</v>
      </c>
      <c r="R40" s="162">
        <f>O40/P40</f>
        <v>5.957055214723926</v>
      </c>
      <c r="S40" s="188">
        <v>1442.5</v>
      </c>
      <c r="T40" s="150">
        <f t="shared" si="3"/>
        <v>-0.3268630849220104</v>
      </c>
      <c r="U40" s="188">
        <v>6701.5</v>
      </c>
      <c r="V40" s="189">
        <v>804</v>
      </c>
      <c r="W40" s="209">
        <f>U40/V40</f>
        <v>8.335199004975124</v>
      </c>
      <c r="X40" s="257">
        <v>1</v>
      </c>
    </row>
    <row r="41" spans="1:24" s="20" customFormat="1" ht="15" customHeight="1">
      <c r="A41" s="2">
        <v>37</v>
      </c>
      <c r="B41" s="210" t="s">
        <v>52</v>
      </c>
      <c r="C41" s="163">
        <v>40074</v>
      </c>
      <c r="D41" s="164" t="s">
        <v>25</v>
      </c>
      <c r="E41" s="164" t="s">
        <v>53</v>
      </c>
      <c r="F41" s="165">
        <v>7</v>
      </c>
      <c r="G41" s="165">
        <v>4</v>
      </c>
      <c r="H41" s="165">
        <v>6</v>
      </c>
      <c r="I41" s="172">
        <v>148</v>
      </c>
      <c r="J41" s="173">
        <v>34</v>
      </c>
      <c r="K41" s="172">
        <v>360</v>
      </c>
      <c r="L41" s="173">
        <v>78</v>
      </c>
      <c r="M41" s="172">
        <v>402</v>
      </c>
      <c r="N41" s="173">
        <v>84</v>
      </c>
      <c r="O41" s="174">
        <f aca="true" t="shared" si="4" ref="O41:P43">I41+K41+M41</f>
        <v>910</v>
      </c>
      <c r="P41" s="175">
        <f t="shared" si="4"/>
        <v>196</v>
      </c>
      <c r="Q41" s="173">
        <f>P41/G41</f>
        <v>49</v>
      </c>
      <c r="R41" s="176">
        <f>+O41/P41</f>
        <v>4.642857142857143</v>
      </c>
      <c r="S41" s="172">
        <v>963.5</v>
      </c>
      <c r="T41" s="171">
        <f t="shared" si="3"/>
        <v>-0.05552672548002076</v>
      </c>
      <c r="U41" s="177">
        <v>40470.5</v>
      </c>
      <c r="V41" s="178">
        <v>4569</v>
      </c>
      <c r="W41" s="212">
        <f>U41/V41</f>
        <v>8.857627489603852</v>
      </c>
      <c r="X41" s="257"/>
    </row>
    <row r="42" spans="1:24" s="20" customFormat="1" ht="15" customHeight="1">
      <c r="A42" s="2">
        <v>38</v>
      </c>
      <c r="B42" s="210" t="s">
        <v>108</v>
      </c>
      <c r="C42" s="163">
        <v>40074</v>
      </c>
      <c r="D42" s="164" t="s">
        <v>25</v>
      </c>
      <c r="E42" s="164" t="s">
        <v>47</v>
      </c>
      <c r="F42" s="165">
        <v>30</v>
      </c>
      <c r="G42" s="165">
        <v>2</v>
      </c>
      <c r="H42" s="165">
        <v>6</v>
      </c>
      <c r="I42" s="172">
        <v>72</v>
      </c>
      <c r="J42" s="173">
        <v>13</v>
      </c>
      <c r="K42" s="172">
        <v>376</v>
      </c>
      <c r="L42" s="173">
        <v>68</v>
      </c>
      <c r="M42" s="172">
        <v>374</v>
      </c>
      <c r="N42" s="173">
        <v>63</v>
      </c>
      <c r="O42" s="174">
        <f t="shared" si="4"/>
        <v>822</v>
      </c>
      <c r="P42" s="175">
        <f t="shared" si="4"/>
        <v>144</v>
      </c>
      <c r="Q42" s="173">
        <f>P42/G42</f>
        <v>72</v>
      </c>
      <c r="R42" s="176">
        <f>+O42/P42</f>
        <v>5.708333333333333</v>
      </c>
      <c r="S42" s="172">
        <v>1143</v>
      </c>
      <c r="T42" s="171">
        <f t="shared" si="3"/>
        <v>-0.28083989501312334</v>
      </c>
      <c r="U42" s="177">
        <v>184617.5</v>
      </c>
      <c r="V42" s="178">
        <v>19799</v>
      </c>
      <c r="W42" s="212">
        <f>U42/V42</f>
        <v>9.324587100358604</v>
      </c>
      <c r="X42" s="257"/>
    </row>
    <row r="43" spans="1:24" s="20" customFormat="1" ht="15" customHeight="1">
      <c r="A43" s="2">
        <v>39</v>
      </c>
      <c r="B43" s="210" t="s">
        <v>34</v>
      </c>
      <c r="C43" s="163">
        <v>40025</v>
      </c>
      <c r="D43" s="164" t="s">
        <v>25</v>
      </c>
      <c r="E43" s="164" t="s">
        <v>31</v>
      </c>
      <c r="F43" s="165">
        <v>2</v>
      </c>
      <c r="G43" s="165">
        <v>1</v>
      </c>
      <c r="H43" s="165">
        <v>13</v>
      </c>
      <c r="I43" s="172">
        <v>202</v>
      </c>
      <c r="J43" s="173">
        <v>40</v>
      </c>
      <c r="K43" s="172">
        <v>217</v>
      </c>
      <c r="L43" s="173">
        <v>43</v>
      </c>
      <c r="M43" s="172">
        <v>340</v>
      </c>
      <c r="N43" s="173">
        <v>67</v>
      </c>
      <c r="O43" s="174">
        <f t="shared" si="4"/>
        <v>759</v>
      </c>
      <c r="P43" s="175">
        <f t="shared" si="4"/>
        <v>150</v>
      </c>
      <c r="Q43" s="173">
        <f>P43/G43</f>
        <v>150</v>
      </c>
      <c r="R43" s="176">
        <f>+O43/P43</f>
        <v>5.06</v>
      </c>
      <c r="S43" s="172">
        <v>161</v>
      </c>
      <c r="T43" s="171">
        <f t="shared" si="3"/>
        <v>3.7142857142857144</v>
      </c>
      <c r="U43" s="177">
        <v>49755</v>
      </c>
      <c r="V43" s="178">
        <v>5040</v>
      </c>
      <c r="W43" s="212">
        <f>U43/V43</f>
        <v>9.87202380952381</v>
      </c>
      <c r="X43" s="257"/>
    </row>
    <row r="44" spans="1:24" s="20" customFormat="1" ht="15" customHeight="1">
      <c r="A44" s="2">
        <v>40</v>
      </c>
      <c r="B44" s="208" t="s">
        <v>109</v>
      </c>
      <c r="C44" s="152">
        <v>40088</v>
      </c>
      <c r="D44" s="153" t="s">
        <v>104</v>
      </c>
      <c r="E44" s="153" t="s">
        <v>110</v>
      </c>
      <c r="F44" s="154">
        <v>25</v>
      </c>
      <c r="G44" s="154">
        <v>8</v>
      </c>
      <c r="H44" s="154">
        <v>4</v>
      </c>
      <c r="I44" s="188">
        <v>90</v>
      </c>
      <c r="J44" s="189">
        <v>16</v>
      </c>
      <c r="K44" s="188">
        <v>313</v>
      </c>
      <c r="L44" s="189">
        <v>55</v>
      </c>
      <c r="M44" s="188">
        <v>315</v>
      </c>
      <c r="N44" s="189">
        <v>54</v>
      </c>
      <c r="O44" s="190">
        <f>M44+K44+I44</f>
        <v>718</v>
      </c>
      <c r="P44" s="191">
        <f>J44+L44+N44</f>
        <v>125</v>
      </c>
      <c r="Q44" s="148">
        <f>P44/G44</f>
        <v>15.625</v>
      </c>
      <c r="R44" s="149">
        <f>O44/P44</f>
        <v>5.744</v>
      </c>
      <c r="S44" s="188">
        <v>2366</v>
      </c>
      <c r="T44" s="150">
        <f t="shared" si="3"/>
        <v>-0.6965342349957735</v>
      </c>
      <c r="U44" s="188">
        <v>29218.25</v>
      </c>
      <c r="V44" s="189">
        <v>4439</v>
      </c>
      <c r="W44" s="209">
        <f>U44/V44</f>
        <v>6.582169407524217</v>
      </c>
      <c r="X44" s="257">
        <v>1</v>
      </c>
    </row>
    <row r="45" spans="1:24" s="20" customFormat="1" ht="15" customHeight="1">
      <c r="A45" s="2">
        <v>41</v>
      </c>
      <c r="B45" s="213" t="s">
        <v>80</v>
      </c>
      <c r="C45" s="140">
        <v>40102</v>
      </c>
      <c r="D45" s="180" t="s">
        <v>64</v>
      </c>
      <c r="E45" s="180" t="s">
        <v>65</v>
      </c>
      <c r="F45" s="181">
        <v>5</v>
      </c>
      <c r="G45" s="181">
        <v>1</v>
      </c>
      <c r="H45" s="181">
        <v>2</v>
      </c>
      <c r="I45" s="182">
        <v>84</v>
      </c>
      <c r="J45" s="183">
        <v>9</v>
      </c>
      <c r="K45" s="182">
        <v>304</v>
      </c>
      <c r="L45" s="183">
        <v>33</v>
      </c>
      <c r="M45" s="182">
        <v>322</v>
      </c>
      <c r="N45" s="183">
        <v>36</v>
      </c>
      <c r="O45" s="184">
        <f>+I45+K45+M45</f>
        <v>710</v>
      </c>
      <c r="P45" s="185">
        <f>+J45+L45+N45</f>
        <v>78</v>
      </c>
      <c r="Q45" s="167">
        <f>+P45/G45</f>
        <v>78</v>
      </c>
      <c r="R45" s="170">
        <f>+O45/P45</f>
        <v>9.102564102564102</v>
      </c>
      <c r="S45" s="182">
        <v>6220</v>
      </c>
      <c r="T45" s="171">
        <f t="shared" si="3"/>
        <v>-0.8858520900321544</v>
      </c>
      <c r="U45" s="182">
        <v>9518</v>
      </c>
      <c r="V45" s="183">
        <v>702</v>
      </c>
      <c r="W45" s="215">
        <f>+U45/V45</f>
        <v>13.558404558404558</v>
      </c>
      <c r="X45" s="257"/>
    </row>
    <row r="46" spans="1:24" s="20" customFormat="1" ht="15" customHeight="1">
      <c r="A46" s="2">
        <v>42</v>
      </c>
      <c r="B46" s="213" t="s">
        <v>111</v>
      </c>
      <c r="C46" s="140">
        <v>39927</v>
      </c>
      <c r="D46" s="180" t="s">
        <v>24</v>
      </c>
      <c r="E46" s="180" t="s">
        <v>76</v>
      </c>
      <c r="F46" s="181">
        <v>65</v>
      </c>
      <c r="G46" s="181">
        <v>1</v>
      </c>
      <c r="H46" s="181">
        <v>19</v>
      </c>
      <c r="I46" s="182">
        <v>150</v>
      </c>
      <c r="J46" s="183">
        <v>15</v>
      </c>
      <c r="K46" s="182">
        <v>250</v>
      </c>
      <c r="L46" s="183">
        <v>25</v>
      </c>
      <c r="M46" s="182">
        <v>300</v>
      </c>
      <c r="N46" s="183">
        <v>30</v>
      </c>
      <c r="O46" s="184">
        <f>+I46+K46+M46</f>
        <v>700</v>
      </c>
      <c r="P46" s="185">
        <f>+J46+L46+N46</f>
        <v>70</v>
      </c>
      <c r="Q46" s="186">
        <f>IF(O46&lt;&gt;0,P46/G46,"")</f>
        <v>70</v>
      </c>
      <c r="R46" s="187">
        <f>IF(O46&lt;&gt;0,O46/P46,"")</f>
        <v>10</v>
      </c>
      <c r="S46" s="182"/>
      <c r="T46" s="171">
        <f t="shared" si="3"/>
      </c>
      <c r="U46" s="182">
        <v>1473066</v>
      </c>
      <c r="V46" s="183">
        <v>155207</v>
      </c>
      <c r="W46" s="214">
        <f>U46/V46</f>
        <v>9.49097656677856</v>
      </c>
      <c r="X46" s="257"/>
    </row>
    <row r="47" spans="1:24" s="20" customFormat="1" ht="15" customHeight="1">
      <c r="A47" s="2">
        <v>43</v>
      </c>
      <c r="B47" s="210" t="s">
        <v>35</v>
      </c>
      <c r="C47" s="163">
        <v>40039</v>
      </c>
      <c r="D47" s="164" t="s">
        <v>25</v>
      </c>
      <c r="E47" s="164" t="s">
        <v>33</v>
      </c>
      <c r="F47" s="165">
        <v>25</v>
      </c>
      <c r="G47" s="165">
        <v>4</v>
      </c>
      <c r="H47" s="165">
        <v>11</v>
      </c>
      <c r="I47" s="172">
        <v>44</v>
      </c>
      <c r="J47" s="173">
        <v>10</v>
      </c>
      <c r="K47" s="172">
        <v>221</v>
      </c>
      <c r="L47" s="173">
        <v>32</v>
      </c>
      <c r="M47" s="172">
        <v>140</v>
      </c>
      <c r="N47" s="173">
        <v>23</v>
      </c>
      <c r="O47" s="174">
        <f>I47+K47+M47</f>
        <v>405</v>
      </c>
      <c r="P47" s="175">
        <f>J47+L47+N47</f>
        <v>65</v>
      </c>
      <c r="Q47" s="173">
        <f>P47/G47</f>
        <v>16.25</v>
      </c>
      <c r="R47" s="176">
        <f>+O47/P47</f>
        <v>6.230769230769231</v>
      </c>
      <c r="S47" s="172">
        <v>1521</v>
      </c>
      <c r="T47" s="171">
        <f t="shared" si="3"/>
        <v>-0.7337278106508875</v>
      </c>
      <c r="U47" s="177">
        <v>281376</v>
      </c>
      <c r="V47" s="178">
        <v>37530</v>
      </c>
      <c r="W47" s="212">
        <f>U47/V47</f>
        <v>7.497362110311751</v>
      </c>
      <c r="X47" s="257"/>
    </row>
    <row r="48" spans="1:24" s="20" customFormat="1" ht="15" customHeight="1">
      <c r="A48" s="2">
        <v>44</v>
      </c>
      <c r="B48" s="208" t="s">
        <v>42</v>
      </c>
      <c r="C48" s="152">
        <v>40060</v>
      </c>
      <c r="D48" s="153" t="s">
        <v>25</v>
      </c>
      <c r="E48" s="153" t="s">
        <v>43</v>
      </c>
      <c r="F48" s="154">
        <v>4</v>
      </c>
      <c r="G48" s="154">
        <v>1</v>
      </c>
      <c r="H48" s="154">
        <v>8</v>
      </c>
      <c r="I48" s="155">
        <v>130</v>
      </c>
      <c r="J48" s="156">
        <v>26</v>
      </c>
      <c r="K48" s="155">
        <v>120</v>
      </c>
      <c r="L48" s="156">
        <v>24</v>
      </c>
      <c r="M48" s="155">
        <v>70</v>
      </c>
      <c r="N48" s="156">
        <v>14</v>
      </c>
      <c r="O48" s="157">
        <f>I48+K48+M48</f>
        <v>320</v>
      </c>
      <c r="P48" s="158">
        <f>J48+L48+N48</f>
        <v>64</v>
      </c>
      <c r="Q48" s="156">
        <f>P48/G48</f>
        <v>64</v>
      </c>
      <c r="R48" s="159">
        <f>+O48/P48</f>
        <v>5</v>
      </c>
      <c r="S48" s="155">
        <v>148</v>
      </c>
      <c r="T48" s="150">
        <f t="shared" si="3"/>
        <v>1.162162162162162</v>
      </c>
      <c r="U48" s="160">
        <v>15878.25</v>
      </c>
      <c r="V48" s="161">
        <v>2019</v>
      </c>
      <c r="W48" s="209">
        <f>U48/V48</f>
        <v>7.864413075780089</v>
      </c>
      <c r="X48" s="257">
        <v>1</v>
      </c>
    </row>
    <row r="49" spans="1:24" s="20" customFormat="1" ht="15" customHeight="1">
      <c r="A49" s="2">
        <v>45</v>
      </c>
      <c r="B49" s="208" t="s">
        <v>50</v>
      </c>
      <c r="C49" s="152">
        <v>40074</v>
      </c>
      <c r="D49" s="153" t="s">
        <v>92</v>
      </c>
      <c r="E49" s="153" t="s">
        <v>112</v>
      </c>
      <c r="F49" s="154">
        <v>201</v>
      </c>
      <c r="G49" s="154">
        <v>3</v>
      </c>
      <c r="H49" s="154">
        <v>6</v>
      </c>
      <c r="I49" s="188">
        <v>44</v>
      </c>
      <c r="J49" s="189">
        <v>5</v>
      </c>
      <c r="K49" s="188">
        <v>98</v>
      </c>
      <c r="L49" s="189">
        <v>12</v>
      </c>
      <c r="M49" s="188">
        <v>137</v>
      </c>
      <c r="N49" s="189">
        <v>16</v>
      </c>
      <c r="O49" s="190">
        <f>SUM(I49+K49+M49)</f>
        <v>279</v>
      </c>
      <c r="P49" s="191">
        <f>SUM(J49+L49+N49)</f>
        <v>33</v>
      </c>
      <c r="Q49" s="192">
        <f>P49/G49</f>
        <v>11</v>
      </c>
      <c r="R49" s="162">
        <f>O49/P49</f>
        <v>8.454545454545455</v>
      </c>
      <c r="S49" s="188">
        <v>2393.5</v>
      </c>
      <c r="T49" s="150">
        <f t="shared" si="3"/>
        <v>-0.8834343012325047</v>
      </c>
      <c r="U49" s="188">
        <v>804032</v>
      </c>
      <c r="V49" s="189">
        <v>104565</v>
      </c>
      <c r="W49" s="209">
        <f>U49/V49</f>
        <v>7.6893033041648735</v>
      </c>
      <c r="X49" s="257">
        <v>1</v>
      </c>
    </row>
    <row r="50" spans="1:24" s="20" customFormat="1" ht="15" customHeight="1">
      <c r="A50" s="51">
        <v>46</v>
      </c>
      <c r="B50" s="253" t="s">
        <v>113</v>
      </c>
      <c r="C50" s="141">
        <v>40074</v>
      </c>
      <c r="D50" s="142" t="s">
        <v>24</v>
      </c>
      <c r="E50" s="142" t="s">
        <v>59</v>
      </c>
      <c r="F50" s="143">
        <v>66</v>
      </c>
      <c r="G50" s="143">
        <v>3</v>
      </c>
      <c r="H50" s="143">
        <v>6</v>
      </c>
      <c r="I50" s="144">
        <v>72</v>
      </c>
      <c r="J50" s="145">
        <v>13</v>
      </c>
      <c r="K50" s="144">
        <v>138</v>
      </c>
      <c r="L50" s="145">
        <v>25</v>
      </c>
      <c r="M50" s="144">
        <v>68</v>
      </c>
      <c r="N50" s="145">
        <v>12</v>
      </c>
      <c r="O50" s="146">
        <f>+I50+K50+M50</f>
        <v>278</v>
      </c>
      <c r="P50" s="147">
        <f>+J50+L50+N50</f>
        <v>50</v>
      </c>
      <c r="Q50" s="148">
        <f>IF(O50&lt;&gt;0,P50/G50,"")</f>
        <v>16.666666666666668</v>
      </c>
      <c r="R50" s="149">
        <f>IF(O50&lt;&gt;0,O50/P50,"")</f>
        <v>5.56</v>
      </c>
      <c r="S50" s="144">
        <v>586</v>
      </c>
      <c r="T50" s="150">
        <f t="shared" si="3"/>
        <v>-0.5255972696245734</v>
      </c>
      <c r="U50" s="144">
        <v>224948</v>
      </c>
      <c r="V50" s="145">
        <v>27774</v>
      </c>
      <c r="W50" s="217">
        <f>U50/V50</f>
        <v>8.099229495211349</v>
      </c>
      <c r="X50" s="257">
        <v>1</v>
      </c>
    </row>
    <row r="51" spans="1:24" s="20" customFormat="1" ht="15" customHeight="1">
      <c r="A51" s="51">
        <v>47</v>
      </c>
      <c r="B51" s="213" t="s">
        <v>114</v>
      </c>
      <c r="C51" s="140">
        <v>39969</v>
      </c>
      <c r="D51" s="180" t="s">
        <v>36</v>
      </c>
      <c r="E51" s="180" t="s">
        <v>93</v>
      </c>
      <c r="F51" s="181">
        <v>2</v>
      </c>
      <c r="G51" s="181">
        <v>1</v>
      </c>
      <c r="H51" s="181">
        <v>20</v>
      </c>
      <c r="I51" s="182">
        <v>16</v>
      </c>
      <c r="J51" s="183">
        <v>2</v>
      </c>
      <c r="K51" s="182">
        <v>76</v>
      </c>
      <c r="L51" s="183">
        <v>11</v>
      </c>
      <c r="M51" s="182">
        <v>178</v>
      </c>
      <c r="N51" s="183">
        <v>24</v>
      </c>
      <c r="O51" s="184">
        <f>I51+K51+M51</f>
        <v>270</v>
      </c>
      <c r="P51" s="185">
        <f>J51+L51+N51</f>
        <v>37</v>
      </c>
      <c r="Q51" s="186">
        <f>IF(O51&lt;&gt;0,P51/G51,"")</f>
        <v>37</v>
      </c>
      <c r="R51" s="187">
        <f>IF(O51&lt;&gt;0,O51/P51,"")</f>
        <v>7.297297297297297</v>
      </c>
      <c r="S51" s="182"/>
      <c r="T51" s="171">
        <f t="shared" si="3"/>
      </c>
      <c r="U51" s="194">
        <v>25702.25</v>
      </c>
      <c r="V51" s="193">
        <v>3818</v>
      </c>
      <c r="W51" s="215">
        <f>IF(U51&lt;&gt;0,U51/V51,"")</f>
        <v>6.731862231534835</v>
      </c>
      <c r="X51" s="257"/>
    </row>
    <row r="52" spans="1:24" s="20" customFormat="1" ht="15" customHeight="1">
      <c r="A52" s="51">
        <v>48</v>
      </c>
      <c r="B52" s="210" t="s">
        <v>66</v>
      </c>
      <c r="C52" s="163">
        <v>40088</v>
      </c>
      <c r="D52" s="164" t="s">
        <v>2</v>
      </c>
      <c r="E52" s="164" t="s">
        <v>28</v>
      </c>
      <c r="F52" s="165">
        <v>40</v>
      </c>
      <c r="G52" s="165">
        <v>2</v>
      </c>
      <c r="H52" s="165">
        <v>4</v>
      </c>
      <c r="I52" s="166">
        <v>47</v>
      </c>
      <c r="J52" s="167">
        <v>8</v>
      </c>
      <c r="K52" s="166">
        <v>45</v>
      </c>
      <c r="L52" s="167">
        <v>8</v>
      </c>
      <c r="M52" s="166">
        <v>52</v>
      </c>
      <c r="N52" s="167">
        <v>9</v>
      </c>
      <c r="O52" s="168">
        <f>+M52+K52+I52</f>
        <v>144</v>
      </c>
      <c r="P52" s="169">
        <f>+N52+L52+J52</f>
        <v>25</v>
      </c>
      <c r="Q52" s="167">
        <f>+P52/G52</f>
        <v>12.5</v>
      </c>
      <c r="R52" s="170">
        <f>+O52/P52</f>
        <v>5.76</v>
      </c>
      <c r="S52" s="166">
        <v>11695</v>
      </c>
      <c r="T52" s="171">
        <f t="shared" si="3"/>
        <v>-0.9876870457460453</v>
      </c>
      <c r="U52" s="166">
        <v>273360</v>
      </c>
      <c r="V52" s="167">
        <v>26230</v>
      </c>
      <c r="W52" s="211">
        <f>+U52/V52</f>
        <v>10.421654593976363</v>
      </c>
      <c r="X52" s="257"/>
    </row>
    <row r="53" spans="1:24" s="20" customFormat="1" ht="15" customHeight="1">
      <c r="A53" s="51">
        <v>49</v>
      </c>
      <c r="B53" s="210" t="s">
        <v>54</v>
      </c>
      <c r="C53" s="163">
        <v>40074</v>
      </c>
      <c r="D53" s="164" t="s">
        <v>92</v>
      </c>
      <c r="E53" s="164" t="s">
        <v>99</v>
      </c>
      <c r="F53" s="165">
        <v>20</v>
      </c>
      <c r="G53" s="165">
        <v>1</v>
      </c>
      <c r="H53" s="165">
        <v>6</v>
      </c>
      <c r="I53" s="166">
        <v>12</v>
      </c>
      <c r="J53" s="167">
        <v>2</v>
      </c>
      <c r="K53" s="166">
        <v>42</v>
      </c>
      <c r="L53" s="167">
        <v>7</v>
      </c>
      <c r="M53" s="166">
        <v>54</v>
      </c>
      <c r="N53" s="167">
        <v>9</v>
      </c>
      <c r="O53" s="168">
        <f>SUM(I53+K53+M53)</f>
        <v>108</v>
      </c>
      <c r="P53" s="169">
        <f>SUM(J53+L53+N53)</f>
        <v>18</v>
      </c>
      <c r="Q53" s="193">
        <f>P53/G53</f>
        <v>18</v>
      </c>
      <c r="R53" s="179">
        <f>O53/P53</f>
        <v>6</v>
      </c>
      <c r="S53" s="166">
        <v>302</v>
      </c>
      <c r="T53" s="171">
        <f t="shared" si="3"/>
        <v>-0.6423841059602649</v>
      </c>
      <c r="U53" s="166">
        <v>25662</v>
      </c>
      <c r="V53" s="167">
        <v>2617</v>
      </c>
      <c r="W53" s="212">
        <f>U53/V53</f>
        <v>9.805884600687811</v>
      </c>
      <c r="X53" s="257"/>
    </row>
    <row r="54" spans="1:24" s="20" customFormat="1" ht="15" customHeight="1" thickBot="1">
      <c r="A54" s="51">
        <v>50</v>
      </c>
      <c r="B54" s="219" t="s">
        <v>40</v>
      </c>
      <c r="C54" s="220">
        <v>40060</v>
      </c>
      <c r="D54" s="221" t="s">
        <v>64</v>
      </c>
      <c r="E54" s="221" t="s">
        <v>41</v>
      </c>
      <c r="F54" s="222">
        <v>60</v>
      </c>
      <c r="G54" s="222">
        <v>1</v>
      </c>
      <c r="H54" s="222">
        <v>8</v>
      </c>
      <c r="I54" s="223">
        <v>12</v>
      </c>
      <c r="J54" s="224">
        <v>2</v>
      </c>
      <c r="K54" s="223">
        <v>25</v>
      </c>
      <c r="L54" s="224">
        <v>4</v>
      </c>
      <c r="M54" s="223">
        <v>49</v>
      </c>
      <c r="N54" s="224">
        <v>8</v>
      </c>
      <c r="O54" s="225">
        <f>+I54+K54+M54</f>
        <v>86</v>
      </c>
      <c r="P54" s="226">
        <f>+J54+L54+N54</f>
        <v>14</v>
      </c>
      <c r="Q54" s="227">
        <f>+P54/G54</f>
        <v>14</v>
      </c>
      <c r="R54" s="228">
        <f>+O54/P54</f>
        <v>6.142857142857143</v>
      </c>
      <c r="S54" s="223">
        <v>113</v>
      </c>
      <c r="T54" s="229">
        <f t="shared" si="3"/>
        <v>-0.23893805309734514</v>
      </c>
      <c r="U54" s="223">
        <v>30277</v>
      </c>
      <c r="V54" s="224">
        <v>4230</v>
      </c>
      <c r="W54" s="230">
        <f>+U54/V54</f>
        <v>7.157683215130024</v>
      </c>
      <c r="X54" s="257">
        <v>1</v>
      </c>
    </row>
    <row r="55" spans="1:28" s="22" customFormat="1" ht="15">
      <c r="A55" s="1"/>
      <c r="B55" s="282"/>
      <c r="C55" s="283"/>
      <c r="D55" s="283"/>
      <c r="E55" s="284"/>
      <c r="F55" s="3"/>
      <c r="G55" s="3"/>
      <c r="H55" s="4"/>
      <c r="I55" s="123"/>
      <c r="J55" s="128"/>
      <c r="K55" s="123"/>
      <c r="L55" s="128"/>
      <c r="M55" s="123"/>
      <c r="N55" s="128"/>
      <c r="O55" s="124"/>
      <c r="P55" s="134"/>
      <c r="Q55" s="128"/>
      <c r="R55" s="5"/>
      <c r="S55" s="123"/>
      <c r="T55" s="6"/>
      <c r="U55" s="123"/>
      <c r="V55" s="128"/>
      <c r="W55" s="5"/>
      <c r="AB55" s="22" t="s">
        <v>17</v>
      </c>
    </row>
    <row r="56" spans="1:24" s="26" customFormat="1" ht="18">
      <c r="A56" s="23"/>
      <c r="B56" s="24"/>
      <c r="C56" s="25"/>
      <c r="F56" s="27"/>
      <c r="G56" s="28"/>
      <c r="H56" s="29"/>
      <c r="I56" s="31"/>
      <c r="J56" s="129"/>
      <c r="K56" s="31"/>
      <c r="L56" s="129"/>
      <c r="M56" s="31"/>
      <c r="N56" s="129"/>
      <c r="O56" s="31"/>
      <c r="P56" s="129"/>
      <c r="Q56" s="129"/>
      <c r="R56" s="30"/>
      <c r="S56" s="31"/>
      <c r="T56" s="32"/>
      <c r="U56" s="31"/>
      <c r="V56" s="129"/>
      <c r="W56" s="30"/>
      <c r="X56" s="33"/>
    </row>
    <row r="57" spans="4:23" ht="18">
      <c r="D57" s="280"/>
      <c r="E57" s="281"/>
      <c r="F57" s="281"/>
      <c r="G57" s="281"/>
      <c r="S57" s="288" t="s">
        <v>0</v>
      </c>
      <c r="T57" s="288"/>
      <c r="U57" s="288"/>
      <c r="V57" s="288"/>
      <c r="W57" s="288"/>
    </row>
    <row r="58" spans="4:23" ht="18">
      <c r="D58" s="39"/>
      <c r="E58" s="40"/>
      <c r="F58" s="41"/>
      <c r="G58" s="41"/>
      <c r="S58" s="288"/>
      <c r="T58" s="288"/>
      <c r="U58" s="288"/>
      <c r="V58" s="288"/>
      <c r="W58" s="288"/>
    </row>
    <row r="59" spans="19:23" ht="18">
      <c r="S59" s="288"/>
      <c r="T59" s="288"/>
      <c r="U59" s="288"/>
      <c r="V59" s="288"/>
      <c r="W59" s="288"/>
    </row>
    <row r="60" spans="16:23" ht="18">
      <c r="P60" s="285" t="s">
        <v>23</v>
      </c>
      <c r="Q60" s="286"/>
      <c r="R60" s="286"/>
      <c r="S60" s="286"/>
      <c r="T60" s="286"/>
      <c r="U60" s="286"/>
      <c r="V60" s="286"/>
      <c r="W60" s="286"/>
    </row>
    <row r="61" spans="16:23" ht="18">
      <c r="P61" s="286"/>
      <c r="Q61" s="286"/>
      <c r="R61" s="286"/>
      <c r="S61" s="286"/>
      <c r="T61" s="286"/>
      <c r="U61" s="286"/>
      <c r="V61" s="286"/>
      <c r="W61" s="286"/>
    </row>
    <row r="62" spans="16:23" ht="18">
      <c r="P62" s="286"/>
      <c r="Q62" s="286"/>
      <c r="R62" s="286"/>
      <c r="S62" s="286"/>
      <c r="T62" s="286"/>
      <c r="U62" s="286"/>
      <c r="V62" s="286"/>
      <c r="W62" s="286"/>
    </row>
    <row r="63" spans="16:23" ht="18">
      <c r="P63" s="286"/>
      <c r="Q63" s="286"/>
      <c r="R63" s="286"/>
      <c r="S63" s="286"/>
      <c r="T63" s="286"/>
      <c r="U63" s="286"/>
      <c r="V63" s="286"/>
      <c r="W63" s="286"/>
    </row>
    <row r="64" spans="16:23" ht="18">
      <c r="P64" s="286"/>
      <c r="Q64" s="286"/>
      <c r="R64" s="286"/>
      <c r="S64" s="286"/>
      <c r="T64" s="286"/>
      <c r="U64" s="286"/>
      <c r="V64" s="286"/>
      <c r="W64" s="286"/>
    </row>
    <row r="65" spans="16:23" ht="18">
      <c r="P65" s="286"/>
      <c r="Q65" s="286"/>
      <c r="R65" s="286"/>
      <c r="S65" s="286"/>
      <c r="T65" s="286"/>
      <c r="U65" s="286"/>
      <c r="V65" s="286"/>
      <c r="W65" s="286"/>
    </row>
    <row r="66" spans="16:23" ht="18">
      <c r="P66" s="287" t="s">
        <v>11</v>
      </c>
      <c r="Q66" s="286"/>
      <c r="R66" s="286"/>
      <c r="S66" s="286"/>
      <c r="T66" s="286"/>
      <c r="U66" s="286"/>
      <c r="V66" s="286"/>
      <c r="W66" s="286"/>
    </row>
    <row r="67" spans="16:23" ht="18">
      <c r="P67" s="286"/>
      <c r="Q67" s="286"/>
      <c r="R67" s="286"/>
      <c r="S67" s="286"/>
      <c r="T67" s="286"/>
      <c r="U67" s="286"/>
      <c r="V67" s="286"/>
      <c r="W67" s="286"/>
    </row>
    <row r="68" spans="16:23" ht="18">
      <c r="P68" s="286"/>
      <c r="Q68" s="286"/>
      <c r="R68" s="286"/>
      <c r="S68" s="286"/>
      <c r="T68" s="286"/>
      <c r="U68" s="286"/>
      <c r="V68" s="286"/>
      <c r="W68" s="286"/>
    </row>
    <row r="69" spans="16:23" ht="18">
      <c r="P69" s="286"/>
      <c r="Q69" s="286"/>
      <c r="R69" s="286"/>
      <c r="S69" s="286"/>
      <c r="T69" s="286"/>
      <c r="U69" s="286"/>
      <c r="V69" s="286"/>
      <c r="W69" s="286"/>
    </row>
    <row r="70" spans="16:23" ht="18">
      <c r="P70" s="286"/>
      <c r="Q70" s="286"/>
      <c r="R70" s="286"/>
      <c r="S70" s="286"/>
      <c r="T70" s="286"/>
      <c r="U70" s="286"/>
      <c r="V70" s="286"/>
      <c r="W70" s="286"/>
    </row>
    <row r="71" spans="16:23" ht="18">
      <c r="P71" s="286"/>
      <c r="Q71" s="286"/>
      <c r="R71" s="286"/>
      <c r="S71" s="286"/>
      <c r="T71" s="286"/>
      <c r="U71" s="286"/>
      <c r="V71" s="286"/>
      <c r="W71" s="286"/>
    </row>
    <row r="72" spans="16:23" ht="18">
      <c r="P72" s="286"/>
      <c r="Q72" s="286"/>
      <c r="R72" s="286"/>
      <c r="S72" s="286"/>
      <c r="T72" s="286"/>
      <c r="U72" s="286"/>
      <c r="V72" s="286"/>
      <c r="W72" s="286"/>
    </row>
  </sheetData>
  <sheetProtection/>
  <mergeCells count="19">
    <mergeCell ref="P60:W65"/>
    <mergeCell ref="P66:W72"/>
    <mergeCell ref="S57:W59"/>
    <mergeCell ref="B3:B4"/>
    <mergeCell ref="C3:C4"/>
    <mergeCell ref="E3:E4"/>
    <mergeCell ref="H3:H4"/>
    <mergeCell ref="D57:G57"/>
    <mergeCell ref="B55:E55"/>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T55:W55 N55 R45:R53 O21:Q32 W11:W12 O11:Q20 P45:Q53 S55 O55:R55 R56 S56 S54 R54 O56:Q56 O38:O43 S38:S43 S33:S37 R21:R32 S21:S32 S45:S53 O45:O53 P38:Q43 R38:R43 R33:R37 P33:Q37 O44 O54 S44 P44:Q44 P54:Q54 R44 W45" formula="1"/>
    <ignoredError sqref="W13:W41 W46:W53" formula="1" unlockedFormula="1"/>
    <ignoredError sqref="X13:X41" unlocked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30" zoomScaleNormal="130" zoomScalePageLayoutView="0" workbookViewId="0" topLeftCell="A1">
      <selection activeCell="B3" sqref="B3:B4"/>
    </sheetView>
  </sheetViews>
  <sheetFormatPr defaultColWidth="39.8515625" defaultRowHeight="12.75"/>
  <cols>
    <col min="1" max="1" width="4.00390625" style="116" bestFit="1" customWidth="1"/>
    <col min="2" max="2" width="31.28125" style="115" bestFit="1" customWidth="1"/>
    <col min="3" max="3" width="9.421875" style="113" customWidth="1"/>
    <col min="4" max="4" width="12.7109375" style="115" bestFit="1" customWidth="1"/>
    <col min="5" max="5" width="18.140625" style="117" hidden="1" customWidth="1"/>
    <col min="6" max="6" width="6.28125" style="113" hidden="1" customWidth="1"/>
    <col min="7" max="7" width="8.57421875" style="113" customWidth="1"/>
    <col min="8" max="8" width="9.7109375" style="113" customWidth="1"/>
    <col min="9" max="9" width="11.00390625" style="114" hidden="1" customWidth="1"/>
    <col min="10" max="10" width="7.421875" style="115" hidden="1" customWidth="1"/>
    <col min="11" max="11" width="11.00390625" style="114" hidden="1" customWidth="1"/>
    <col min="12" max="12" width="8.00390625" style="115" hidden="1" customWidth="1"/>
    <col min="13" max="13" width="12.140625" style="114" hidden="1" customWidth="1"/>
    <col min="14" max="14" width="8.00390625" style="115" hidden="1" customWidth="1"/>
    <col min="15" max="15" width="13.57421875" style="118" bestFit="1" customWidth="1"/>
    <col min="16" max="16" width="8.57421875" style="115" bestFit="1" customWidth="1"/>
    <col min="17" max="17" width="10.7109375" style="115" hidden="1" customWidth="1"/>
    <col min="18" max="18" width="7.7109375" style="120" hidden="1" customWidth="1"/>
    <col min="19" max="19" width="12.140625" style="121" hidden="1" customWidth="1"/>
    <col min="20" max="20" width="0.5625" style="115" hidden="1" customWidth="1"/>
    <col min="21" max="21" width="12.140625" style="114" bestFit="1" customWidth="1"/>
    <col min="22" max="22" width="7.7109375" style="122" bestFit="1" customWidth="1"/>
    <col min="23" max="23" width="7.140625" style="120" bestFit="1" customWidth="1"/>
    <col min="24" max="24" width="39.8515625" style="119" customWidth="1"/>
    <col min="25" max="27" width="39.8515625" style="115" customWidth="1"/>
    <col min="28" max="28" width="2.00390625" style="115" bestFit="1" customWidth="1"/>
    <col min="29" max="16384" width="39.8515625" style="115" customWidth="1"/>
  </cols>
  <sheetData>
    <row r="1" spans="1:15" s="64" customFormat="1" ht="99" customHeight="1">
      <c r="A1" s="52"/>
      <c r="B1" s="53"/>
      <c r="C1" s="54"/>
      <c r="D1" s="55"/>
      <c r="E1" s="55"/>
      <c r="F1" s="56"/>
      <c r="G1" s="56"/>
      <c r="H1" s="56"/>
      <c r="I1" s="57"/>
      <c r="J1" s="58"/>
      <c r="K1" s="59"/>
      <c r="L1" s="60"/>
      <c r="M1" s="61"/>
      <c r="N1" s="62"/>
      <c r="O1" s="63"/>
    </row>
    <row r="2" spans="1:23" s="65" customFormat="1" ht="27.75" thickBot="1">
      <c r="A2" s="300" t="s">
        <v>12</v>
      </c>
      <c r="B2" s="301"/>
      <c r="C2" s="301"/>
      <c r="D2" s="301"/>
      <c r="E2" s="301"/>
      <c r="F2" s="301"/>
      <c r="G2" s="301"/>
      <c r="H2" s="301"/>
      <c r="I2" s="301"/>
      <c r="J2" s="301"/>
      <c r="K2" s="301"/>
      <c r="L2" s="301"/>
      <c r="M2" s="301"/>
      <c r="N2" s="301"/>
      <c r="O2" s="301"/>
      <c r="P2" s="301"/>
      <c r="Q2" s="301"/>
      <c r="R2" s="301"/>
      <c r="S2" s="301"/>
      <c r="T2" s="301"/>
      <c r="U2" s="301"/>
      <c r="V2" s="301"/>
      <c r="W2" s="301"/>
    </row>
    <row r="3" spans="1:23" s="67" customFormat="1" ht="16.5" customHeight="1">
      <c r="A3" s="66"/>
      <c r="B3" s="302" t="s">
        <v>13</v>
      </c>
      <c r="C3" s="304" t="s">
        <v>18</v>
      </c>
      <c r="D3" s="306" t="s">
        <v>4</v>
      </c>
      <c r="E3" s="306" t="s">
        <v>1</v>
      </c>
      <c r="F3" s="306" t="s">
        <v>19</v>
      </c>
      <c r="G3" s="306" t="s">
        <v>20</v>
      </c>
      <c r="H3" s="306" t="s">
        <v>21</v>
      </c>
      <c r="I3" s="297" t="s">
        <v>5</v>
      </c>
      <c r="J3" s="297"/>
      <c r="K3" s="297" t="s">
        <v>6</v>
      </c>
      <c r="L3" s="297"/>
      <c r="M3" s="297" t="s">
        <v>7</v>
      </c>
      <c r="N3" s="297"/>
      <c r="O3" s="298" t="s">
        <v>22</v>
      </c>
      <c r="P3" s="298"/>
      <c r="Q3" s="298"/>
      <c r="R3" s="298"/>
      <c r="S3" s="297" t="s">
        <v>3</v>
      </c>
      <c r="T3" s="297"/>
      <c r="U3" s="298" t="s">
        <v>14</v>
      </c>
      <c r="V3" s="298"/>
      <c r="W3" s="299"/>
    </row>
    <row r="4" spans="1:23" s="67" customFormat="1" ht="37.5" customHeight="1" thickBot="1">
      <c r="A4" s="68"/>
      <c r="B4" s="303"/>
      <c r="C4" s="305"/>
      <c r="D4" s="307"/>
      <c r="E4" s="307"/>
      <c r="F4" s="308"/>
      <c r="G4" s="308"/>
      <c r="H4" s="308"/>
      <c r="I4" s="69" t="s">
        <v>10</v>
      </c>
      <c r="J4" s="70" t="s">
        <v>9</v>
      </c>
      <c r="K4" s="69" t="s">
        <v>10</v>
      </c>
      <c r="L4" s="70" t="s">
        <v>9</v>
      </c>
      <c r="M4" s="69" t="s">
        <v>10</v>
      </c>
      <c r="N4" s="70" t="s">
        <v>9</v>
      </c>
      <c r="O4" s="71" t="s">
        <v>10</v>
      </c>
      <c r="P4" s="72" t="s">
        <v>9</v>
      </c>
      <c r="Q4" s="72" t="s">
        <v>15</v>
      </c>
      <c r="R4" s="73" t="s">
        <v>16</v>
      </c>
      <c r="S4" s="69" t="s">
        <v>10</v>
      </c>
      <c r="T4" s="74" t="s">
        <v>8</v>
      </c>
      <c r="U4" s="69" t="s">
        <v>10</v>
      </c>
      <c r="V4" s="70" t="s">
        <v>9</v>
      </c>
      <c r="W4" s="75" t="s">
        <v>16</v>
      </c>
    </row>
    <row r="5" spans="1:24" s="76" customFormat="1" ht="15.75" customHeight="1">
      <c r="A5" s="2">
        <v>1</v>
      </c>
      <c r="B5" s="195" t="s">
        <v>73</v>
      </c>
      <c r="C5" s="196">
        <v>40102</v>
      </c>
      <c r="D5" s="197" t="s">
        <v>36</v>
      </c>
      <c r="E5" s="197" t="s">
        <v>74</v>
      </c>
      <c r="F5" s="198">
        <v>319</v>
      </c>
      <c r="G5" s="198">
        <v>560</v>
      </c>
      <c r="H5" s="198">
        <v>2</v>
      </c>
      <c r="I5" s="199">
        <v>498137.5</v>
      </c>
      <c r="J5" s="200">
        <v>57891</v>
      </c>
      <c r="K5" s="199">
        <v>896540.75</v>
      </c>
      <c r="L5" s="200">
        <v>103379</v>
      </c>
      <c r="M5" s="199">
        <v>849848.75</v>
      </c>
      <c r="N5" s="200">
        <v>98606</v>
      </c>
      <c r="O5" s="201">
        <f>I5+K5+M5</f>
        <v>2244527</v>
      </c>
      <c r="P5" s="202">
        <f>J5+L5+N5</f>
        <v>259876</v>
      </c>
      <c r="Q5" s="203">
        <f>IF(O5&lt;&gt;0,P5/G5,"")</f>
        <v>464.0642857142857</v>
      </c>
      <c r="R5" s="204">
        <f>IF(O5&lt;&gt;0,O5/P5,"")</f>
        <v>8.636915298065231</v>
      </c>
      <c r="S5" s="199">
        <v>2952586.5</v>
      </c>
      <c r="T5" s="205">
        <f aca="true" t="shared" si="0" ref="T5:T24">IF(S5&lt;&gt;0,-(S5-O5)/S5,"")</f>
        <v>-0.23980990904076815</v>
      </c>
      <c r="U5" s="206">
        <v>6831851</v>
      </c>
      <c r="V5" s="200">
        <v>814139</v>
      </c>
      <c r="W5" s="207">
        <f>IF(U5&lt;&gt;0,U5/V5,"")</f>
        <v>8.391504399125948</v>
      </c>
      <c r="X5" s="67"/>
    </row>
    <row r="6" spans="1:24" s="76" customFormat="1" ht="16.5" customHeight="1">
      <c r="A6" s="2">
        <v>2</v>
      </c>
      <c r="B6" s="208" t="s">
        <v>82</v>
      </c>
      <c r="C6" s="152">
        <v>40109</v>
      </c>
      <c r="D6" s="153" t="s">
        <v>25</v>
      </c>
      <c r="E6" s="153" t="s">
        <v>83</v>
      </c>
      <c r="F6" s="154">
        <v>179</v>
      </c>
      <c r="G6" s="154">
        <v>201</v>
      </c>
      <c r="H6" s="154">
        <v>1</v>
      </c>
      <c r="I6" s="155">
        <v>127066.5</v>
      </c>
      <c r="J6" s="156">
        <v>13428</v>
      </c>
      <c r="K6" s="155">
        <v>249140.5</v>
      </c>
      <c r="L6" s="156">
        <v>26621</v>
      </c>
      <c r="M6" s="155">
        <v>196303.75</v>
      </c>
      <c r="N6" s="156">
        <v>21566</v>
      </c>
      <c r="O6" s="157">
        <f>I6+K6+M6</f>
        <v>572510.75</v>
      </c>
      <c r="P6" s="158">
        <f>J6+L6+N6</f>
        <v>61615</v>
      </c>
      <c r="Q6" s="156">
        <f>P6/G6</f>
        <v>306.5422885572139</v>
      </c>
      <c r="R6" s="159">
        <f aca="true" t="shared" si="1" ref="R6:R12">+O6/P6</f>
        <v>9.29174308204171</v>
      </c>
      <c r="S6" s="155"/>
      <c r="T6" s="150">
        <f t="shared" si="0"/>
      </c>
      <c r="U6" s="160">
        <v>572510.75</v>
      </c>
      <c r="V6" s="161">
        <v>61615</v>
      </c>
      <c r="W6" s="209">
        <f>U6/V6</f>
        <v>9.29174308204171</v>
      </c>
      <c r="X6" s="67"/>
    </row>
    <row r="7" spans="1:24" s="76" customFormat="1" ht="15.75" customHeight="1" thickBot="1">
      <c r="A7" s="45">
        <v>3</v>
      </c>
      <c r="B7" s="242" t="s">
        <v>75</v>
      </c>
      <c r="C7" s="243">
        <v>40102</v>
      </c>
      <c r="D7" s="244" t="s">
        <v>2</v>
      </c>
      <c r="E7" s="244" t="s">
        <v>27</v>
      </c>
      <c r="F7" s="245">
        <v>99</v>
      </c>
      <c r="G7" s="245">
        <v>98</v>
      </c>
      <c r="H7" s="245">
        <v>2</v>
      </c>
      <c r="I7" s="246">
        <v>67354</v>
      </c>
      <c r="J7" s="247">
        <v>6778</v>
      </c>
      <c r="K7" s="246">
        <v>204744</v>
      </c>
      <c r="L7" s="247">
        <v>20049</v>
      </c>
      <c r="M7" s="246">
        <v>173866</v>
      </c>
      <c r="N7" s="247">
        <v>18867</v>
      </c>
      <c r="O7" s="248">
        <f>+M7+K7+I7</f>
        <v>445964</v>
      </c>
      <c r="P7" s="249">
        <f>+N7+L7+J7</f>
        <v>45694</v>
      </c>
      <c r="Q7" s="247">
        <f>+P7/G7</f>
        <v>466.265306122449</v>
      </c>
      <c r="R7" s="250">
        <f t="shared" si="1"/>
        <v>9.759793408324944</v>
      </c>
      <c r="S7" s="246">
        <v>804318</v>
      </c>
      <c r="T7" s="251">
        <f t="shared" si="0"/>
        <v>-0.4455377102091461</v>
      </c>
      <c r="U7" s="246">
        <v>1397335</v>
      </c>
      <c r="V7" s="247">
        <v>141465</v>
      </c>
      <c r="W7" s="252">
        <f>+U7/V7</f>
        <v>9.87760223376807</v>
      </c>
      <c r="X7" s="77"/>
    </row>
    <row r="8" spans="1:25" s="80" customFormat="1" ht="15.75" customHeight="1">
      <c r="A8" s="78">
        <v>4</v>
      </c>
      <c r="B8" s="231" t="s">
        <v>77</v>
      </c>
      <c r="C8" s="232">
        <v>40102</v>
      </c>
      <c r="D8" s="233" t="s">
        <v>2</v>
      </c>
      <c r="E8" s="233" t="s">
        <v>76</v>
      </c>
      <c r="F8" s="234">
        <v>62</v>
      </c>
      <c r="G8" s="234">
        <v>63</v>
      </c>
      <c r="H8" s="234">
        <v>2</v>
      </c>
      <c r="I8" s="235">
        <v>18967</v>
      </c>
      <c r="J8" s="236">
        <v>1990</v>
      </c>
      <c r="K8" s="235">
        <v>37772</v>
      </c>
      <c r="L8" s="236">
        <v>3877</v>
      </c>
      <c r="M8" s="235">
        <v>34536</v>
      </c>
      <c r="N8" s="236">
        <v>3582</v>
      </c>
      <c r="O8" s="237">
        <f>+M8+K8+I8</f>
        <v>91275</v>
      </c>
      <c r="P8" s="238">
        <f>+N8+L8+J8</f>
        <v>9449</v>
      </c>
      <c r="Q8" s="236">
        <f>+P8/G8</f>
        <v>149.984126984127</v>
      </c>
      <c r="R8" s="239">
        <f t="shared" si="1"/>
        <v>9.659752354746534</v>
      </c>
      <c r="S8" s="235">
        <v>158379</v>
      </c>
      <c r="T8" s="240">
        <f t="shared" si="0"/>
        <v>-0.4236925349951698</v>
      </c>
      <c r="U8" s="235">
        <v>324346</v>
      </c>
      <c r="V8" s="236">
        <v>33451</v>
      </c>
      <c r="W8" s="241">
        <f>+U8/V8</f>
        <v>9.696152581387702</v>
      </c>
      <c r="X8" s="77"/>
      <c r="Y8" s="79"/>
    </row>
    <row r="9" spans="1:24" s="64" customFormat="1" ht="15.75" customHeight="1">
      <c r="A9" s="2">
        <v>5</v>
      </c>
      <c r="B9" s="208" t="s">
        <v>84</v>
      </c>
      <c r="C9" s="152">
        <v>40109</v>
      </c>
      <c r="D9" s="153" t="s">
        <v>25</v>
      </c>
      <c r="E9" s="153" t="s">
        <v>85</v>
      </c>
      <c r="F9" s="154">
        <v>22</v>
      </c>
      <c r="G9" s="154">
        <v>22</v>
      </c>
      <c r="H9" s="154">
        <v>1</v>
      </c>
      <c r="I9" s="155">
        <v>19395.5</v>
      </c>
      <c r="J9" s="156">
        <v>2719</v>
      </c>
      <c r="K9" s="155">
        <v>36783.5</v>
      </c>
      <c r="L9" s="156">
        <v>4885</v>
      </c>
      <c r="M9" s="155">
        <v>32463.5</v>
      </c>
      <c r="N9" s="156">
        <v>4331</v>
      </c>
      <c r="O9" s="157">
        <f>I9+K9+M9</f>
        <v>88642.5</v>
      </c>
      <c r="P9" s="158">
        <f>J9+L9+N9</f>
        <v>11935</v>
      </c>
      <c r="Q9" s="156">
        <f>P9/G9</f>
        <v>542.5</v>
      </c>
      <c r="R9" s="159">
        <f t="shared" si="1"/>
        <v>7.427105152911604</v>
      </c>
      <c r="S9" s="155"/>
      <c r="T9" s="150">
        <f t="shared" si="0"/>
      </c>
      <c r="U9" s="160">
        <v>88642.5</v>
      </c>
      <c r="V9" s="161">
        <v>11935</v>
      </c>
      <c r="W9" s="209">
        <f>U9/V9</f>
        <v>7.427105152911604</v>
      </c>
      <c r="X9" s="77"/>
    </row>
    <row r="10" spans="1:24" s="64" customFormat="1" ht="15.75" customHeight="1">
      <c r="A10" s="2">
        <v>6</v>
      </c>
      <c r="B10" s="210" t="s">
        <v>86</v>
      </c>
      <c r="C10" s="163">
        <v>40102</v>
      </c>
      <c r="D10" s="164" t="s">
        <v>25</v>
      </c>
      <c r="E10" s="164" t="s">
        <v>78</v>
      </c>
      <c r="F10" s="165">
        <v>9</v>
      </c>
      <c r="G10" s="165">
        <v>31</v>
      </c>
      <c r="H10" s="165">
        <v>2</v>
      </c>
      <c r="I10" s="172">
        <v>10657.5</v>
      </c>
      <c r="J10" s="173">
        <v>834</v>
      </c>
      <c r="K10" s="172">
        <v>31312</v>
      </c>
      <c r="L10" s="173">
        <v>2440</v>
      </c>
      <c r="M10" s="172">
        <v>30908.5</v>
      </c>
      <c r="N10" s="173">
        <v>2404</v>
      </c>
      <c r="O10" s="174">
        <f>I10+K10+M10</f>
        <v>72878</v>
      </c>
      <c r="P10" s="175">
        <f>J10+L10+N10</f>
        <v>5678</v>
      </c>
      <c r="Q10" s="173">
        <f>P10/G10</f>
        <v>183.16129032258064</v>
      </c>
      <c r="R10" s="176">
        <f t="shared" si="1"/>
        <v>12.835153222965832</v>
      </c>
      <c r="S10" s="172">
        <v>113719</v>
      </c>
      <c r="T10" s="171">
        <f t="shared" si="0"/>
        <v>-0.3591396336584036</v>
      </c>
      <c r="U10" s="177">
        <v>212971</v>
      </c>
      <c r="V10" s="178">
        <v>16662</v>
      </c>
      <c r="W10" s="212">
        <f>U10/V10</f>
        <v>12.781838914896172</v>
      </c>
      <c r="X10" s="80"/>
    </row>
    <row r="11" spans="1:24" s="64" customFormat="1" ht="15.75" customHeight="1">
      <c r="A11" s="2">
        <v>7</v>
      </c>
      <c r="B11" s="210" t="s">
        <v>87</v>
      </c>
      <c r="C11" s="163">
        <v>40109</v>
      </c>
      <c r="D11" s="164" t="s">
        <v>2</v>
      </c>
      <c r="E11" s="164" t="s">
        <v>88</v>
      </c>
      <c r="F11" s="165">
        <v>51</v>
      </c>
      <c r="G11" s="165">
        <v>51</v>
      </c>
      <c r="H11" s="165">
        <v>1</v>
      </c>
      <c r="I11" s="166">
        <v>5583</v>
      </c>
      <c r="J11" s="167">
        <v>554</v>
      </c>
      <c r="K11" s="166">
        <v>29573</v>
      </c>
      <c r="L11" s="167">
        <v>2809</v>
      </c>
      <c r="M11" s="166">
        <v>30804</v>
      </c>
      <c r="N11" s="167">
        <v>3472</v>
      </c>
      <c r="O11" s="168">
        <f>+M11+K11+I11</f>
        <v>65960</v>
      </c>
      <c r="P11" s="169">
        <f>+N11+L11+J11</f>
        <v>6835</v>
      </c>
      <c r="Q11" s="167">
        <f>+P11/G11</f>
        <v>134.01960784313727</v>
      </c>
      <c r="R11" s="170">
        <f t="shared" si="1"/>
        <v>9.650329188002926</v>
      </c>
      <c r="S11" s="166"/>
      <c r="T11" s="171">
        <f t="shared" si="0"/>
      </c>
      <c r="U11" s="166">
        <v>65960</v>
      </c>
      <c r="V11" s="167">
        <v>6835</v>
      </c>
      <c r="W11" s="211">
        <f>+U11/V11</f>
        <v>9.650329188002926</v>
      </c>
      <c r="X11" s="79"/>
    </row>
    <row r="12" spans="1:25" s="64" customFormat="1" ht="15.75" customHeight="1">
      <c r="A12" s="2">
        <v>8</v>
      </c>
      <c r="B12" s="210" t="s">
        <v>89</v>
      </c>
      <c r="C12" s="163">
        <v>40109</v>
      </c>
      <c r="D12" s="164" t="s">
        <v>25</v>
      </c>
      <c r="E12" s="164" t="s">
        <v>26</v>
      </c>
      <c r="F12" s="165">
        <v>35</v>
      </c>
      <c r="G12" s="165">
        <v>35</v>
      </c>
      <c r="H12" s="165">
        <v>1</v>
      </c>
      <c r="I12" s="172">
        <v>16661.5</v>
      </c>
      <c r="J12" s="173">
        <v>1499</v>
      </c>
      <c r="K12" s="172">
        <v>24795.5</v>
      </c>
      <c r="L12" s="173">
        <v>2200</v>
      </c>
      <c r="M12" s="172">
        <v>22503</v>
      </c>
      <c r="N12" s="173">
        <v>2058</v>
      </c>
      <c r="O12" s="174">
        <f>I12+K12+M12</f>
        <v>63960</v>
      </c>
      <c r="P12" s="175">
        <f>J12+L12+N12</f>
        <v>5757</v>
      </c>
      <c r="Q12" s="173">
        <f>P12/G12</f>
        <v>164.4857142857143</v>
      </c>
      <c r="R12" s="176">
        <f t="shared" si="1"/>
        <v>11.109953100573215</v>
      </c>
      <c r="S12" s="172"/>
      <c r="T12" s="171">
        <f t="shared" si="0"/>
      </c>
      <c r="U12" s="177">
        <v>63960</v>
      </c>
      <c r="V12" s="178">
        <v>5757</v>
      </c>
      <c r="W12" s="212">
        <f>U12/V12</f>
        <v>11.109953100573215</v>
      </c>
      <c r="X12" s="81"/>
      <c r="Y12" s="79"/>
    </row>
    <row r="13" spans="1:25" s="64" customFormat="1" ht="15.75" customHeight="1">
      <c r="A13" s="2">
        <v>9</v>
      </c>
      <c r="B13" s="213" t="s">
        <v>69</v>
      </c>
      <c r="C13" s="140">
        <v>40095</v>
      </c>
      <c r="D13" s="180" t="s">
        <v>24</v>
      </c>
      <c r="E13" s="180" t="s">
        <v>76</v>
      </c>
      <c r="F13" s="181">
        <v>75</v>
      </c>
      <c r="G13" s="181">
        <v>53</v>
      </c>
      <c r="H13" s="181">
        <v>3</v>
      </c>
      <c r="I13" s="182">
        <v>11974</v>
      </c>
      <c r="J13" s="183">
        <v>1191</v>
      </c>
      <c r="K13" s="182">
        <v>22920</v>
      </c>
      <c r="L13" s="183">
        <v>2241</v>
      </c>
      <c r="M13" s="182">
        <v>23419</v>
      </c>
      <c r="N13" s="183">
        <v>2246</v>
      </c>
      <c r="O13" s="184">
        <f>+I13+K13+M13</f>
        <v>58313</v>
      </c>
      <c r="P13" s="185">
        <f>+J13+L13+N13</f>
        <v>5678</v>
      </c>
      <c r="Q13" s="186">
        <f>IF(O13&lt;&gt;0,P13/G13,"")</f>
        <v>107.13207547169812</v>
      </c>
      <c r="R13" s="187">
        <f>IF(O13&lt;&gt;0,O13/P13,"")</f>
        <v>10.269989432898909</v>
      </c>
      <c r="S13" s="182">
        <v>184759</v>
      </c>
      <c r="T13" s="171">
        <f t="shared" si="0"/>
        <v>-0.6843834400489286</v>
      </c>
      <c r="U13" s="182">
        <v>637690</v>
      </c>
      <c r="V13" s="183">
        <v>62055</v>
      </c>
      <c r="W13" s="214">
        <f>U13/V13</f>
        <v>10.276206590927403</v>
      </c>
      <c r="X13" s="79"/>
      <c r="Y13" s="79"/>
    </row>
    <row r="14" spans="1:25" s="64" customFormat="1" ht="15.75" customHeight="1">
      <c r="A14" s="2">
        <v>10</v>
      </c>
      <c r="B14" s="210" t="s">
        <v>79</v>
      </c>
      <c r="C14" s="163">
        <v>40102</v>
      </c>
      <c r="D14" s="164" t="s">
        <v>25</v>
      </c>
      <c r="E14" s="164" t="s">
        <v>31</v>
      </c>
      <c r="F14" s="165">
        <v>22</v>
      </c>
      <c r="G14" s="165">
        <v>22</v>
      </c>
      <c r="H14" s="165">
        <v>2</v>
      </c>
      <c r="I14" s="172">
        <v>13603</v>
      </c>
      <c r="J14" s="173">
        <v>1037</v>
      </c>
      <c r="K14" s="172">
        <v>22808.5</v>
      </c>
      <c r="L14" s="173">
        <v>1755</v>
      </c>
      <c r="M14" s="172">
        <v>20467.5</v>
      </c>
      <c r="N14" s="173">
        <v>1589</v>
      </c>
      <c r="O14" s="174">
        <f>I14+K14+M14</f>
        <v>56879</v>
      </c>
      <c r="P14" s="175">
        <f>J14+L14+N14</f>
        <v>4381</v>
      </c>
      <c r="Q14" s="173">
        <f>P14/G14</f>
        <v>199.13636363636363</v>
      </c>
      <c r="R14" s="176">
        <f>+O14/P14</f>
        <v>12.983108879251313</v>
      </c>
      <c r="S14" s="172">
        <v>86450</v>
      </c>
      <c r="T14" s="171">
        <f t="shared" si="0"/>
        <v>-0.342058993637941</v>
      </c>
      <c r="U14" s="177">
        <v>186596.5</v>
      </c>
      <c r="V14" s="178">
        <v>14783</v>
      </c>
      <c r="W14" s="212">
        <f>U14/V14</f>
        <v>12.6223702901982</v>
      </c>
      <c r="X14" s="79"/>
      <c r="Y14" s="79"/>
    </row>
    <row r="15" spans="1:25" s="64" customFormat="1" ht="15.75" customHeight="1">
      <c r="A15" s="2">
        <v>11</v>
      </c>
      <c r="B15" s="210" t="s">
        <v>70</v>
      </c>
      <c r="C15" s="163">
        <v>40095</v>
      </c>
      <c r="D15" s="164" t="s">
        <v>25</v>
      </c>
      <c r="E15" s="164" t="s">
        <v>26</v>
      </c>
      <c r="F15" s="165">
        <v>22</v>
      </c>
      <c r="G15" s="165">
        <v>22</v>
      </c>
      <c r="H15" s="165">
        <v>3</v>
      </c>
      <c r="I15" s="172">
        <v>13666.5</v>
      </c>
      <c r="J15" s="173">
        <v>1308</v>
      </c>
      <c r="K15" s="172">
        <v>22322.5</v>
      </c>
      <c r="L15" s="173">
        <v>2135</v>
      </c>
      <c r="M15" s="172">
        <v>17856</v>
      </c>
      <c r="N15" s="173">
        <v>1773</v>
      </c>
      <c r="O15" s="174">
        <f>I15+K15+M15</f>
        <v>53845</v>
      </c>
      <c r="P15" s="175">
        <f>J15+L15+N15</f>
        <v>5216</v>
      </c>
      <c r="Q15" s="173">
        <f>P15/G15</f>
        <v>237.0909090909091</v>
      </c>
      <c r="R15" s="176">
        <f>+O15/P15</f>
        <v>10.323044478527608</v>
      </c>
      <c r="S15" s="172">
        <v>96612.5</v>
      </c>
      <c r="T15" s="171">
        <f t="shared" si="0"/>
        <v>-0.44267046189675247</v>
      </c>
      <c r="U15" s="177">
        <v>353367.75</v>
      </c>
      <c r="V15" s="178">
        <v>32540</v>
      </c>
      <c r="W15" s="212">
        <f>U15/V15</f>
        <v>10.85948832206515</v>
      </c>
      <c r="X15" s="79"/>
      <c r="Y15" s="79"/>
    </row>
    <row r="16" spans="1:25" s="64" customFormat="1" ht="15.75" customHeight="1">
      <c r="A16" s="2">
        <v>12</v>
      </c>
      <c r="B16" s="213" t="s">
        <v>90</v>
      </c>
      <c r="C16" s="140">
        <v>40109</v>
      </c>
      <c r="D16" s="180" t="s">
        <v>64</v>
      </c>
      <c r="E16" s="180" t="s">
        <v>65</v>
      </c>
      <c r="F16" s="181">
        <v>27</v>
      </c>
      <c r="G16" s="181">
        <v>27</v>
      </c>
      <c r="H16" s="181">
        <v>1</v>
      </c>
      <c r="I16" s="182">
        <v>11346</v>
      </c>
      <c r="J16" s="183">
        <v>864</v>
      </c>
      <c r="K16" s="182">
        <v>22337</v>
      </c>
      <c r="L16" s="183">
        <v>1747</v>
      </c>
      <c r="M16" s="182">
        <v>16151</v>
      </c>
      <c r="N16" s="183">
        <v>1298</v>
      </c>
      <c r="O16" s="184">
        <f>+I16+K16+M16</f>
        <v>49834</v>
      </c>
      <c r="P16" s="185">
        <f>+J16+L16+N16</f>
        <v>3909</v>
      </c>
      <c r="Q16" s="167">
        <f>+P16/G16</f>
        <v>144.77777777777777</v>
      </c>
      <c r="R16" s="170">
        <f>+O16/P16</f>
        <v>12.748529035558967</v>
      </c>
      <c r="S16" s="182"/>
      <c r="T16" s="171">
        <f t="shared" si="0"/>
      </c>
      <c r="U16" s="182">
        <v>49834</v>
      </c>
      <c r="V16" s="183">
        <v>3909</v>
      </c>
      <c r="W16" s="215"/>
      <c r="X16" s="79"/>
      <c r="Y16" s="79"/>
    </row>
    <row r="17" spans="1:25" s="64" customFormat="1" ht="15.75" customHeight="1">
      <c r="A17" s="2">
        <v>13</v>
      </c>
      <c r="B17" s="208" t="s">
        <v>91</v>
      </c>
      <c r="C17" s="152">
        <v>40109</v>
      </c>
      <c r="D17" s="153" t="s">
        <v>92</v>
      </c>
      <c r="E17" s="153" t="s">
        <v>93</v>
      </c>
      <c r="F17" s="154">
        <v>62</v>
      </c>
      <c r="G17" s="154">
        <v>62</v>
      </c>
      <c r="H17" s="154">
        <v>1</v>
      </c>
      <c r="I17" s="188">
        <v>9513</v>
      </c>
      <c r="J17" s="189">
        <v>1085</v>
      </c>
      <c r="K17" s="188">
        <v>19024.5</v>
      </c>
      <c r="L17" s="189">
        <v>2090</v>
      </c>
      <c r="M17" s="188">
        <v>18440</v>
      </c>
      <c r="N17" s="189">
        <v>1980</v>
      </c>
      <c r="O17" s="190">
        <f>SUM(I17+K17+M17)</f>
        <v>46977.5</v>
      </c>
      <c r="P17" s="191">
        <f>SUM(J17+L17+N17)</f>
        <v>5155</v>
      </c>
      <c r="Q17" s="192">
        <f>P17/G17</f>
        <v>83.14516129032258</v>
      </c>
      <c r="R17" s="162">
        <f>O17/P17</f>
        <v>9.112997090203686</v>
      </c>
      <c r="S17" s="188"/>
      <c r="T17" s="150">
        <f t="shared" si="0"/>
      </c>
      <c r="U17" s="188">
        <v>46977.5</v>
      </c>
      <c r="V17" s="189">
        <v>5155</v>
      </c>
      <c r="W17" s="209">
        <f>U17/V17</f>
        <v>9.112997090203686</v>
      </c>
      <c r="X17" s="79"/>
      <c r="Y17" s="79"/>
    </row>
    <row r="18" spans="1:25" s="64" customFormat="1" ht="15.75" customHeight="1">
      <c r="A18" s="2">
        <v>14</v>
      </c>
      <c r="B18" s="216" t="s">
        <v>62</v>
      </c>
      <c r="C18" s="141">
        <v>40088</v>
      </c>
      <c r="D18" s="142" t="s">
        <v>60</v>
      </c>
      <c r="E18" s="142" t="s">
        <v>61</v>
      </c>
      <c r="F18" s="143">
        <v>149</v>
      </c>
      <c r="G18" s="143">
        <v>85</v>
      </c>
      <c r="H18" s="143">
        <v>4</v>
      </c>
      <c r="I18" s="144">
        <v>7346.5</v>
      </c>
      <c r="J18" s="145">
        <v>1017</v>
      </c>
      <c r="K18" s="144">
        <v>14072</v>
      </c>
      <c r="L18" s="145">
        <v>1869</v>
      </c>
      <c r="M18" s="144">
        <v>11950.8</v>
      </c>
      <c r="N18" s="145">
        <v>1578</v>
      </c>
      <c r="O18" s="146">
        <f>+I18+K18+M18</f>
        <v>33369.3</v>
      </c>
      <c r="P18" s="147">
        <f>+J18+L18+N18</f>
        <v>4464</v>
      </c>
      <c r="Q18" s="148">
        <f>IF(O18&lt;&gt;0,P18/G18,"")</f>
        <v>52.51764705882353</v>
      </c>
      <c r="R18" s="149">
        <f>IF(O18&lt;&gt;0,O18/P18,"")</f>
        <v>7.475201612903226</v>
      </c>
      <c r="S18" s="151">
        <v>97981.8</v>
      </c>
      <c r="T18" s="150">
        <f t="shared" si="0"/>
        <v>-0.6594336907466488</v>
      </c>
      <c r="U18" s="144">
        <v>1001228.6</v>
      </c>
      <c r="V18" s="145">
        <v>115472</v>
      </c>
      <c r="W18" s="217">
        <f>U18/V18</f>
        <v>8.67074788693363</v>
      </c>
      <c r="X18" s="79"/>
      <c r="Y18" s="79"/>
    </row>
    <row r="19" spans="1:25" s="64" customFormat="1" ht="15.75" customHeight="1">
      <c r="A19" s="2">
        <v>15</v>
      </c>
      <c r="B19" s="210" t="s">
        <v>55</v>
      </c>
      <c r="C19" s="163">
        <v>40081</v>
      </c>
      <c r="D19" s="164" t="s">
        <v>2</v>
      </c>
      <c r="E19" s="164" t="s">
        <v>27</v>
      </c>
      <c r="F19" s="165">
        <v>77</v>
      </c>
      <c r="G19" s="165">
        <v>45</v>
      </c>
      <c r="H19" s="165">
        <v>5</v>
      </c>
      <c r="I19" s="166">
        <v>2871</v>
      </c>
      <c r="J19" s="167">
        <v>455</v>
      </c>
      <c r="K19" s="166">
        <v>6833</v>
      </c>
      <c r="L19" s="167">
        <v>1001</v>
      </c>
      <c r="M19" s="166">
        <v>6644</v>
      </c>
      <c r="N19" s="167">
        <v>984</v>
      </c>
      <c r="O19" s="168">
        <f>+M19+K19+I19</f>
        <v>16348</v>
      </c>
      <c r="P19" s="169">
        <f>+N19+L19+J19</f>
        <v>2440</v>
      </c>
      <c r="Q19" s="167">
        <f>+P19/G19</f>
        <v>54.22222222222222</v>
      </c>
      <c r="R19" s="170">
        <f>+O19/P19</f>
        <v>6.7</v>
      </c>
      <c r="S19" s="166">
        <v>96459</v>
      </c>
      <c r="T19" s="171">
        <f t="shared" si="0"/>
        <v>-0.830518665961704</v>
      </c>
      <c r="U19" s="166">
        <v>1733825</v>
      </c>
      <c r="V19" s="167">
        <v>170013</v>
      </c>
      <c r="W19" s="211">
        <f>+U19/V19</f>
        <v>10.198190726591497</v>
      </c>
      <c r="X19" s="79"/>
      <c r="Y19" s="79"/>
    </row>
    <row r="20" spans="1:25" s="64" customFormat="1" ht="15.75" customHeight="1">
      <c r="A20" s="2">
        <v>16</v>
      </c>
      <c r="B20" s="208" t="s">
        <v>94</v>
      </c>
      <c r="C20" s="152">
        <v>40095</v>
      </c>
      <c r="D20" s="153" t="s">
        <v>25</v>
      </c>
      <c r="E20" s="153" t="s">
        <v>71</v>
      </c>
      <c r="F20" s="154">
        <v>52</v>
      </c>
      <c r="G20" s="154">
        <v>42</v>
      </c>
      <c r="H20" s="154">
        <v>3</v>
      </c>
      <c r="I20" s="155">
        <v>3018.5</v>
      </c>
      <c r="J20" s="156">
        <v>460</v>
      </c>
      <c r="K20" s="155">
        <v>5864</v>
      </c>
      <c r="L20" s="156">
        <v>851</v>
      </c>
      <c r="M20" s="155">
        <v>5735.5</v>
      </c>
      <c r="N20" s="156">
        <v>829</v>
      </c>
      <c r="O20" s="157">
        <f>I20+K20+M20</f>
        <v>14618</v>
      </c>
      <c r="P20" s="158">
        <f>J20+L20+N20</f>
        <v>2140</v>
      </c>
      <c r="Q20" s="156">
        <f>P20/G20</f>
        <v>50.95238095238095</v>
      </c>
      <c r="R20" s="159">
        <f>+O20/P20</f>
        <v>6.830841121495327</v>
      </c>
      <c r="S20" s="155">
        <v>44780</v>
      </c>
      <c r="T20" s="150">
        <f t="shared" si="0"/>
        <v>-0.6735596248325145</v>
      </c>
      <c r="U20" s="160">
        <v>191495.25</v>
      </c>
      <c r="V20" s="161">
        <v>22486</v>
      </c>
      <c r="W20" s="209">
        <f>U20/V20</f>
        <v>8.51619896824691</v>
      </c>
      <c r="X20" s="79"/>
      <c r="Y20" s="79"/>
    </row>
    <row r="21" spans="1:24" s="64" customFormat="1" ht="15.75" customHeight="1">
      <c r="A21" s="2">
        <v>17</v>
      </c>
      <c r="B21" s="213" t="s">
        <v>56</v>
      </c>
      <c r="C21" s="140">
        <v>40081</v>
      </c>
      <c r="D21" s="180" t="s">
        <v>24</v>
      </c>
      <c r="E21" s="180" t="s">
        <v>29</v>
      </c>
      <c r="F21" s="181">
        <v>70</v>
      </c>
      <c r="G21" s="181">
        <v>26</v>
      </c>
      <c r="H21" s="181">
        <v>5</v>
      </c>
      <c r="I21" s="182">
        <v>3202</v>
      </c>
      <c r="J21" s="183">
        <v>476</v>
      </c>
      <c r="K21" s="182">
        <v>6077</v>
      </c>
      <c r="L21" s="183">
        <v>881</v>
      </c>
      <c r="M21" s="182">
        <v>5050</v>
      </c>
      <c r="N21" s="183">
        <v>812</v>
      </c>
      <c r="O21" s="184">
        <f>+I21+K21+M21</f>
        <v>14329</v>
      </c>
      <c r="P21" s="185">
        <f>+J21+L21+N21</f>
        <v>2169</v>
      </c>
      <c r="Q21" s="186">
        <f>IF(O21&lt;&gt;0,P21/G21,"")</f>
        <v>83.42307692307692</v>
      </c>
      <c r="R21" s="187">
        <f>IF(O21&lt;&gt;0,O21/P21,"")</f>
        <v>6.606270170585523</v>
      </c>
      <c r="S21" s="182">
        <v>60962</v>
      </c>
      <c r="T21" s="171">
        <f t="shared" si="0"/>
        <v>-0.7649519372723992</v>
      </c>
      <c r="U21" s="182">
        <v>1370366</v>
      </c>
      <c r="V21" s="183">
        <v>133500</v>
      </c>
      <c r="W21" s="214">
        <f>U21/V21</f>
        <v>10.264913857677902</v>
      </c>
      <c r="X21" s="79"/>
    </row>
    <row r="22" spans="1:24" s="64" customFormat="1" ht="15.75" customHeight="1">
      <c r="A22" s="2">
        <v>18</v>
      </c>
      <c r="B22" s="210" t="s">
        <v>95</v>
      </c>
      <c r="C22" s="163">
        <v>40074</v>
      </c>
      <c r="D22" s="164" t="s">
        <v>2</v>
      </c>
      <c r="E22" s="164" t="s">
        <v>27</v>
      </c>
      <c r="F22" s="165">
        <v>61</v>
      </c>
      <c r="G22" s="165">
        <v>22</v>
      </c>
      <c r="H22" s="165">
        <v>6</v>
      </c>
      <c r="I22" s="166">
        <v>990</v>
      </c>
      <c r="J22" s="167">
        <v>156</v>
      </c>
      <c r="K22" s="166">
        <v>3545</v>
      </c>
      <c r="L22" s="167">
        <v>508</v>
      </c>
      <c r="M22" s="166">
        <v>3428</v>
      </c>
      <c r="N22" s="167">
        <v>484</v>
      </c>
      <c r="O22" s="168">
        <f>+M22+K22+I22</f>
        <v>7963</v>
      </c>
      <c r="P22" s="169">
        <f>+N22+L22+J22</f>
        <v>1148</v>
      </c>
      <c r="Q22" s="167">
        <f>+P22/G22</f>
        <v>52.18181818181818</v>
      </c>
      <c r="R22" s="170">
        <f>+O22/P22</f>
        <v>6.936411149825784</v>
      </c>
      <c r="S22" s="166">
        <v>19147</v>
      </c>
      <c r="T22" s="171">
        <f t="shared" si="0"/>
        <v>-0.5841123935864626</v>
      </c>
      <c r="U22" s="166">
        <v>1004844</v>
      </c>
      <c r="V22" s="167">
        <v>99181</v>
      </c>
      <c r="W22" s="211">
        <f>+U22/V22</f>
        <v>10.131416299492846</v>
      </c>
      <c r="X22" s="79"/>
    </row>
    <row r="23" spans="1:24" s="64" customFormat="1" ht="15.75" customHeight="1">
      <c r="A23" s="2">
        <v>19</v>
      </c>
      <c r="B23" s="210" t="s">
        <v>96</v>
      </c>
      <c r="C23" s="163">
        <v>40074</v>
      </c>
      <c r="D23" s="164" t="s">
        <v>68</v>
      </c>
      <c r="E23" s="164" t="s">
        <v>68</v>
      </c>
      <c r="F23" s="165">
        <v>11</v>
      </c>
      <c r="G23" s="165">
        <v>11</v>
      </c>
      <c r="H23" s="165">
        <v>6</v>
      </c>
      <c r="I23" s="166">
        <v>989</v>
      </c>
      <c r="J23" s="167">
        <v>166</v>
      </c>
      <c r="K23" s="166">
        <v>3425.5</v>
      </c>
      <c r="L23" s="167">
        <v>463</v>
      </c>
      <c r="M23" s="166">
        <v>3507.5</v>
      </c>
      <c r="N23" s="167">
        <v>470</v>
      </c>
      <c r="O23" s="168">
        <f>SUM(I23+K23+M23)</f>
        <v>7922</v>
      </c>
      <c r="P23" s="169">
        <f>SUM(J23+L23+N23)</f>
        <v>1099</v>
      </c>
      <c r="Q23" s="167">
        <f>+P23/G23</f>
        <v>99.9090909090909</v>
      </c>
      <c r="R23" s="170">
        <f>+O23/P23</f>
        <v>7.208371246587807</v>
      </c>
      <c r="S23" s="166">
        <v>6947.5</v>
      </c>
      <c r="T23" s="171">
        <f t="shared" si="0"/>
        <v>0.14026628283555237</v>
      </c>
      <c r="U23" s="166">
        <v>136687.5</v>
      </c>
      <c r="V23" s="167">
        <v>15539</v>
      </c>
      <c r="W23" s="212">
        <f>U23/V23</f>
        <v>8.796415470751013</v>
      </c>
      <c r="X23" s="79"/>
    </row>
    <row r="24" spans="1:24" s="64" customFormat="1" ht="18.75" thickBot="1">
      <c r="A24" s="2">
        <v>20</v>
      </c>
      <c r="B24" s="259" t="s">
        <v>63</v>
      </c>
      <c r="C24" s="260">
        <v>40088</v>
      </c>
      <c r="D24" s="261" t="s">
        <v>64</v>
      </c>
      <c r="E24" s="261" t="s">
        <v>65</v>
      </c>
      <c r="F24" s="262">
        <v>53</v>
      </c>
      <c r="G24" s="262">
        <v>20</v>
      </c>
      <c r="H24" s="262">
        <v>4</v>
      </c>
      <c r="I24" s="263">
        <v>1688</v>
      </c>
      <c r="J24" s="264">
        <v>243</v>
      </c>
      <c r="K24" s="263">
        <v>2726</v>
      </c>
      <c r="L24" s="264">
        <v>383</v>
      </c>
      <c r="M24" s="263">
        <v>2353</v>
      </c>
      <c r="N24" s="264">
        <v>330</v>
      </c>
      <c r="O24" s="265">
        <f>+I24+K24+M24</f>
        <v>6767</v>
      </c>
      <c r="P24" s="266">
        <f>+J24+L24+N24</f>
        <v>956</v>
      </c>
      <c r="Q24" s="247">
        <f>+P24/G24</f>
        <v>47.8</v>
      </c>
      <c r="R24" s="250">
        <f>+O24/P24</f>
        <v>7.078451882845188</v>
      </c>
      <c r="S24" s="263">
        <v>30488</v>
      </c>
      <c r="T24" s="251">
        <f t="shared" si="0"/>
        <v>-0.7780438205195487</v>
      </c>
      <c r="U24" s="263">
        <v>501922</v>
      </c>
      <c r="V24" s="264">
        <v>48221</v>
      </c>
      <c r="W24" s="267">
        <f>+U24/V24</f>
        <v>10.408784554447232</v>
      </c>
      <c r="X24" s="79"/>
    </row>
    <row r="25" spans="1:28" s="88" customFormat="1" ht="15">
      <c r="A25" s="1"/>
      <c r="B25" s="292"/>
      <c r="C25" s="292"/>
      <c r="D25" s="293"/>
      <c r="E25" s="293"/>
      <c r="F25" s="82"/>
      <c r="G25" s="82"/>
      <c r="H25" s="83"/>
      <c r="I25" s="84"/>
      <c r="J25" s="85"/>
      <c r="K25" s="84"/>
      <c r="L25" s="85"/>
      <c r="M25" s="84"/>
      <c r="N25" s="85"/>
      <c r="O25" s="84"/>
      <c r="P25" s="85"/>
      <c r="Q25" s="85" t="e">
        <f>O25/G25</f>
        <v>#DIV/0!</v>
      </c>
      <c r="R25" s="86" t="e">
        <f>O25/P25</f>
        <v>#DIV/0!</v>
      </c>
      <c r="S25" s="84"/>
      <c r="T25" s="87"/>
      <c r="U25" s="84"/>
      <c r="V25" s="85"/>
      <c r="W25" s="86"/>
      <c r="AB25" s="88" t="s">
        <v>17</v>
      </c>
    </row>
    <row r="26" spans="1:24" s="90" customFormat="1" ht="18">
      <c r="A26" s="89"/>
      <c r="G26" s="91"/>
      <c r="H26" s="92"/>
      <c r="I26" s="93"/>
      <c r="J26" s="94"/>
      <c r="K26" s="93"/>
      <c r="L26" s="94"/>
      <c r="M26" s="93"/>
      <c r="N26" s="94"/>
      <c r="O26" s="93"/>
      <c r="P26" s="94"/>
      <c r="Q26" s="95"/>
      <c r="R26" s="96"/>
      <c r="S26" s="97"/>
      <c r="T26" s="98"/>
      <c r="U26" s="97"/>
      <c r="V26" s="99"/>
      <c r="W26" s="96"/>
      <c r="X26" s="100"/>
    </row>
    <row r="27" spans="1:24" s="107" customFormat="1" ht="18">
      <c r="A27" s="101"/>
      <c r="B27" s="80"/>
      <c r="C27" s="102"/>
      <c r="D27" s="294"/>
      <c r="E27" s="295"/>
      <c r="F27" s="295"/>
      <c r="G27" s="295"/>
      <c r="H27" s="105"/>
      <c r="I27" s="106"/>
      <c r="K27" s="106"/>
      <c r="M27" s="106"/>
      <c r="O27" s="108"/>
      <c r="R27" s="109"/>
      <c r="S27" s="296" t="s">
        <v>0</v>
      </c>
      <c r="T27" s="296"/>
      <c r="U27" s="296"/>
      <c r="V27" s="296"/>
      <c r="W27" s="296"/>
      <c r="X27" s="110"/>
    </row>
    <row r="28" spans="1:24" s="107" customFormat="1" ht="18">
      <c r="A28" s="101"/>
      <c r="B28" s="80"/>
      <c r="C28" s="102"/>
      <c r="D28" s="103"/>
      <c r="E28" s="104"/>
      <c r="F28" s="104"/>
      <c r="G28" s="111"/>
      <c r="H28" s="105"/>
      <c r="M28" s="106"/>
      <c r="O28" s="108"/>
      <c r="R28" s="109"/>
      <c r="S28" s="296"/>
      <c r="T28" s="296"/>
      <c r="U28" s="296"/>
      <c r="V28" s="296"/>
      <c r="W28" s="296"/>
      <c r="X28" s="110"/>
    </row>
    <row r="29" spans="1:24" s="107" customFormat="1" ht="18">
      <c r="A29" s="101"/>
      <c r="G29" s="105"/>
      <c r="H29" s="105"/>
      <c r="M29" s="106"/>
      <c r="O29" s="108"/>
      <c r="R29" s="109"/>
      <c r="S29" s="296"/>
      <c r="T29" s="296"/>
      <c r="U29" s="296"/>
      <c r="V29" s="296"/>
      <c r="W29" s="296"/>
      <c r="X29" s="110"/>
    </row>
    <row r="30" spans="1:24" s="107" customFormat="1" ht="30" customHeight="1">
      <c r="A30" s="101"/>
      <c r="C30" s="105"/>
      <c r="E30" s="112"/>
      <c r="F30" s="105"/>
      <c r="G30" s="105"/>
      <c r="H30" s="105"/>
      <c r="I30" s="106"/>
      <c r="K30" s="106"/>
      <c r="M30" s="106"/>
      <c r="O30" s="108"/>
      <c r="P30" s="289" t="s">
        <v>23</v>
      </c>
      <c r="Q30" s="290"/>
      <c r="R30" s="290"/>
      <c r="S30" s="290"/>
      <c r="T30" s="290"/>
      <c r="U30" s="290"/>
      <c r="V30" s="290"/>
      <c r="W30" s="290"/>
      <c r="X30" s="110"/>
    </row>
    <row r="31" spans="1:24" s="107" customFormat="1" ht="30" customHeight="1">
      <c r="A31" s="101"/>
      <c r="C31" s="105"/>
      <c r="E31" s="112"/>
      <c r="F31" s="105"/>
      <c r="G31" s="105"/>
      <c r="H31" s="105"/>
      <c r="I31" s="106"/>
      <c r="K31" s="106"/>
      <c r="M31" s="106"/>
      <c r="O31" s="108"/>
      <c r="P31" s="290"/>
      <c r="Q31" s="290"/>
      <c r="R31" s="290"/>
      <c r="S31" s="290"/>
      <c r="T31" s="290"/>
      <c r="U31" s="290"/>
      <c r="V31" s="290"/>
      <c r="W31" s="290"/>
      <c r="X31" s="110"/>
    </row>
    <row r="32" spans="1:24" s="107" customFormat="1" ht="30" customHeight="1">
      <c r="A32" s="101"/>
      <c r="C32" s="105"/>
      <c r="E32" s="112"/>
      <c r="F32" s="105"/>
      <c r="G32" s="105"/>
      <c r="H32" s="105"/>
      <c r="I32" s="106"/>
      <c r="K32" s="106"/>
      <c r="M32" s="106"/>
      <c r="O32" s="108"/>
      <c r="P32" s="290"/>
      <c r="Q32" s="290"/>
      <c r="R32" s="290"/>
      <c r="S32" s="290"/>
      <c r="T32" s="290"/>
      <c r="U32" s="290"/>
      <c r="V32" s="290"/>
      <c r="W32" s="290"/>
      <c r="X32" s="110"/>
    </row>
    <row r="33" spans="1:24" s="107" customFormat="1" ht="30" customHeight="1">
      <c r="A33" s="101"/>
      <c r="C33" s="105"/>
      <c r="E33" s="112"/>
      <c r="F33" s="105"/>
      <c r="G33" s="105"/>
      <c r="H33" s="105"/>
      <c r="I33" s="106"/>
      <c r="K33" s="106"/>
      <c r="M33" s="106"/>
      <c r="O33" s="108"/>
      <c r="P33" s="290"/>
      <c r="Q33" s="290"/>
      <c r="R33" s="290"/>
      <c r="S33" s="290"/>
      <c r="T33" s="290"/>
      <c r="U33" s="290"/>
      <c r="V33" s="290"/>
      <c r="W33" s="290"/>
      <c r="X33" s="110"/>
    </row>
    <row r="34" spans="1:24" s="107" customFormat="1" ht="30" customHeight="1">
      <c r="A34" s="101"/>
      <c r="C34" s="105"/>
      <c r="E34" s="112"/>
      <c r="F34" s="105"/>
      <c r="G34" s="105"/>
      <c r="H34" s="105"/>
      <c r="I34" s="106"/>
      <c r="K34" s="106"/>
      <c r="M34" s="106"/>
      <c r="O34" s="108"/>
      <c r="P34" s="290"/>
      <c r="Q34" s="290"/>
      <c r="R34" s="290"/>
      <c r="S34" s="290"/>
      <c r="T34" s="290"/>
      <c r="U34" s="290"/>
      <c r="V34" s="290"/>
      <c r="W34" s="290"/>
      <c r="X34" s="110"/>
    </row>
    <row r="35" spans="1:24" s="107" customFormat="1" ht="45" customHeight="1">
      <c r="A35" s="101"/>
      <c r="C35" s="105"/>
      <c r="E35" s="112"/>
      <c r="F35" s="105"/>
      <c r="G35" s="113"/>
      <c r="H35" s="113"/>
      <c r="I35" s="114"/>
      <c r="J35" s="115"/>
      <c r="K35" s="114"/>
      <c r="L35" s="115"/>
      <c r="M35" s="114"/>
      <c r="N35" s="115"/>
      <c r="O35" s="108"/>
      <c r="P35" s="290"/>
      <c r="Q35" s="290"/>
      <c r="R35" s="290"/>
      <c r="S35" s="290"/>
      <c r="T35" s="290"/>
      <c r="U35" s="290"/>
      <c r="V35" s="290"/>
      <c r="W35" s="290"/>
      <c r="X35" s="110"/>
    </row>
    <row r="36" spans="1:24" s="107" customFormat="1" ht="33" customHeight="1">
      <c r="A36" s="101"/>
      <c r="C36" s="105"/>
      <c r="E36" s="112"/>
      <c r="F36" s="105"/>
      <c r="G36" s="113"/>
      <c r="H36" s="113"/>
      <c r="I36" s="114"/>
      <c r="J36" s="115"/>
      <c r="K36" s="114"/>
      <c r="L36" s="115"/>
      <c r="M36" s="114"/>
      <c r="N36" s="115"/>
      <c r="O36" s="108"/>
      <c r="P36" s="291" t="s">
        <v>11</v>
      </c>
      <c r="Q36" s="290"/>
      <c r="R36" s="290"/>
      <c r="S36" s="290"/>
      <c r="T36" s="290"/>
      <c r="U36" s="290"/>
      <c r="V36" s="290"/>
      <c r="W36" s="290"/>
      <c r="X36" s="110"/>
    </row>
    <row r="37" spans="1:24" s="107" customFormat="1" ht="33" customHeight="1">
      <c r="A37" s="101"/>
      <c r="C37" s="105"/>
      <c r="E37" s="112"/>
      <c r="F37" s="105"/>
      <c r="G37" s="113"/>
      <c r="H37" s="113"/>
      <c r="I37" s="114"/>
      <c r="J37" s="115"/>
      <c r="K37" s="114"/>
      <c r="L37" s="115"/>
      <c r="M37" s="114"/>
      <c r="N37" s="115"/>
      <c r="O37" s="108"/>
      <c r="P37" s="290"/>
      <c r="Q37" s="290"/>
      <c r="R37" s="290"/>
      <c r="S37" s="290"/>
      <c r="T37" s="290"/>
      <c r="U37" s="290"/>
      <c r="V37" s="290"/>
      <c r="W37" s="290"/>
      <c r="X37" s="110"/>
    </row>
    <row r="38" spans="1:24" s="107" customFormat="1" ht="33" customHeight="1">
      <c r="A38" s="101"/>
      <c r="C38" s="105"/>
      <c r="E38" s="112"/>
      <c r="F38" s="105"/>
      <c r="G38" s="113"/>
      <c r="H38" s="113"/>
      <c r="I38" s="114"/>
      <c r="J38" s="115"/>
      <c r="K38" s="114"/>
      <c r="L38" s="115"/>
      <c r="M38" s="114"/>
      <c r="N38" s="115"/>
      <c r="O38" s="108"/>
      <c r="P38" s="290"/>
      <c r="Q38" s="290"/>
      <c r="R38" s="290"/>
      <c r="S38" s="290"/>
      <c r="T38" s="290"/>
      <c r="U38" s="290"/>
      <c r="V38" s="290"/>
      <c r="W38" s="290"/>
      <c r="X38" s="110"/>
    </row>
    <row r="39" spans="1:24" s="107" customFormat="1" ht="33" customHeight="1">
      <c r="A39" s="101"/>
      <c r="C39" s="105"/>
      <c r="E39" s="112"/>
      <c r="F39" s="105"/>
      <c r="G39" s="113"/>
      <c r="H39" s="113"/>
      <c r="I39" s="114"/>
      <c r="J39" s="115"/>
      <c r="K39" s="114"/>
      <c r="L39" s="115"/>
      <c r="M39" s="114"/>
      <c r="N39" s="115"/>
      <c r="O39" s="108"/>
      <c r="P39" s="290"/>
      <c r="Q39" s="290"/>
      <c r="R39" s="290"/>
      <c r="S39" s="290"/>
      <c r="T39" s="290"/>
      <c r="U39" s="290"/>
      <c r="V39" s="290"/>
      <c r="W39" s="290"/>
      <c r="X39" s="110"/>
    </row>
    <row r="40" spans="1:24" s="107" customFormat="1" ht="33" customHeight="1">
      <c r="A40" s="101"/>
      <c r="C40" s="105"/>
      <c r="E40" s="112"/>
      <c r="F40" s="105"/>
      <c r="G40" s="113"/>
      <c r="H40" s="113"/>
      <c r="I40" s="114"/>
      <c r="J40" s="115"/>
      <c r="K40" s="114"/>
      <c r="L40" s="115"/>
      <c r="M40" s="114"/>
      <c r="N40" s="115"/>
      <c r="O40" s="108"/>
      <c r="P40" s="290"/>
      <c r="Q40" s="290"/>
      <c r="R40" s="290"/>
      <c r="S40" s="290"/>
      <c r="T40" s="290"/>
      <c r="U40" s="290"/>
      <c r="V40" s="290"/>
      <c r="W40" s="290"/>
      <c r="X40" s="110"/>
    </row>
    <row r="41" spans="16:23" ht="33" customHeight="1">
      <c r="P41" s="290"/>
      <c r="Q41" s="290"/>
      <c r="R41" s="290"/>
      <c r="S41" s="290"/>
      <c r="T41" s="290"/>
      <c r="U41" s="290"/>
      <c r="V41" s="290"/>
      <c r="W41" s="290"/>
    </row>
    <row r="42" spans="16:23" ht="33" customHeight="1">
      <c r="P42" s="290"/>
      <c r="Q42" s="290"/>
      <c r="R42" s="290"/>
      <c r="S42" s="290"/>
      <c r="T42" s="290"/>
      <c r="U42" s="290"/>
      <c r="V42" s="290"/>
      <c r="W42" s="290"/>
    </row>
  </sheetData>
  <sheetProtection/>
  <mergeCells count="20">
    <mergeCell ref="G3:G4"/>
    <mergeCell ref="H3:H4"/>
    <mergeCell ref="I3:J3"/>
    <mergeCell ref="K3:L3"/>
    <mergeCell ref="M3:N3"/>
    <mergeCell ref="O3:R3"/>
    <mergeCell ref="S3:T3"/>
    <mergeCell ref="U3:W3"/>
    <mergeCell ref="A2:W2"/>
    <mergeCell ref="B3:B4"/>
    <mergeCell ref="C3:C4"/>
    <mergeCell ref="D3:D4"/>
    <mergeCell ref="E3:E4"/>
    <mergeCell ref="F3:F4"/>
    <mergeCell ref="P30:W35"/>
    <mergeCell ref="P36:W42"/>
    <mergeCell ref="B25:C25"/>
    <mergeCell ref="D25:E25"/>
    <mergeCell ref="D27:G27"/>
    <mergeCell ref="S27:W29"/>
  </mergeCells>
  <printOptions/>
  <pageMargins left="0.75" right="0.75" top="1" bottom="1" header="0.5" footer="0.5"/>
  <pageSetup horizontalDpi="600" verticalDpi="600" orientation="portrait" paperSize="9" r:id="rId2"/>
  <ignoredErrors>
    <ignoredError sqref="W25 V25 W23" unlockedFormula="1"/>
    <ignoredError sqref="O11:U22 O23:U24 W11:W12" formula="1"/>
    <ignoredError sqref="W13:W22"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2009-10-29T14:44:52Z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