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1-13 Sep (we 37)" sheetId="1" r:id="rId1"/>
    <sheet name="11-13 Sep (Top 20)" sheetId="2" r:id="rId2"/>
  </sheets>
  <definedNames>
    <definedName name="_xlnm.Print_Area" localSheetId="0">'11-13 Sep (we 37)'!$A$1:$W$94</definedName>
  </definedNames>
  <calcPr fullCalcOnLoad="1"/>
</workbook>
</file>

<file path=xl/sharedStrings.xml><?xml version="1.0" encoding="utf-8"?>
<sst xmlns="http://schemas.openxmlformats.org/spreadsheetml/2006/main" count="342" uniqueCount="146">
  <si>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</si>
  <si>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</si>
  <si>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</si>
  <si>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</si>
  <si>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</si>
  <si>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</si>
  <si>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</si>
  <si>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</si>
  <si>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</si>
  <si>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</si>
  <si>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</si>
  <si>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</si>
  <si>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</si>
  <si>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</si>
  <si>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</si>
  <si>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</si>
  <si>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</si>
  <si>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</si>
  <si>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</si>
  <si>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</si>
  <si>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</si>
  <si>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</si>
  <si>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</si>
  <si>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</si>
  <si>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</si>
  <si>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</si>
  <si>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</si>
  <si>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</si>
  <si>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</si>
  <si>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</si>
  <si>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UNIVERSAL</t>
  </si>
  <si>
    <t>TWILIGHT</t>
  </si>
  <si>
    <t>OZEN</t>
  </si>
  <si>
    <t>SPRI</t>
  </si>
  <si>
    <t>ALL THE BOYS LOVE MANDY LANE</t>
  </si>
  <si>
    <t>FILMPOP</t>
  </si>
  <si>
    <t>OZEN-UMUT</t>
  </si>
  <si>
    <t>MARTYRS</t>
  </si>
  <si>
    <t xml:space="preserve">BIR FILM   </t>
  </si>
  <si>
    <t>CINEGROUP</t>
  </si>
  <si>
    <t>CLIVE BARKER'S BOOK OF BLOOD</t>
  </si>
  <si>
    <t>ANGELS &amp; DEMONS</t>
  </si>
  <si>
    <t>NIGHT AT THE MUSEUM 2</t>
  </si>
  <si>
    <t>MY BEST FRIEND'S GIRL</t>
  </si>
  <si>
    <t>HADİGARİ CUMHUR</t>
  </si>
  <si>
    <t>METAFOR</t>
  </si>
  <si>
    <t>ROADSIDE ROMEO</t>
  </si>
  <si>
    <t>PINEMA</t>
  </si>
  <si>
    <t>ICON MEDYA</t>
  </si>
  <si>
    <t>ANYTHING FOR HER</t>
  </si>
  <si>
    <t>FILMA</t>
  </si>
  <si>
    <t>HAUNTING IN CONNECTICUT</t>
  </si>
  <si>
    <t>BURNING PLAIN</t>
  </si>
  <si>
    <t>2929 INTERNATIONAL</t>
  </si>
  <si>
    <t>SHINJUKU INCIDENT</t>
  </si>
  <si>
    <t>EMPEROR</t>
  </si>
  <si>
    <t>BIR FILM</t>
  </si>
  <si>
    <t>PROPOSAL,THE</t>
  </si>
  <si>
    <t>12 ROUNDS</t>
  </si>
  <si>
    <t>DIARY OF A SEX ADDICT</t>
  </si>
  <si>
    <t>L'ENNEMI INTIME</t>
  </si>
  <si>
    <t>ICE AGE 3: DAWN OF THE DINOSAURS</t>
  </si>
  <si>
    <t>I'VE LOVED YOU SO LONG…</t>
  </si>
  <si>
    <t>UGC</t>
  </si>
  <si>
    <t>PUBLIC ENEMIES</t>
  </si>
  <si>
    <t>HANGOVER</t>
  </si>
  <si>
    <t>HUSH</t>
  </si>
  <si>
    <t>PATHE</t>
  </si>
  <si>
    <t>TOWELHEAD</t>
  </si>
  <si>
    <t>HARRY POTTER 6: HALF-BLOOD PRINCE</t>
  </si>
  <si>
    <t>TRANSFORMERS 2</t>
  </si>
  <si>
    <t>D PRODUCTIONS</t>
  </si>
  <si>
    <t>GHOSTS OF GIRLFRIEND PAST</t>
  </si>
  <si>
    <t>HUMANS</t>
  </si>
  <si>
    <t>SECRETS OF STATE</t>
  </si>
  <si>
    <t>CHILDREN, THE</t>
  </si>
  <si>
    <t>PROTAGONIST PICTURES</t>
  </si>
  <si>
    <t>FRANKLYN</t>
  </si>
  <si>
    <t>HANWAY FILMS</t>
  </si>
  <si>
    <t>COUNTESS, THE</t>
  </si>
  <si>
    <t>LAST CONTINENT</t>
  </si>
  <si>
    <t>WARNER BROS.</t>
  </si>
  <si>
    <t>UNINVITED, THE</t>
  </si>
  <si>
    <t>TMC</t>
  </si>
  <si>
    <t>COMING SOON</t>
  </si>
  <si>
    <t>PAZAR: BIR TICARET MASALI</t>
  </si>
  <si>
    <t>PI FILM</t>
  </si>
  <si>
    <t>MY SISTER'S KEEPER</t>
  </si>
  <si>
    <t>TAKING OF PELHAM</t>
  </si>
  <si>
    <t>EDEN LAKE</t>
  </si>
  <si>
    <t>CHOKE</t>
  </si>
  <si>
    <t>AE FILM</t>
  </si>
  <si>
    <t>LAST CHANCE HARVEY</t>
  </si>
  <si>
    <t>MEDYAVIZYON</t>
  </si>
  <si>
    <t>R FILM</t>
  </si>
  <si>
    <t>TRAITOR</t>
  </si>
  <si>
    <t>EASY VIRTUE</t>
  </si>
  <si>
    <t>KADRİ'NİN GÖTÜRDÜĞÜ YERE GİT</t>
  </si>
  <si>
    <t>U.S.T.A-MEDYAVIZYON</t>
  </si>
  <si>
    <t>SOMEONE BEHIND YOU</t>
  </si>
  <si>
    <t>HAYALET FILM</t>
  </si>
  <si>
    <t>ENSEMBLE C'EST TOUT</t>
  </si>
  <si>
    <t>AŞK TUTULMASI</t>
  </si>
  <si>
    <t>SUGARWORKZ-TIM'S</t>
  </si>
  <si>
    <t>BAŞKA SEMTİN ÇOCUKLARI</t>
  </si>
  <si>
    <t>BULUT FILM</t>
  </si>
  <si>
    <t>INGLOURIOUS BASTERDS</t>
  </si>
  <si>
    <t>HIGH LANE</t>
  </si>
  <si>
    <t>ISSIZ ADAM</t>
  </si>
  <si>
    <t>CINEFILM</t>
  </si>
  <si>
    <t>MOST PRODUCTION</t>
  </si>
  <si>
    <t>I LOVE YOU MAN</t>
  </si>
  <si>
    <t>USTA</t>
  </si>
  <si>
    <t>SPOT FILM</t>
  </si>
  <si>
    <t>FINAL DESTINATION 4 (3D)</t>
  </si>
  <si>
    <t>BLUE ELEPHANT</t>
  </si>
  <si>
    <t>G.I.JOE: THE RISE OF COBRA</t>
  </si>
  <si>
    <t>SUNSHINE CLEANING</t>
  </si>
  <si>
    <t xml:space="preserve">MARS </t>
  </si>
  <si>
    <t>FILMPARK</t>
  </si>
  <si>
    <t>ORPHAN</t>
  </si>
  <si>
    <t>ZEYTİNİN HAYALİ</t>
  </si>
  <si>
    <t>ELLA YAPIM</t>
  </si>
  <si>
    <t>HAYATIN TUZU</t>
  </si>
  <si>
    <t>FIKIRTEPE FILM</t>
  </si>
  <si>
    <t>ALONE</t>
  </si>
  <si>
    <t>DUKA FILM</t>
  </si>
  <si>
    <t>GMM TAI HUB.</t>
  </si>
  <si>
    <t>SCAR</t>
  </si>
  <si>
    <t>FRIDAY THE 13TH</t>
  </si>
  <si>
    <t>OUTLANDER</t>
  </si>
  <si>
    <t>LA VERITABLE HISTOIRE DU CHAT BOTTE</t>
  </si>
  <si>
    <t>ALIENS IN THE ATTIC</t>
  </si>
  <si>
    <t>FROM WITHIN</t>
  </si>
  <si>
    <t>THE LAST HOUSE ON THE LEFT</t>
  </si>
  <si>
    <t>[REC]</t>
  </si>
  <si>
    <t>TILSIM DESIGN</t>
  </si>
  <si>
    <t>UMUT</t>
  </si>
  <si>
    <t>OZEN-HERMES</t>
  </si>
  <si>
    <t>BLINDNESS</t>
  </si>
  <si>
    <t>FOCUS FEATURES</t>
  </si>
  <si>
    <t>KADER</t>
  </si>
  <si>
    <t>MAVI FILMCILIK</t>
  </si>
  <si>
    <t>SON BULUŞMA</t>
  </si>
  <si>
    <t>CHANTIER</t>
  </si>
  <si>
    <t>PLAN PRODUCTIONS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</si>
</sst>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40">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185" fontId="27" fillId="0" borderId="32" xfId="42" applyNumberFormat="1" applyFont="1" applyFill="1" applyBorder="1" applyAlignment="1">
      <alignment horizontal="right" vertical="top"/>
    </xf>
    <xf numFmtId="188" fontId="27" fillId="0" borderId="32" xfId="42" applyNumberFormat="1" applyFont="1" applyFill="1" applyBorder="1" applyAlignment="1">
      <alignment horizontal="right" vertical="top"/>
    </xf>
    <xf numFmtId="185" fontId="27" fillId="0" borderId="10" xfId="42" applyNumberFormat="1" applyFont="1" applyFill="1" applyBorder="1" applyAlignment="1">
      <alignment horizontal="right" vertical="top"/>
    </xf>
    <xf numFmtId="188" fontId="27" fillId="0" borderId="10" xfId="42" applyNumberFormat="1" applyFont="1" applyFill="1" applyBorder="1" applyAlignment="1">
      <alignment horizontal="right" vertical="top"/>
    </xf>
    <xf numFmtId="185" fontId="27" fillId="0" borderId="25" xfId="42" applyNumberFormat="1" applyFont="1" applyFill="1" applyBorder="1" applyAlignment="1">
      <alignment horizontal="right" vertical="top"/>
    </xf>
    <xf numFmtId="188" fontId="27" fillId="0" borderId="25" xfId="42" applyNumberFormat="1" applyFont="1" applyFill="1" applyBorder="1" applyAlignment="1">
      <alignment horizontal="right" vertical="top"/>
    </xf>
    <xf numFmtId="185" fontId="27" fillId="0" borderId="12" xfId="42" applyNumberFormat="1" applyFont="1" applyFill="1" applyBorder="1" applyAlignment="1">
      <alignment horizontal="right" vertical="top"/>
    </xf>
    <xf numFmtId="188" fontId="27" fillId="0" borderId="12" xfId="42" applyNumberFormat="1" applyFont="1" applyFill="1" applyBorder="1" applyAlignment="1">
      <alignment horizontal="right" vertical="top"/>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164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4401800" y="0"/>
          <a:ext cx="2743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14500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4268450" y="419100"/>
          <a:ext cx="2733675"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37
</a:t>
          </a:r>
          <a:r>
            <a:rPr lang="en-US" cap="none" sz="2000" b="0" i="0" u="none" baseline="0">
              <a:solidFill>
                <a:srgbClr val="000000"/>
              </a:solidFill>
              <a:latin typeface="Impact"/>
              <a:ea typeface="Impact"/>
              <a:cs typeface="Impact"/>
            </a:rPr>
            <a:t>11-13 SEP'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7919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048500" y="0"/>
          <a:ext cx="2562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134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6915150"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1249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258050" y="409575"/>
          <a:ext cx="17621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134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6915150"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12495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305675" y="581025"/>
          <a:ext cx="175260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37
</a:t>
          </a:r>
          <a:r>
            <a:rPr lang="en-US" cap="none" sz="1200" b="0" i="0" u="none" baseline="0">
              <a:solidFill>
                <a:srgbClr val="000000"/>
              </a:solidFill>
              <a:latin typeface="Impact"/>
              <a:ea typeface="Impact"/>
              <a:cs typeface="Impact"/>
            </a:rPr>
            <a:t>11-13 SEP'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4"/>
  <sheetViews>
    <sheetView tabSelected="1" zoomScale="66" zoomScaleNormal="66" zoomScalePageLayoutView="0" workbookViewId="0" topLeftCell="A1">
      <selection activeCell="B3" sqref="B3:B4"/>
    </sheetView>
  </sheetViews>
  <sheetFormatPr defaultColWidth="39.8515625" defaultRowHeight="12.75"/>
  <cols>
    <col min="1" max="1" width="4.421875" style="35" bestFit="1" customWidth="1"/>
    <col min="2" max="2" width="37.00390625" style="36" customWidth="1"/>
    <col min="3" max="3" width="9.57421875" style="37" bestFit="1" customWidth="1"/>
    <col min="4" max="4" width="11.57421875" style="21" customWidth="1"/>
    <col min="5" max="5" width="13.421875" style="21" customWidth="1"/>
    <col min="6" max="6" width="6.8515625" style="38" customWidth="1"/>
    <col min="7" max="7" width="8.57421875" style="38" customWidth="1"/>
    <col min="8" max="8" width="8.8515625" style="38" customWidth="1"/>
    <col min="9" max="9" width="11.140625" style="43" customWidth="1"/>
    <col min="10" max="10" width="8.57421875" style="133" customWidth="1"/>
    <col min="11" max="11" width="11.7109375" style="43" customWidth="1"/>
    <col min="12" max="12" width="9.00390625" style="133" bestFit="1" customWidth="1"/>
    <col min="13" max="13" width="13.421875" style="43" bestFit="1" customWidth="1"/>
    <col min="14" max="14" width="7.8515625" style="133" customWidth="1"/>
    <col min="15" max="15" width="14.00390625" style="128" customWidth="1"/>
    <col min="16" max="16" width="8.8515625" style="138" customWidth="1"/>
    <col min="17" max="17" width="9.421875" style="133" bestFit="1" customWidth="1"/>
    <col min="18" max="18" width="7.421875" style="39" bestFit="1" customWidth="1"/>
    <col min="19" max="19" width="12.28125" style="43" bestFit="1" customWidth="1"/>
    <col min="20" max="20" width="9.28125" style="53" customWidth="1"/>
    <col min="21" max="21" width="15.28125" style="43" customWidth="1"/>
    <col min="22" max="22" width="11.57421875" style="133" customWidth="1"/>
    <col min="23" max="23" width="7.2812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8" t="s">
        <v>13</v>
      </c>
      <c r="B2" s="209"/>
      <c r="C2" s="209"/>
      <c r="D2" s="209"/>
      <c r="E2" s="209"/>
      <c r="F2" s="209"/>
      <c r="G2" s="209"/>
      <c r="H2" s="209"/>
      <c r="I2" s="209"/>
      <c r="J2" s="209"/>
      <c r="K2" s="209"/>
      <c r="L2" s="209"/>
      <c r="M2" s="209"/>
      <c r="N2" s="209"/>
      <c r="O2" s="209"/>
      <c r="P2" s="209"/>
      <c r="Q2" s="209"/>
      <c r="R2" s="209"/>
      <c r="S2" s="209"/>
      <c r="T2" s="209"/>
      <c r="U2" s="209"/>
      <c r="V2" s="209"/>
      <c r="W2" s="209"/>
    </row>
    <row r="3" spans="1:24" s="19" customFormat="1" ht="20.25" customHeight="1">
      <c r="A3" s="46"/>
      <c r="B3" s="215" t="s">
        <v>14</v>
      </c>
      <c r="C3" s="217" t="s">
        <v>20</v>
      </c>
      <c r="D3" s="211" t="s">
        <v>4</v>
      </c>
      <c r="E3" s="211" t="s">
        <v>1</v>
      </c>
      <c r="F3" s="211" t="s">
        <v>21</v>
      </c>
      <c r="G3" s="211" t="s">
        <v>22</v>
      </c>
      <c r="H3" s="211" t="s">
        <v>23</v>
      </c>
      <c r="I3" s="210" t="s">
        <v>5</v>
      </c>
      <c r="J3" s="210"/>
      <c r="K3" s="210" t="s">
        <v>6</v>
      </c>
      <c r="L3" s="210"/>
      <c r="M3" s="210" t="s">
        <v>7</v>
      </c>
      <c r="N3" s="210"/>
      <c r="O3" s="213" t="s">
        <v>24</v>
      </c>
      <c r="P3" s="213"/>
      <c r="Q3" s="213"/>
      <c r="R3" s="213"/>
      <c r="S3" s="210" t="s">
        <v>3</v>
      </c>
      <c r="T3" s="210"/>
      <c r="U3" s="213" t="s">
        <v>15</v>
      </c>
      <c r="V3" s="213"/>
      <c r="W3" s="214"/>
      <c r="X3" s="44"/>
    </row>
    <row r="4" spans="1:24" s="19" customFormat="1" ht="43.5" thickBot="1">
      <c r="A4" s="47"/>
      <c r="B4" s="216"/>
      <c r="C4" s="218"/>
      <c r="D4" s="219"/>
      <c r="E4" s="219"/>
      <c r="F4" s="212"/>
      <c r="G4" s="212"/>
      <c r="H4" s="212"/>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114</v>
      </c>
      <c r="C5" s="177">
        <v>40053</v>
      </c>
      <c r="D5" s="178" t="s">
        <v>26</v>
      </c>
      <c r="E5" s="179" t="s">
        <v>81</v>
      </c>
      <c r="F5" s="180">
        <v>19</v>
      </c>
      <c r="G5" s="181">
        <v>34</v>
      </c>
      <c r="H5" s="181">
        <v>3</v>
      </c>
      <c r="I5" s="182">
        <v>83864</v>
      </c>
      <c r="J5" s="183">
        <v>6559</v>
      </c>
      <c r="K5" s="182">
        <v>128305</v>
      </c>
      <c r="L5" s="183">
        <v>10207</v>
      </c>
      <c r="M5" s="182">
        <v>149190</v>
      </c>
      <c r="N5" s="183">
        <v>12165</v>
      </c>
      <c r="O5" s="191">
        <f>+I5+K5+M5</f>
        <v>361359</v>
      </c>
      <c r="P5" s="192">
        <f>+J5+L5+N5</f>
        <v>28931</v>
      </c>
      <c r="Q5" s="184">
        <f aca="true" t="shared" si="0" ref="Q5:Q36">IF(O5&lt;&gt;0,P5/G5,"")</f>
        <v>850.9117647058823</v>
      </c>
      <c r="R5" s="185">
        <f aca="true" t="shared" si="1" ref="R5:R36">IF(O5&lt;&gt;0,O5/P5,"")</f>
        <v>12.490373647644395</v>
      </c>
      <c r="S5" s="182">
        <v>459482</v>
      </c>
      <c r="T5" s="186">
        <f aca="true" t="shared" si="2" ref="T5:T36">IF(S5&lt;&gt;0,-(S5-O5)/S5,"")</f>
        <v>-0.2135513469515672</v>
      </c>
      <c r="U5" s="182">
        <v>1977748</v>
      </c>
      <c r="V5" s="183">
        <v>172205</v>
      </c>
      <c r="W5" s="187">
        <f aca="true" t="shared" si="3" ref="W5:W36">U5/V5</f>
        <v>11.484846549171046</v>
      </c>
      <c r="X5" s="44"/>
    </row>
    <row r="6" spans="1:24" s="19" customFormat="1" ht="15" customHeight="1">
      <c r="A6" s="2">
        <v>2</v>
      </c>
      <c r="B6" s="150" t="s">
        <v>106</v>
      </c>
      <c r="C6" s="143">
        <v>40046</v>
      </c>
      <c r="D6" s="142" t="s">
        <v>2</v>
      </c>
      <c r="E6" s="173" t="s">
        <v>30</v>
      </c>
      <c r="F6" s="174">
        <v>55</v>
      </c>
      <c r="G6" s="144">
        <v>55</v>
      </c>
      <c r="H6" s="144">
        <v>4</v>
      </c>
      <c r="I6" s="145">
        <v>66150</v>
      </c>
      <c r="J6" s="146">
        <v>6074</v>
      </c>
      <c r="K6" s="145">
        <v>98529</v>
      </c>
      <c r="L6" s="146">
        <v>8756</v>
      </c>
      <c r="M6" s="145">
        <v>116110</v>
      </c>
      <c r="N6" s="146">
        <v>10334</v>
      </c>
      <c r="O6" s="193">
        <f>+M6+K6+I6</f>
        <v>280789</v>
      </c>
      <c r="P6" s="194">
        <f>+N6+L6+J6</f>
        <v>25164</v>
      </c>
      <c r="Q6" s="147">
        <f t="shared" si="0"/>
        <v>457.5272727272727</v>
      </c>
      <c r="R6" s="148">
        <f t="shared" si="1"/>
        <v>11.158361150850421</v>
      </c>
      <c r="S6" s="145">
        <v>315768</v>
      </c>
      <c r="T6" s="149">
        <f t="shared" si="2"/>
        <v>-0.11077436599022067</v>
      </c>
      <c r="U6" s="145">
        <v>2269817</v>
      </c>
      <c r="V6" s="146">
        <v>216536</v>
      </c>
      <c r="W6" s="151">
        <f t="shared" si="3"/>
        <v>10.482400155170502</v>
      </c>
      <c r="X6" s="44"/>
    </row>
    <row r="7" spans="1:24" s="20" customFormat="1" ht="15" customHeight="1" thickBot="1">
      <c r="A7" s="154">
        <v>3</v>
      </c>
      <c r="B7" s="157" t="s">
        <v>131</v>
      </c>
      <c r="C7" s="158">
        <v>40067</v>
      </c>
      <c r="D7" s="159" t="s">
        <v>93</v>
      </c>
      <c r="E7" s="175" t="s">
        <v>94</v>
      </c>
      <c r="F7" s="188">
        <v>105</v>
      </c>
      <c r="G7" s="160">
        <v>105</v>
      </c>
      <c r="H7" s="160">
        <v>1</v>
      </c>
      <c r="I7" s="161">
        <v>28914</v>
      </c>
      <c r="J7" s="152">
        <v>3088</v>
      </c>
      <c r="K7" s="161">
        <v>61887.75</v>
      </c>
      <c r="L7" s="152">
        <v>6172</v>
      </c>
      <c r="M7" s="161">
        <v>79666</v>
      </c>
      <c r="N7" s="152">
        <v>8072</v>
      </c>
      <c r="O7" s="195">
        <f>I7+K7+M7</f>
        <v>170467.75</v>
      </c>
      <c r="P7" s="196">
        <f>J7+L7+N7</f>
        <v>17332</v>
      </c>
      <c r="Q7" s="155">
        <f t="shared" si="0"/>
        <v>165.06666666666666</v>
      </c>
      <c r="R7" s="156">
        <f t="shared" si="1"/>
        <v>9.835434456496653</v>
      </c>
      <c r="S7" s="161"/>
      <c r="T7" s="153">
        <f t="shared" si="2"/>
      </c>
      <c r="U7" s="161">
        <v>170467.75</v>
      </c>
      <c r="V7" s="152">
        <v>17332</v>
      </c>
      <c r="W7" s="162">
        <f t="shared" si="3"/>
        <v>9.835434456496653</v>
      </c>
      <c r="X7" s="45"/>
    </row>
    <row r="8" spans="1:24" s="20" customFormat="1" ht="15" customHeight="1">
      <c r="A8" s="54">
        <v>4</v>
      </c>
      <c r="B8" s="163" t="s">
        <v>132</v>
      </c>
      <c r="C8" s="164">
        <v>40067</v>
      </c>
      <c r="D8" s="165" t="s">
        <v>27</v>
      </c>
      <c r="E8" s="189" t="s">
        <v>28</v>
      </c>
      <c r="F8" s="190">
        <v>53</v>
      </c>
      <c r="G8" s="166">
        <v>53</v>
      </c>
      <c r="H8" s="166">
        <v>1</v>
      </c>
      <c r="I8" s="167">
        <v>25743.75</v>
      </c>
      <c r="J8" s="168">
        <v>2446</v>
      </c>
      <c r="K8" s="167">
        <v>44890.25</v>
      </c>
      <c r="L8" s="168">
        <v>4240</v>
      </c>
      <c r="M8" s="167">
        <v>55259.25</v>
      </c>
      <c r="N8" s="168">
        <v>5208</v>
      </c>
      <c r="O8" s="197">
        <f>I8+K8+M8</f>
        <v>125893.25</v>
      </c>
      <c r="P8" s="198">
        <f>J8+L8+N8</f>
        <v>11894</v>
      </c>
      <c r="Q8" s="169">
        <f t="shared" si="0"/>
        <v>224.41509433962264</v>
      </c>
      <c r="R8" s="170">
        <f t="shared" si="1"/>
        <v>10.584601479737684</v>
      </c>
      <c r="S8" s="167"/>
      <c r="T8" s="171">
        <f t="shared" si="2"/>
      </c>
      <c r="U8" s="167">
        <v>125893.25</v>
      </c>
      <c r="V8" s="168">
        <v>11894</v>
      </c>
      <c r="W8" s="172">
        <f t="shared" si="3"/>
        <v>10.584601479737684</v>
      </c>
      <c r="X8" s="45"/>
    </row>
    <row r="9" spans="1:24" s="20" customFormat="1" ht="15" customHeight="1">
      <c r="A9" s="54">
        <v>5</v>
      </c>
      <c r="B9" s="150" t="s">
        <v>120</v>
      </c>
      <c r="C9" s="143">
        <v>40060</v>
      </c>
      <c r="D9" s="142" t="s">
        <v>26</v>
      </c>
      <c r="E9" s="173" t="s">
        <v>81</v>
      </c>
      <c r="F9" s="174">
        <v>82</v>
      </c>
      <c r="G9" s="144">
        <v>83</v>
      </c>
      <c r="H9" s="144">
        <v>2</v>
      </c>
      <c r="I9" s="145">
        <v>26885</v>
      </c>
      <c r="J9" s="146">
        <v>2710</v>
      </c>
      <c r="K9" s="145">
        <v>43669</v>
      </c>
      <c r="L9" s="146">
        <v>4294</v>
      </c>
      <c r="M9" s="145">
        <v>52891</v>
      </c>
      <c r="N9" s="146">
        <v>5241</v>
      </c>
      <c r="O9" s="193">
        <f>+I9+K9+M9</f>
        <v>123445</v>
      </c>
      <c r="P9" s="194">
        <f>+J9+L9+N9</f>
        <v>12245</v>
      </c>
      <c r="Q9" s="147">
        <f t="shared" si="0"/>
        <v>147.53012048192772</v>
      </c>
      <c r="R9" s="148">
        <f t="shared" si="1"/>
        <v>10.081257656186198</v>
      </c>
      <c r="S9" s="145">
        <v>152944</v>
      </c>
      <c r="T9" s="149">
        <f t="shared" si="2"/>
        <v>-0.19287451616277854</v>
      </c>
      <c r="U9" s="145">
        <v>385221</v>
      </c>
      <c r="V9" s="146">
        <v>41065</v>
      </c>
      <c r="W9" s="151">
        <f t="shared" si="3"/>
        <v>9.380762206258371</v>
      </c>
      <c r="X9" s="45"/>
    </row>
    <row r="10" spans="1:24" s="20" customFormat="1" ht="15" customHeight="1">
      <c r="A10" s="54">
        <v>6</v>
      </c>
      <c r="B10" s="150" t="s">
        <v>61</v>
      </c>
      <c r="C10" s="143">
        <v>39995</v>
      </c>
      <c r="D10" s="142" t="s">
        <v>27</v>
      </c>
      <c r="E10" s="173" t="s">
        <v>28</v>
      </c>
      <c r="F10" s="174">
        <v>209</v>
      </c>
      <c r="G10" s="144">
        <v>119</v>
      </c>
      <c r="H10" s="144">
        <v>11</v>
      </c>
      <c r="I10" s="145">
        <v>15837.75</v>
      </c>
      <c r="J10" s="146">
        <v>2066</v>
      </c>
      <c r="K10" s="145">
        <v>28042.5</v>
      </c>
      <c r="L10" s="146">
        <v>3454</v>
      </c>
      <c r="M10" s="145">
        <v>36043.75</v>
      </c>
      <c r="N10" s="146">
        <v>4490</v>
      </c>
      <c r="O10" s="193">
        <f>I10+K10+M10</f>
        <v>79924</v>
      </c>
      <c r="P10" s="194">
        <f>J10+L10+N10</f>
        <v>10010</v>
      </c>
      <c r="Q10" s="147">
        <f t="shared" si="0"/>
        <v>84.11764705882354</v>
      </c>
      <c r="R10" s="148">
        <f t="shared" si="1"/>
        <v>7.984415584415585</v>
      </c>
      <c r="S10" s="145">
        <v>110469.75</v>
      </c>
      <c r="T10" s="149">
        <f t="shared" si="2"/>
        <v>-0.2765078222771392</v>
      </c>
      <c r="U10" s="145">
        <v>10776812.75</v>
      </c>
      <c r="V10" s="146">
        <v>1328678</v>
      </c>
      <c r="W10" s="151">
        <f t="shared" si="3"/>
        <v>8.11092887065188</v>
      </c>
      <c r="X10" s="45"/>
    </row>
    <row r="11" spans="1:24" s="20" customFormat="1" ht="15" customHeight="1">
      <c r="A11" s="54">
        <v>7</v>
      </c>
      <c r="B11" s="150" t="s">
        <v>133</v>
      </c>
      <c r="C11" s="143">
        <v>40067</v>
      </c>
      <c r="D11" s="142" t="s">
        <v>32</v>
      </c>
      <c r="E11" s="173" t="s">
        <v>113</v>
      </c>
      <c r="F11" s="174">
        <v>34</v>
      </c>
      <c r="G11" s="144">
        <v>34</v>
      </c>
      <c r="H11" s="144">
        <v>1</v>
      </c>
      <c r="I11" s="145">
        <v>15873.25</v>
      </c>
      <c r="J11" s="146">
        <v>1496</v>
      </c>
      <c r="K11" s="145">
        <v>23378.5</v>
      </c>
      <c r="L11" s="146">
        <v>2084</v>
      </c>
      <c r="M11" s="145">
        <v>28806</v>
      </c>
      <c r="N11" s="146">
        <v>2604</v>
      </c>
      <c r="O11" s="193">
        <f>SUM(I11+K11+M11)</f>
        <v>68057.75</v>
      </c>
      <c r="P11" s="194">
        <f>SUM(J11+L11+N11)</f>
        <v>6184</v>
      </c>
      <c r="Q11" s="147">
        <f t="shared" si="0"/>
        <v>181.88235294117646</v>
      </c>
      <c r="R11" s="148">
        <f t="shared" si="1"/>
        <v>11.005457632600258</v>
      </c>
      <c r="S11" s="145">
        <v>0</v>
      </c>
      <c r="T11" s="149">
        <f t="shared" si="2"/>
      </c>
      <c r="U11" s="145">
        <v>68057.75</v>
      </c>
      <c r="V11" s="146">
        <v>6184</v>
      </c>
      <c r="W11" s="151">
        <f t="shared" si="3"/>
        <v>11.005457632600258</v>
      </c>
      <c r="X11" s="45"/>
    </row>
    <row r="12" spans="1:24" s="20" customFormat="1" ht="15" customHeight="1">
      <c r="A12" s="54">
        <v>8</v>
      </c>
      <c r="B12" s="150" t="s">
        <v>115</v>
      </c>
      <c r="C12" s="143">
        <v>40053</v>
      </c>
      <c r="D12" s="142" t="s">
        <v>2</v>
      </c>
      <c r="E12" s="173" t="s">
        <v>83</v>
      </c>
      <c r="F12" s="174">
        <v>82</v>
      </c>
      <c r="G12" s="144">
        <v>81</v>
      </c>
      <c r="H12" s="144">
        <v>3</v>
      </c>
      <c r="I12" s="145">
        <v>8986</v>
      </c>
      <c r="J12" s="146">
        <v>1102</v>
      </c>
      <c r="K12" s="145">
        <v>15978</v>
      </c>
      <c r="L12" s="146">
        <v>1750</v>
      </c>
      <c r="M12" s="145">
        <v>18810</v>
      </c>
      <c r="N12" s="146">
        <v>2016</v>
      </c>
      <c r="O12" s="193">
        <f>+M12+K12+I12</f>
        <v>43774</v>
      </c>
      <c r="P12" s="194">
        <f>+N12+L12+J12</f>
        <v>4868</v>
      </c>
      <c r="Q12" s="147">
        <f t="shared" si="0"/>
        <v>60.098765432098766</v>
      </c>
      <c r="R12" s="148">
        <f t="shared" si="1"/>
        <v>8.992193919474117</v>
      </c>
      <c r="S12" s="145">
        <v>96543</v>
      </c>
      <c r="T12" s="149">
        <f t="shared" si="2"/>
        <v>-0.5465854593290037</v>
      </c>
      <c r="U12" s="145">
        <v>439662</v>
      </c>
      <c r="V12" s="146">
        <v>49312</v>
      </c>
      <c r="W12" s="151">
        <f t="shared" si="3"/>
        <v>8.915923101881894</v>
      </c>
      <c r="X12" s="45"/>
    </row>
    <row r="13" spans="1:24" s="20" customFormat="1" ht="15" customHeight="1">
      <c r="A13" s="54">
        <v>9</v>
      </c>
      <c r="B13" s="150" t="s">
        <v>116</v>
      </c>
      <c r="C13" s="143">
        <v>40032</v>
      </c>
      <c r="D13" s="142" t="s">
        <v>2</v>
      </c>
      <c r="E13" s="173" t="s">
        <v>11</v>
      </c>
      <c r="F13" s="174">
        <v>96</v>
      </c>
      <c r="G13" s="144">
        <v>91</v>
      </c>
      <c r="H13" s="144">
        <v>6</v>
      </c>
      <c r="I13" s="145">
        <v>8791</v>
      </c>
      <c r="J13" s="146">
        <v>1334</v>
      </c>
      <c r="K13" s="145">
        <v>12763</v>
      </c>
      <c r="L13" s="146">
        <v>1830</v>
      </c>
      <c r="M13" s="145">
        <v>14992</v>
      </c>
      <c r="N13" s="146">
        <v>2109</v>
      </c>
      <c r="O13" s="193">
        <f>+M13+K13+I13</f>
        <v>36546</v>
      </c>
      <c r="P13" s="194">
        <f>+N13+L13+J13</f>
        <v>5273</v>
      </c>
      <c r="Q13" s="147">
        <f t="shared" si="0"/>
        <v>57.94505494505494</v>
      </c>
      <c r="R13" s="148">
        <f t="shared" si="1"/>
        <v>6.930779442442632</v>
      </c>
      <c r="S13" s="145">
        <v>58861</v>
      </c>
      <c r="T13" s="149">
        <f t="shared" si="2"/>
        <v>-0.3791135046975077</v>
      </c>
      <c r="U13" s="145">
        <v>1337131</v>
      </c>
      <c r="V13" s="146">
        <v>155347</v>
      </c>
      <c r="W13" s="151">
        <f t="shared" si="3"/>
        <v>8.607382183112644</v>
      </c>
      <c r="X13" s="45"/>
    </row>
    <row r="14" spans="1:24" s="20" customFormat="1" ht="15" customHeight="1">
      <c r="A14" s="54">
        <v>10</v>
      </c>
      <c r="B14" s="150" t="s">
        <v>87</v>
      </c>
      <c r="C14" s="143">
        <v>40039</v>
      </c>
      <c r="D14" s="142" t="s">
        <v>26</v>
      </c>
      <c r="E14" s="173" t="s">
        <v>81</v>
      </c>
      <c r="F14" s="174">
        <v>68</v>
      </c>
      <c r="G14" s="144">
        <v>49</v>
      </c>
      <c r="H14" s="144">
        <v>5</v>
      </c>
      <c r="I14" s="145">
        <v>6399</v>
      </c>
      <c r="J14" s="146">
        <v>922</v>
      </c>
      <c r="K14" s="145">
        <v>9314</v>
      </c>
      <c r="L14" s="146">
        <v>1275</v>
      </c>
      <c r="M14" s="145">
        <v>10876</v>
      </c>
      <c r="N14" s="146">
        <v>1472</v>
      </c>
      <c r="O14" s="193">
        <f>+I14+K14+M14</f>
        <v>26589</v>
      </c>
      <c r="P14" s="194">
        <f>+J14+L14+N14</f>
        <v>3669</v>
      </c>
      <c r="Q14" s="147">
        <f t="shared" si="0"/>
        <v>74.87755102040816</v>
      </c>
      <c r="R14" s="148">
        <f t="shared" si="1"/>
        <v>7.24693376941946</v>
      </c>
      <c r="S14" s="145">
        <v>34457</v>
      </c>
      <c r="T14" s="149">
        <f t="shared" si="2"/>
        <v>-0.2283425719012102</v>
      </c>
      <c r="U14" s="145">
        <v>674984</v>
      </c>
      <c r="V14" s="146">
        <v>73808</v>
      </c>
      <c r="W14" s="151">
        <f t="shared" si="3"/>
        <v>9.145133318881422</v>
      </c>
      <c r="X14" s="45"/>
    </row>
    <row r="15" spans="1:24" s="20" customFormat="1" ht="15" customHeight="1">
      <c r="A15" s="54">
        <v>11</v>
      </c>
      <c r="B15" s="150" t="s">
        <v>117</v>
      </c>
      <c r="C15" s="143">
        <v>40053</v>
      </c>
      <c r="D15" s="142" t="s">
        <v>27</v>
      </c>
      <c r="E15" s="173" t="s">
        <v>118</v>
      </c>
      <c r="F15" s="174">
        <v>14</v>
      </c>
      <c r="G15" s="144">
        <v>13</v>
      </c>
      <c r="H15" s="144">
        <v>3</v>
      </c>
      <c r="I15" s="145">
        <v>3392</v>
      </c>
      <c r="J15" s="146">
        <v>309</v>
      </c>
      <c r="K15" s="145">
        <v>8631.5</v>
      </c>
      <c r="L15" s="146">
        <v>731</v>
      </c>
      <c r="M15" s="145">
        <v>8515</v>
      </c>
      <c r="N15" s="146">
        <v>731</v>
      </c>
      <c r="O15" s="193">
        <f>I15+K15+M15</f>
        <v>20538.5</v>
      </c>
      <c r="P15" s="194">
        <f>J15+L15+N15</f>
        <v>1771</v>
      </c>
      <c r="Q15" s="147">
        <f t="shared" si="0"/>
        <v>136.23076923076923</v>
      </c>
      <c r="R15" s="148">
        <f t="shared" si="1"/>
        <v>11.597120271033315</v>
      </c>
      <c r="S15" s="145">
        <v>17518.5</v>
      </c>
      <c r="T15" s="149">
        <f t="shared" si="2"/>
        <v>0.17238918857208094</v>
      </c>
      <c r="U15" s="145">
        <v>95056</v>
      </c>
      <c r="V15" s="146">
        <v>8267</v>
      </c>
      <c r="W15" s="151">
        <f t="shared" si="3"/>
        <v>11.49824603846619</v>
      </c>
      <c r="X15" s="45"/>
    </row>
    <row r="16" spans="1:24" s="20" customFormat="1" ht="15" customHeight="1">
      <c r="A16" s="54">
        <v>12</v>
      </c>
      <c r="B16" s="150" t="s">
        <v>69</v>
      </c>
      <c r="C16" s="143">
        <v>40009</v>
      </c>
      <c r="D16" s="142" t="s">
        <v>26</v>
      </c>
      <c r="E16" s="173" t="s">
        <v>81</v>
      </c>
      <c r="F16" s="174">
        <v>190</v>
      </c>
      <c r="G16" s="144">
        <v>76</v>
      </c>
      <c r="H16" s="144">
        <v>9</v>
      </c>
      <c r="I16" s="145">
        <v>5602</v>
      </c>
      <c r="J16" s="146">
        <v>912</v>
      </c>
      <c r="K16" s="145">
        <v>7447</v>
      </c>
      <c r="L16" s="146">
        <v>1128</v>
      </c>
      <c r="M16" s="145">
        <v>7487</v>
      </c>
      <c r="N16" s="146">
        <v>1132</v>
      </c>
      <c r="O16" s="193">
        <f>+I16+K16+M16</f>
        <v>20536</v>
      </c>
      <c r="P16" s="194">
        <f>+J16+L16+N16</f>
        <v>3172</v>
      </c>
      <c r="Q16" s="147">
        <f t="shared" si="0"/>
        <v>41.73684210526316</v>
      </c>
      <c r="R16" s="148">
        <f t="shared" si="1"/>
        <v>6.4741488020176545</v>
      </c>
      <c r="S16" s="145">
        <v>25954</v>
      </c>
      <c r="T16" s="149">
        <f t="shared" si="2"/>
        <v>-0.20875394929490637</v>
      </c>
      <c r="U16" s="145">
        <v>4999027</v>
      </c>
      <c r="V16" s="146">
        <v>630618</v>
      </c>
      <c r="W16" s="151">
        <f t="shared" si="3"/>
        <v>7.92718729880847</v>
      </c>
      <c r="X16" s="45"/>
    </row>
    <row r="17" spans="1:24" s="20" customFormat="1" ht="15" customHeight="1">
      <c r="A17" s="54">
        <v>13</v>
      </c>
      <c r="B17" s="150" t="s">
        <v>42</v>
      </c>
      <c r="C17" s="143">
        <v>39955</v>
      </c>
      <c r="D17" s="142" t="s">
        <v>27</v>
      </c>
      <c r="E17" s="173" t="s">
        <v>28</v>
      </c>
      <c r="F17" s="174">
        <v>88</v>
      </c>
      <c r="G17" s="144">
        <v>47</v>
      </c>
      <c r="H17" s="144">
        <v>17</v>
      </c>
      <c r="I17" s="145">
        <v>4170.5</v>
      </c>
      <c r="J17" s="146">
        <v>607</v>
      </c>
      <c r="K17" s="145">
        <v>6893</v>
      </c>
      <c r="L17" s="146">
        <v>1053</v>
      </c>
      <c r="M17" s="145">
        <v>8189.5</v>
      </c>
      <c r="N17" s="146">
        <v>1279</v>
      </c>
      <c r="O17" s="193">
        <f>I17+K17+M17</f>
        <v>19253</v>
      </c>
      <c r="P17" s="194">
        <f>J17+L17+N17</f>
        <v>2939</v>
      </c>
      <c r="Q17" s="147">
        <f t="shared" si="0"/>
        <v>62.53191489361702</v>
      </c>
      <c r="R17" s="148">
        <f t="shared" si="1"/>
        <v>6.55086764205512</v>
      </c>
      <c r="S17" s="145">
        <v>60601.75</v>
      </c>
      <c r="T17" s="149">
        <f t="shared" si="2"/>
        <v>-0.6823029037940324</v>
      </c>
      <c r="U17" s="145">
        <v>1051655</v>
      </c>
      <c r="V17" s="146">
        <v>135146</v>
      </c>
      <c r="W17" s="151">
        <f t="shared" si="3"/>
        <v>7.7816213576428455</v>
      </c>
      <c r="X17" s="45"/>
    </row>
    <row r="18" spans="1:24" s="20" customFormat="1" ht="15" customHeight="1">
      <c r="A18" s="54">
        <v>14</v>
      </c>
      <c r="B18" s="150" t="s">
        <v>88</v>
      </c>
      <c r="C18" s="143">
        <v>40025</v>
      </c>
      <c r="D18" s="142" t="s">
        <v>26</v>
      </c>
      <c r="E18" s="173" t="s">
        <v>33</v>
      </c>
      <c r="F18" s="174">
        <v>66</v>
      </c>
      <c r="G18" s="144">
        <v>47</v>
      </c>
      <c r="H18" s="144">
        <v>7</v>
      </c>
      <c r="I18" s="145">
        <v>4319</v>
      </c>
      <c r="J18" s="146">
        <v>617</v>
      </c>
      <c r="K18" s="145">
        <v>6300</v>
      </c>
      <c r="L18" s="146">
        <v>907</v>
      </c>
      <c r="M18" s="145">
        <v>7134</v>
      </c>
      <c r="N18" s="146">
        <v>1011</v>
      </c>
      <c r="O18" s="193">
        <f>+I18+K18+M18</f>
        <v>17753</v>
      </c>
      <c r="P18" s="194">
        <f>+J18+L18+N18</f>
        <v>2535</v>
      </c>
      <c r="Q18" s="147">
        <f t="shared" si="0"/>
        <v>53.93617021276596</v>
      </c>
      <c r="R18" s="148">
        <f t="shared" si="1"/>
        <v>7.003155818540434</v>
      </c>
      <c r="S18" s="145">
        <v>23841</v>
      </c>
      <c r="T18" s="149">
        <f t="shared" si="2"/>
        <v>-0.2553584161738182</v>
      </c>
      <c r="U18" s="145">
        <v>1030810</v>
      </c>
      <c r="V18" s="146">
        <v>109698</v>
      </c>
      <c r="W18" s="151">
        <f t="shared" si="3"/>
        <v>9.396798483108169</v>
      </c>
      <c r="X18" s="45"/>
    </row>
    <row r="19" spans="1:24" s="20" customFormat="1" ht="15" customHeight="1">
      <c r="A19" s="54">
        <v>15</v>
      </c>
      <c r="B19" s="150" t="s">
        <v>89</v>
      </c>
      <c r="C19" s="143">
        <v>40039</v>
      </c>
      <c r="D19" s="142" t="s">
        <v>27</v>
      </c>
      <c r="E19" s="173" t="s">
        <v>67</v>
      </c>
      <c r="F19" s="174">
        <v>25</v>
      </c>
      <c r="G19" s="144">
        <v>25</v>
      </c>
      <c r="H19" s="144">
        <v>5</v>
      </c>
      <c r="I19" s="145">
        <v>3221.5</v>
      </c>
      <c r="J19" s="146">
        <v>478</v>
      </c>
      <c r="K19" s="145">
        <v>3933.5</v>
      </c>
      <c r="L19" s="146">
        <v>575</v>
      </c>
      <c r="M19" s="145">
        <v>5535</v>
      </c>
      <c r="N19" s="146">
        <v>820</v>
      </c>
      <c r="O19" s="193">
        <f>I19+K19+M19</f>
        <v>12690</v>
      </c>
      <c r="P19" s="194">
        <f>J19+L19+N19</f>
        <v>1873</v>
      </c>
      <c r="Q19" s="147">
        <f t="shared" si="0"/>
        <v>74.92</v>
      </c>
      <c r="R19" s="148">
        <f t="shared" si="1"/>
        <v>6.775226908702616</v>
      </c>
      <c r="S19" s="145">
        <v>13638</v>
      </c>
      <c r="T19" s="149">
        <f t="shared" si="2"/>
        <v>-0.06951165860096789</v>
      </c>
      <c r="U19" s="145">
        <v>183683.5</v>
      </c>
      <c r="V19" s="146">
        <v>21446</v>
      </c>
      <c r="W19" s="151">
        <f t="shared" si="3"/>
        <v>8.564930523174485</v>
      </c>
      <c r="X19" s="45"/>
    </row>
    <row r="20" spans="1:24" s="20" customFormat="1" ht="15" customHeight="1">
      <c r="A20" s="54">
        <v>16</v>
      </c>
      <c r="B20" s="150" t="s">
        <v>73</v>
      </c>
      <c r="C20" s="143">
        <v>40018</v>
      </c>
      <c r="D20" s="142" t="s">
        <v>27</v>
      </c>
      <c r="E20" s="173" t="s">
        <v>56</v>
      </c>
      <c r="F20" s="174">
        <v>15</v>
      </c>
      <c r="G20" s="144">
        <v>15</v>
      </c>
      <c r="H20" s="144">
        <v>8</v>
      </c>
      <c r="I20" s="145">
        <v>2712</v>
      </c>
      <c r="J20" s="146">
        <v>351</v>
      </c>
      <c r="K20" s="145">
        <v>3694.5</v>
      </c>
      <c r="L20" s="146">
        <v>462</v>
      </c>
      <c r="M20" s="145">
        <v>5262.5</v>
      </c>
      <c r="N20" s="146">
        <v>652</v>
      </c>
      <c r="O20" s="193">
        <f>I20+K20+M20</f>
        <v>11669</v>
      </c>
      <c r="P20" s="194">
        <f>J20+L20+N20</f>
        <v>1465</v>
      </c>
      <c r="Q20" s="147">
        <f t="shared" si="0"/>
        <v>97.66666666666667</v>
      </c>
      <c r="R20" s="148">
        <f t="shared" si="1"/>
        <v>7.965187713310581</v>
      </c>
      <c r="S20" s="145">
        <v>4986.5</v>
      </c>
      <c r="T20" s="149">
        <f t="shared" si="2"/>
        <v>1.3401183194625488</v>
      </c>
      <c r="U20" s="145">
        <v>147665.5</v>
      </c>
      <c r="V20" s="146">
        <v>20011</v>
      </c>
      <c r="W20" s="151">
        <f t="shared" si="3"/>
        <v>7.379216430962971</v>
      </c>
      <c r="X20" s="45"/>
    </row>
    <row r="21" spans="1:24" s="20" customFormat="1" ht="15" customHeight="1">
      <c r="A21" s="54">
        <v>17</v>
      </c>
      <c r="B21" s="150" t="s">
        <v>72</v>
      </c>
      <c r="C21" s="143">
        <v>40018</v>
      </c>
      <c r="D21" s="142" t="s">
        <v>26</v>
      </c>
      <c r="E21" s="173" t="s">
        <v>19</v>
      </c>
      <c r="F21" s="174">
        <v>70</v>
      </c>
      <c r="G21" s="144">
        <v>33</v>
      </c>
      <c r="H21" s="144">
        <v>8</v>
      </c>
      <c r="I21" s="145">
        <v>2643</v>
      </c>
      <c r="J21" s="146">
        <v>377</v>
      </c>
      <c r="K21" s="145">
        <v>3448</v>
      </c>
      <c r="L21" s="146">
        <v>490</v>
      </c>
      <c r="M21" s="145">
        <v>4100</v>
      </c>
      <c r="N21" s="146">
        <v>593</v>
      </c>
      <c r="O21" s="193">
        <f>+I21+K21+M21</f>
        <v>10191</v>
      </c>
      <c r="P21" s="194">
        <f>+J21+L21+N21</f>
        <v>1460</v>
      </c>
      <c r="Q21" s="147">
        <f t="shared" si="0"/>
        <v>44.24242424242424</v>
      </c>
      <c r="R21" s="148">
        <f t="shared" si="1"/>
        <v>6.98013698630137</v>
      </c>
      <c r="S21" s="145">
        <v>13580</v>
      </c>
      <c r="T21" s="149">
        <f t="shared" si="2"/>
        <v>-0.2495581737849779</v>
      </c>
      <c r="U21" s="145">
        <v>1047163</v>
      </c>
      <c r="V21" s="146">
        <v>118169</v>
      </c>
      <c r="W21" s="151">
        <f t="shared" si="3"/>
        <v>8.861571139638992</v>
      </c>
      <c r="X21" s="45"/>
    </row>
    <row r="22" spans="1:24" s="20" customFormat="1" ht="15" customHeight="1">
      <c r="A22" s="2">
        <v>18</v>
      </c>
      <c r="B22" s="150" t="s">
        <v>75</v>
      </c>
      <c r="C22" s="143">
        <v>40025</v>
      </c>
      <c r="D22" s="142" t="s">
        <v>27</v>
      </c>
      <c r="E22" s="173" t="s">
        <v>76</v>
      </c>
      <c r="F22" s="174">
        <v>35</v>
      </c>
      <c r="G22" s="144">
        <v>35</v>
      </c>
      <c r="H22" s="144">
        <v>7</v>
      </c>
      <c r="I22" s="145">
        <v>2269.5</v>
      </c>
      <c r="J22" s="146">
        <v>407</v>
      </c>
      <c r="K22" s="145">
        <v>3634</v>
      </c>
      <c r="L22" s="146">
        <v>636</v>
      </c>
      <c r="M22" s="145">
        <v>3899.5</v>
      </c>
      <c r="N22" s="146">
        <v>664</v>
      </c>
      <c r="O22" s="193">
        <f aca="true" t="shared" si="4" ref="O22:P26">I22+K22+M22</f>
        <v>9803</v>
      </c>
      <c r="P22" s="194">
        <f t="shared" si="4"/>
        <v>1707</v>
      </c>
      <c r="Q22" s="147">
        <f t="shared" si="0"/>
        <v>48.77142857142857</v>
      </c>
      <c r="R22" s="148">
        <f t="shared" si="1"/>
        <v>5.74282366725249</v>
      </c>
      <c r="S22" s="145">
        <v>10969.5</v>
      </c>
      <c r="T22" s="149">
        <f t="shared" si="2"/>
        <v>-0.10634030721546105</v>
      </c>
      <c r="U22" s="145">
        <v>262304</v>
      </c>
      <c r="V22" s="146">
        <v>35390</v>
      </c>
      <c r="W22" s="151">
        <f t="shared" si="3"/>
        <v>7.411811246114722</v>
      </c>
      <c r="X22" s="45"/>
    </row>
    <row r="23" spans="1:24" s="20" customFormat="1" ht="15" customHeight="1">
      <c r="A23" s="2">
        <v>19</v>
      </c>
      <c r="B23" s="150" t="s">
        <v>92</v>
      </c>
      <c r="C23" s="143">
        <v>40011</v>
      </c>
      <c r="D23" s="142" t="s">
        <v>93</v>
      </c>
      <c r="E23" s="173" t="s">
        <v>94</v>
      </c>
      <c r="F23" s="174">
        <v>20</v>
      </c>
      <c r="G23" s="144">
        <v>17</v>
      </c>
      <c r="H23" s="144">
        <v>9</v>
      </c>
      <c r="I23" s="145">
        <v>1501</v>
      </c>
      <c r="J23" s="146">
        <v>246</v>
      </c>
      <c r="K23" s="145">
        <v>2592.5</v>
      </c>
      <c r="L23" s="146">
        <v>377</v>
      </c>
      <c r="M23" s="145">
        <v>3238.5</v>
      </c>
      <c r="N23" s="146">
        <v>472</v>
      </c>
      <c r="O23" s="193">
        <f t="shared" si="4"/>
        <v>7332</v>
      </c>
      <c r="P23" s="194">
        <f t="shared" si="4"/>
        <v>1095</v>
      </c>
      <c r="Q23" s="147">
        <f t="shared" si="0"/>
        <v>64.41176470588235</v>
      </c>
      <c r="R23" s="148">
        <f t="shared" si="1"/>
        <v>6.695890410958904</v>
      </c>
      <c r="S23" s="145">
        <v>7282.5</v>
      </c>
      <c r="T23" s="149">
        <f t="shared" si="2"/>
        <v>0.006797116374871267</v>
      </c>
      <c r="U23" s="145">
        <v>379388.75</v>
      </c>
      <c r="V23" s="146">
        <v>41126</v>
      </c>
      <c r="W23" s="151">
        <f t="shared" si="3"/>
        <v>9.22503404172543</v>
      </c>
      <c r="X23" s="45"/>
    </row>
    <row r="24" spans="1:24" s="20" customFormat="1" ht="15" customHeight="1">
      <c r="A24" s="54">
        <v>20</v>
      </c>
      <c r="B24" s="150" t="s">
        <v>84</v>
      </c>
      <c r="C24" s="143">
        <v>39990</v>
      </c>
      <c r="D24" s="142" t="s">
        <v>27</v>
      </c>
      <c r="E24" s="173" t="s">
        <v>56</v>
      </c>
      <c r="F24" s="174">
        <v>10</v>
      </c>
      <c r="G24" s="144">
        <v>10</v>
      </c>
      <c r="H24" s="144">
        <v>12</v>
      </c>
      <c r="I24" s="145">
        <v>1692.5</v>
      </c>
      <c r="J24" s="146">
        <v>240</v>
      </c>
      <c r="K24" s="145">
        <v>2350</v>
      </c>
      <c r="L24" s="146">
        <v>296</v>
      </c>
      <c r="M24" s="145">
        <v>3284</v>
      </c>
      <c r="N24" s="146">
        <v>409</v>
      </c>
      <c r="O24" s="193">
        <f t="shared" si="4"/>
        <v>7326.5</v>
      </c>
      <c r="P24" s="194">
        <f t="shared" si="4"/>
        <v>945</v>
      </c>
      <c r="Q24" s="147">
        <f t="shared" si="0"/>
        <v>94.5</v>
      </c>
      <c r="R24" s="148">
        <f t="shared" si="1"/>
        <v>7.752910052910053</v>
      </c>
      <c r="S24" s="145">
        <v>5054.5</v>
      </c>
      <c r="T24" s="149">
        <f t="shared" si="2"/>
        <v>0.449500445147888</v>
      </c>
      <c r="U24" s="145">
        <v>115953.75</v>
      </c>
      <c r="V24" s="146">
        <v>17037</v>
      </c>
      <c r="W24" s="151">
        <f t="shared" si="3"/>
        <v>6.805995773903856</v>
      </c>
      <c r="X24" s="45"/>
    </row>
    <row r="25" spans="1:24" s="20" customFormat="1" ht="15" customHeight="1">
      <c r="A25" s="54">
        <v>21</v>
      </c>
      <c r="B25" s="150" t="s">
        <v>58</v>
      </c>
      <c r="C25" s="143">
        <v>39983</v>
      </c>
      <c r="D25" s="142" t="s">
        <v>27</v>
      </c>
      <c r="E25" s="173" t="s">
        <v>28</v>
      </c>
      <c r="F25" s="174">
        <v>25</v>
      </c>
      <c r="G25" s="144">
        <v>10</v>
      </c>
      <c r="H25" s="144">
        <v>13</v>
      </c>
      <c r="I25" s="145">
        <v>1588</v>
      </c>
      <c r="J25" s="146">
        <v>222</v>
      </c>
      <c r="K25" s="145">
        <v>2790</v>
      </c>
      <c r="L25" s="146">
        <v>370</v>
      </c>
      <c r="M25" s="145">
        <v>2670.5</v>
      </c>
      <c r="N25" s="146">
        <v>360</v>
      </c>
      <c r="O25" s="193">
        <f t="shared" si="4"/>
        <v>7048.5</v>
      </c>
      <c r="P25" s="194">
        <f t="shared" si="4"/>
        <v>952</v>
      </c>
      <c r="Q25" s="147">
        <f t="shared" si="0"/>
        <v>95.2</v>
      </c>
      <c r="R25" s="148">
        <f t="shared" si="1"/>
        <v>7.403886554621849</v>
      </c>
      <c r="S25" s="145">
        <v>354</v>
      </c>
      <c r="T25" s="149">
        <f t="shared" si="2"/>
        <v>18.911016949152543</v>
      </c>
      <c r="U25" s="145">
        <v>151988.5</v>
      </c>
      <c r="V25" s="146">
        <v>21632</v>
      </c>
      <c r="W25" s="151">
        <f t="shared" si="3"/>
        <v>7.026095599112426</v>
      </c>
      <c r="X25" s="45"/>
    </row>
    <row r="26" spans="1:24" s="20" customFormat="1" ht="15" customHeight="1">
      <c r="A26" s="54">
        <v>22</v>
      </c>
      <c r="B26" s="150" t="s">
        <v>107</v>
      </c>
      <c r="C26" s="143">
        <v>40046</v>
      </c>
      <c r="D26" s="142" t="s">
        <v>27</v>
      </c>
      <c r="E26" s="173" t="s">
        <v>50</v>
      </c>
      <c r="F26" s="174">
        <v>5</v>
      </c>
      <c r="G26" s="144">
        <v>5</v>
      </c>
      <c r="H26" s="144">
        <v>4</v>
      </c>
      <c r="I26" s="145">
        <v>816</v>
      </c>
      <c r="J26" s="146">
        <v>98</v>
      </c>
      <c r="K26" s="145">
        <v>1586</v>
      </c>
      <c r="L26" s="146">
        <v>170</v>
      </c>
      <c r="M26" s="145">
        <v>2598</v>
      </c>
      <c r="N26" s="146">
        <v>280</v>
      </c>
      <c r="O26" s="193">
        <f t="shared" si="4"/>
        <v>5000</v>
      </c>
      <c r="P26" s="194">
        <f t="shared" si="4"/>
        <v>548</v>
      </c>
      <c r="Q26" s="147">
        <f t="shared" si="0"/>
        <v>109.6</v>
      </c>
      <c r="R26" s="148">
        <f t="shared" si="1"/>
        <v>9.124087591240876</v>
      </c>
      <c r="S26" s="145">
        <v>5278.25</v>
      </c>
      <c r="T26" s="149">
        <f t="shared" si="2"/>
        <v>-0.05271633590678729</v>
      </c>
      <c r="U26" s="145">
        <v>56662.25</v>
      </c>
      <c r="V26" s="146">
        <v>5453</v>
      </c>
      <c r="W26" s="151">
        <f t="shared" si="3"/>
        <v>10.391023289932148</v>
      </c>
      <c r="X26" s="45"/>
    </row>
    <row r="27" spans="1:24" s="20" customFormat="1" ht="15" customHeight="1">
      <c r="A27" s="54">
        <v>23</v>
      </c>
      <c r="B27" s="150" t="s">
        <v>65</v>
      </c>
      <c r="C27" s="143">
        <v>40004</v>
      </c>
      <c r="D27" s="142" t="s">
        <v>26</v>
      </c>
      <c r="E27" s="173" t="s">
        <v>81</v>
      </c>
      <c r="F27" s="174">
        <v>60</v>
      </c>
      <c r="G27" s="144">
        <v>9</v>
      </c>
      <c r="H27" s="144">
        <v>10</v>
      </c>
      <c r="I27" s="145">
        <v>1073</v>
      </c>
      <c r="J27" s="146">
        <v>210</v>
      </c>
      <c r="K27" s="145">
        <v>1616</v>
      </c>
      <c r="L27" s="146">
        <v>314</v>
      </c>
      <c r="M27" s="145">
        <v>1742</v>
      </c>
      <c r="N27" s="146">
        <v>330</v>
      </c>
      <c r="O27" s="193">
        <f>+I27+K27+M27</f>
        <v>4431</v>
      </c>
      <c r="P27" s="194">
        <f>+J27+L27+N27</f>
        <v>854</v>
      </c>
      <c r="Q27" s="147">
        <f t="shared" si="0"/>
        <v>94.88888888888889</v>
      </c>
      <c r="R27" s="148">
        <f t="shared" si="1"/>
        <v>5.188524590163935</v>
      </c>
      <c r="S27" s="145">
        <v>4549</v>
      </c>
      <c r="T27" s="149">
        <f t="shared" si="2"/>
        <v>-0.025939766981754233</v>
      </c>
      <c r="U27" s="145">
        <v>838566</v>
      </c>
      <c r="V27" s="146">
        <v>91254</v>
      </c>
      <c r="W27" s="151">
        <f t="shared" si="3"/>
        <v>9.189361562232888</v>
      </c>
      <c r="X27" s="45"/>
    </row>
    <row r="28" spans="1:24" s="20" customFormat="1" ht="15" customHeight="1">
      <c r="A28" s="54">
        <v>24</v>
      </c>
      <c r="B28" s="150" t="s">
        <v>90</v>
      </c>
      <c r="C28" s="143">
        <v>40039</v>
      </c>
      <c r="D28" s="142" t="s">
        <v>27</v>
      </c>
      <c r="E28" s="173" t="s">
        <v>91</v>
      </c>
      <c r="F28" s="174">
        <v>8</v>
      </c>
      <c r="G28" s="144">
        <v>7</v>
      </c>
      <c r="H28" s="144">
        <v>5</v>
      </c>
      <c r="I28" s="145">
        <v>1025</v>
      </c>
      <c r="J28" s="146">
        <v>151</v>
      </c>
      <c r="K28" s="145">
        <v>1515.5</v>
      </c>
      <c r="L28" s="146">
        <v>220</v>
      </c>
      <c r="M28" s="145">
        <v>1398</v>
      </c>
      <c r="N28" s="146">
        <v>232</v>
      </c>
      <c r="O28" s="193">
        <f>I28+K28+M28</f>
        <v>3938.5</v>
      </c>
      <c r="P28" s="194">
        <f>J28+L28+N28</f>
        <v>603</v>
      </c>
      <c r="Q28" s="147">
        <f t="shared" si="0"/>
        <v>86.14285714285714</v>
      </c>
      <c r="R28" s="148">
        <f t="shared" si="1"/>
        <v>6.53150912106136</v>
      </c>
      <c r="S28" s="145">
        <v>3728.5</v>
      </c>
      <c r="T28" s="149">
        <f t="shared" si="2"/>
        <v>0.05632291806356444</v>
      </c>
      <c r="U28" s="145">
        <v>59984.25</v>
      </c>
      <c r="V28" s="146">
        <v>6545</v>
      </c>
      <c r="W28" s="151">
        <f t="shared" si="3"/>
        <v>9.164896867838044</v>
      </c>
      <c r="X28" s="45"/>
    </row>
    <row r="29" spans="1:24" s="20" customFormat="1" ht="15" customHeight="1">
      <c r="A29" s="54">
        <v>25</v>
      </c>
      <c r="B29" s="150" t="s">
        <v>134</v>
      </c>
      <c r="C29" s="143">
        <v>39983</v>
      </c>
      <c r="D29" s="142" t="s">
        <v>2</v>
      </c>
      <c r="E29" s="173" t="s">
        <v>30</v>
      </c>
      <c r="F29" s="174">
        <v>60</v>
      </c>
      <c r="G29" s="144">
        <v>8</v>
      </c>
      <c r="H29" s="144">
        <v>13</v>
      </c>
      <c r="I29" s="145">
        <v>493</v>
      </c>
      <c r="J29" s="146">
        <v>94</v>
      </c>
      <c r="K29" s="145">
        <v>963</v>
      </c>
      <c r="L29" s="146">
        <v>145</v>
      </c>
      <c r="M29" s="145">
        <v>1530</v>
      </c>
      <c r="N29" s="146">
        <v>205</v>
      </c>
      <c r="O29" s="193">
        <f>+M29+K29+I29</f>
        <v>2986</v>
      </c>
      <c r="P29" s="194">
        <f>+N29+L29+J29</f>
        <v>444</v>
      </c>
      <c r="Q29" s="147">
        <f t="shared" si="0"/>
        <v>55.5</v>
      </c>
      <c r="R29" s="148">
        <f t="shared" si="1"/>
        <v>6.725225225225225</v>
      </c>
      <c r="S29" s="145">
        <v>4727</v>
      </c>
      <c r="T29" s="149">
        <f t="shared" si="2"/>
        <v>-0.36830971017558706</v>
      </c>
      <c r="U29" s="145">
        <v>568933</v>
      </c>
      <c r="V29" s="146">
        <v>73821</v>
      </c>
      <c r="W29" s="151">
        <f t="shared" si="3"/>
        <v>7.706926213408109</v>
      </c>
      <c r="X29" s="45"/>
    </row>
    <row r="30" spans="1:24" s="20" customFormat="1" ht="15" customHeight="1">
      <c r="A30" s="54">
        <v>26</v>
      </c>
      <c r="B30" s="150" t="s">
        <v>125</v>
      </c>
      <c r="C30" s="143">
        <v>39997</v>
      </c>
      <c r="D30" s="142" t="s">
        <v>126</v>
      </c>
      <c r="E30" s="173" t="s">
        <v>127</v>
      </c>
      <c r="F30" s="174">
        <v>10</v>
      </c>
      <c r="G30" s="144">
        <v>10</v>
      </c>
      <c r="H30" s="144">
        <v>11</v>
      </c>
      <c r="I30" s="145">
        <v>446</v>
      </c>
      <c r="J30" s="146">
        <v>82</v>
      </c>
      <c r="K30" s="145">
        <v>1080</v>
      </c>
      <c r="L30" s="146">
        <v>169</v>
      </c>
      <c r="M30" s="145">
        <v>1289</v>
      </c>
      <c r="N30" s="146">
        <v>213</v>
      </c>
      <c r="O30" s="193">
        <f>SUM(I30+K30+M30)</f>
        <v>2815</v>
      </c>
      <c r="P30" s="194">
        <f>SUM(J30+L30+N30)</f>
        <v>464</v>
      </c>
      <c r="Q30" s="147">
        <f t="shared" si="0"/>
        <v>46.4</v>
      </c>
      <c r="R30" s="148">
        <f t="shared" si="1"/>
        <v>6.066810344827586</v>
      </c>
      <c r="S30" s="145">
        <v>3821.5</v>
      </c>
      <c r="T30" s="149">
        <f t="shared" si="2"/>
        <v>-0.2633782546120633</v>
      </c>
      <c r="U30" s="145">
        <v>145353</v>
      </c>
      <c r="V30" s="146">
        <v>19987</v>
      </c>
      <c r="W30" s="151">
        <f t="shared" si="3"/>
        <v>7.272377045079302</v>
      </c>
      <c r="X30" s="45"/>
    </row>
    <row r="31" spans="1:24" s="20" customFormat="1" ht="15" customHeight="1">
      <c r="A31" s="2">
        <v>27</v>
      </c>
      <c r="B31" s="150" t="s">
        <v>121</v>
      </c>
      <c r="C31" s="143">
        <v>40060</v>
      </c>
      <c r="D31" s="142" t="s">
        <v>47</v>
      </c>
      <c r="E31" s="173" t="s">
        <v>122</v>
      </c>
      <c r="F31" s="174">
        <v>60</v>
      </c>
      <c r="G31" s="144">
        <v>42</v>
      </c>
      <c r="H31" s="144">
        <v>2</v>
      </c>
      <c r="I31" s="145">
        <v>521</v>
      </c>
      <c r="J31" s="146">
        <v>86</v>
      </c>
      <c r="K31" s="145">
        <v>1020</v>
      </c>
      <c r="L31" s="146">
        <v>174</v>
      </c>
      <c r="M31" s="145">
        <v>1254</v>
      </c>
      <c r="N31" s="146">
        <v>187</v>
      </c>
      <c r="O31" s="193">
        <f>+I31+K31+M31</f>
        <v>2795</v>
      </c>
      <c r="P31" s="194">
        <f>+J31+L31+N31</f>
        <v>447</v>
      </c>
      <c r="Q31" s="147">
        <f t="shared" si="0"/>
        <v>10.642857142857142</v>
      </c>
      <c r="R31" s="148">
        <f t="shared" si="1"/>
        <v>6.252796420581656</v>
      </c>
      <c r="S31" s="145">
        <v>11360</v>
      </c>
      <c r="T31" s="149">
        <f t="shared" si="2"/>
        <v>-0.7539612676056338</v>
      </c>
      <c r="U31" s="145">
        <v>22063</v>
      </c>
      <c r="V31" s="146">
        <v>2877</v>
      </c>
      <c r="W31" s="151">
        <f t="shared" si="3"/>
        <v>7.668752172401807</v>
      </c>
      <c r="X31" s="45"/>
    </row>
    <row r="32" spans="1:24" s="20" customFormat="1" ht="15" customHeight="1">
      <c r="A32" s="2">
        <v>28</v>
      </c>
      <c r="B32" s="150" t="s">
        <v>123</v>
      </c>
      <c r="C32" s="143">
        <v>40060</v>
      </c>
      <c r="D32" s="142" t="s">
        <v>27</v>
      </c>
      <c r="E32" s="173" t="s">
        <v>124</v>
      </c>
      <c r="F32" s="174">
        <v>4</v>
      </c>
      <c r="G32" s="144">
        <v>4</v>
      </c>
      <c r="H32" s="144">
        <v>2</v>
      </c>
      <c r="I32" s="145">
        <v>611.5</v>
      </c>
      <c r="J32" s="146">
        <v>69</v>
      </c>
      <c r="K32" s="145">
        <v>892</v>
      </c>
      <c r="L32" s="146">
        <v>85</v>
      </c>
      <c r="M32" s="145">
        <v>1188.5</v>
      </c>
      <c r="N32" s="146">
        <v>124</v>
      </c>
      <c r="O32" s="193">
        <f>I32+K32+M32</f>
        <v>2692</v>
      </c>
      <c r="P32" s="194">
        <f>J32+L32+N32</f>
        <v>278</v>
      </c>
      <c r="Q32" s="147">
        <f t="shared" si="0"/>
        <v>69.5</v>
      </c>
      <c r="R32" s="148">
        <f t="shared" si="1"/>
        <v>9.683453237410072</v>
      </c>
      <c r="S32" s="145">
        <v>3991.5</v>
      </c>
      <c r="T32" s="149">
        <f t="shared" si="2"/>
        <v>-0.32556682951271454</v>
      </c>
      <c r="U32" s="145">
        <v>10009</v>
      </c>
      <c r="V32" s="146">
        <v>1070</v>
      </c>
      <c r="W32" s="151">
        <f t="shared" si="3"/>
        <v>9.354205607476635</v>
      </c>
      <c r="X32" s="45"/>
    </row>
    <row r="33" spans="1:24" s="20" customFormat="1" ht="15" customHeight="1" thickBot="1">
      <c r="A33" s="154">
        <v>29</v>
      </c>
      <c r="B33" s="150" t="s">
        <v>64</v>
      </c>
      <c r="C33" s="143">
        <v>40004</v>
      </c>
      <c r="D33" s="142" t="s">
        <v>2</v>
      </c>
      <c r="E33" s="173" t="s">
        <v>30</v>
      </c>
      <c r="F33" s="174">
        <v>68</v>
      </c>
      <c r="G33" s="144">
        <v>8</v>
      </c>
      <c r="H33" s="144">
        <v>10</v>
      </c>
      <c r="I33" s="145">
        <v>447</v>
      </c>
      <c r="J33" s="146">
        <v>69</v>
      </c>
      <c r="K33" s="145">
        <v>760</v>
      </c>
      <c r="L33" s="146">
        <v>96</v>
      </c>
      <c r="M33" s="145">
        <v>1290</v>
      </c>
      <c r="N33" s="146">
        <v>144</v>
      </c>
      <c r="O33" s="193">
        <f>+M33+K33+I33</f>
        <v>2497</v>
      </c>
      <c r="P33" s="194">
        <f>+N33+L33+J33</f>
        <v>309</v>
      </c>
      <c r="Q33" s="147">
        <f t="shared" si="0"/>
        <v>38.625</v>
      </c>
      <c r="R33" s="148">
        <f t="shared" si="1"/>
        <v>8.080906148867314</v>
      </c>
      <c r="S33" s="145">
        <v>4909</v>
      </c>
      <c r="T33" s="149">
        <f t="shared" si="2"/>
        <v>-0.4913424322672642</v>
      </c>
      <c r="U33" s="145">
        <v>1209132</v>
      </c>
      <c r="V33" s="146">
        <v>129947</v>
      </c>
      <c r="W33" s="151">
        <f t="shared" si="3"/>
        <v>9.304808883621785</v>
      </c>
      <c r="X33" s="45"/>
    </row>
    <row r="34" spans="1:24" s="20" customFormat="1" ht="15" customHeight="1">
      <c r="A34" s="54">
        <v>30</v>
      </c>
      <c r="B34" s="150" t="s">
        <v>68</v>
      </c>
      <c r="C34" s="143">
        <v>40004</v>
      </c>
      <c r="D34" s="142" t="s">
        <v>27</v>
      </c>
      <c r="E34" s="173" t="s">
        <v>56</v>
      </c>
      <c r="F34" s="174">
        <v>5</v>
      </c>
      <c r="G34" s="144">
        <v>5</v>
      </c>
      <c r="H34" s="144">
        <v>10</v>
      </c>
      <c r="I34" s="145">
        <v>485</v>
      </c>
      <c r="J34" s="146">
        <v>57</v>
      </c>
      <c r="K34" s="145">
        <v>1097</v>
      </c>
      <c r="L34" s="146">
        <v>128</v>
      </c>
      <c r="M34" s="145">
        <v>899.5</v>
      </c>
      <c r="N34" s="146">
        <v>106</v>
      </c>
      <c r="O34" s="193">
        <f aca="true" t="shared" si="5" ref="O34:P40">I34+K34+M34</f>
        <v>2481.5</v>
      </c>
      <c r="P34" s="194">
        <f t="shared" si="5"/>
        <v>291</v>
      </c>
      <c r="Q34" s="147">
        <f t="shared" si="0"/>
        <v>58.2</v>
      </c>
      <c r="R34" s="148">
        <f t="shared" si="1"/>
        <v>8.527491408934708</v>
      </c>
      <c r="S34" s="145">
        <v>2740</v>
      </c>
      <c r="T34" s="149">
        <f t="shared" si="2"/>
        <v>-0.09434306569343066</v>
      </c>
      <c r="U34" s="145">
        <v>48657</v>
      </c>
      <c r="V34" s="146">
        <v>5738</v>
      </c>
      <c r="W34" s="151">
        <f t="shared" si="3"/>
        <v>8.479783896828163</v>
      </c>
      <c r="X34" s="45"/>
    </row>
    <row r="35" spans="1:24" s="20" customFormat="1" ht="15" customHeight="1">
      <c r="A35" s="54">
        <v>31</v>
      </c>
      <c r="B35" s="150" t="s">
        <v>49</v>
      </c>
      <c r="C35" s="143">
        <v>39969</v>
      </c>
      <c r="D35" s="142" t="s">
        <v>27</v>
      </c>
      <c r="E35" s="173" t="s">
        <v>50</v>
      </c>
      <c r="F35" s="174">
        <v>15</v>
      </c>
      <c r="G35" s="144">
        <v>6</v>
      </c>
      <c r="H35" s="144">
        <v>15</v>
      </c>
      <c r="I35" s="145">
        <v>345</v>
      </c>
      <c r="J35" s="146">
        <v>34</v>
      </c>
      <c r="K35" s="145">
        <v>1034</v>
      </c>
      <c r="L35" s="146">
        <v>99</v>
      </c>
      <c r="M35" s="145">
        <v>1031</v>
      </c>
      <c r="N35" s="146">
        <v>104</v>
      </c>
      <c r="O35" s="193">
        <f t="shared" si="5"/>
        <v>2410</v>
      </c>
      <c r="P35" s="194">
        <f t="shared" si="5"/>
        <v>237</v>
      </c>
      <c r="Q35" s="147">
        <f t="shared" si="0"/>
        <v>39.5</v>
      </c>
      <c r="R35" s="148">
        <f t="shared" si="1"/>
        <v>10.168776371308017</v>
      </c>
      <c r="S35" s="145">
        <v>4449.5</v>
      </c>
      <c r="T35" s="149">
        <f t="shared" si="2"/>
        <v>-0.45836610855152266</v>
      </c>
      <c r="U35" s="145">
        <v>148904.5</v>
      </c>
      <c r="V35" s="146">
        <v>19936</v>
      </c>
      <c r="W35" s="151">
        <f t="shared" si="3"/>
        <v>7.469126203852327</v>
      </c>
      <c r="X35" s="45"/>
    </row>
    <row r="36" spans="1:24" s="20" customFormat="1" ht="15" customHeight="1">
      <c r="A36" s="54">
        <v>32</v>
      </c>
      <c r="B36" s="150" t="s">
        <v>77</v>
      </c>
      <c r="C36" s="143">
        <v>40025</v>
      </c>
      <c r="D36" s="142" t="s">
        <v>27</v>
      </c>
      <c r="E36" s="173" t="s">
        <v>78</v>
      </c>
      <c r="F36" s="174">
        <v>10</v>
      </c>
      <c r="G36" s="144">
        <v>10</v>
      </c>
      <c r="H36" s="144">
        <v>7</v>
      </c>
      <c r="I36" s="145">
        <v>483</v>
      </c>
      <c r="J36" s="146">
        <v>81</v>
      </c>
      <c r="K36" s="145">
        <v>687</v>
      </c>
      <c r="L36" s="146">
        <v>113</v>
      </c>
      <c r="M36" s="145">
        <v>1239</v>
      </c>
      <c r="N36" s="146">
        <v>206</v>
      </c>
      <c r="O36" s="193">
        <f t="shared" si="5"/>
        <v>2409</v>
      </c>
      <c r="P36" s="194">
        <f t="shared" si="5"/>
        <v>400</v>
      </c>
      <c r="Q36" s="147">
        <f t="shared" si="0"/>
        <v>40</v>
      </c>
      <c r="R36" s="148">
        <f t="shared" si="1"/>
        <v>6.0225</v>
      </c>
      <c r="S36" s="145">
        <v>3569.5</v>
      </c>
      <c r="T36" s="149">
        <f t="shared" si="2"/>
        <v>-0.325115562403698</v>
      </c>
      <c r="U36" s="145">
        <v>68063.75</v>
      </c>
      <c r="V36" s="146">
        <v>8012</v>
      </c>
      <c r="W36" s="151">
        <f t="shared" si="3"/>
        <v>8.4952259111333</v>
      </c>
      <c r="X36" s="45"/>
    </row>
    <row r="37" spans="1:24" s="20" customFormat="1" ht="15" customHeight="1">
      <c r="A37" s="54">
        <v>33</v>
      </c>
      <c r="B37" s="150" t="s">
        <v>37</v>
      </c>
      <c r="C37" s="143">
        <v>39934</v>
      </c>
      <c r="D37" s="142" t="s">
        <v>27</v>
      </c>
      <c r="E37" s="173" t="s">
        <v>38</v>
      </c>
      <c r="F37" s="174">
        <v>10</v>
      </c>
      <c r="G37" s="144">
        <v>10</v>
      </c>
      <c r="H37" s="144">
        <v>19</v>
      </c>
      <c r="I37" s="145">
        <v>424</v>
      </c>
      <c r="J37" s="146">
        <v>73</v>
      </c>
      <c r="K37" s="145">
        <v>951</v>
      </c>
      <c r="L37" s="146">
        <v>146</v>
      </c>
      <c r="M37" s="145">
        <v>955</v>
      </c>
      <c r="N37" s="146">
        <v>149</v>
      </c>
      <c r="O37" s="193">
        <f t="shared" si="5"/>
        <v>2330</v>
      </c>
      <c r="P37" s="194">
        <f t="shared" si="5"/>
        <v>368</v>
      </c>
      <c r="Q37" s="147">
        <f aca="true" t="shared" si="6" ref="Q37:Q68">IF(O37&lt;&gt;0,P37/G37,"")</f>
        <v>36.8</v>
      </c>
      <c r="R37" s="148">
        <f aca="true" t="shared" si="7" ref="R37:R68">IF(O37&lt;&gt;0,O37/P37,"")</f>
        <v>6.331521739130435</v>
      </c>
      <c r="S37" s="145">
        <v>3170</v>
      </c>
      <c r="T37" s="149">
        <f aca="true" t="shared" si="8" ref="T37:T68">IF(S37&lt;&gt;0,-(S37-O37)/S37,"")</f>
        <v>-0.26498422712933756</v>
      </c>
      <c r="U37" s="145">
        <v>181985.75</v>
      </c>
      <c r="V37" s="146">
        <v>26586</v>
      </c>
      <c r="W37" s="151">
        <f aca="true" t="shared" si="9" ref="W37:W68">U37/V37</f>
        <v>6.845172271120139</v>
      </c>
      <c r="X37" s="45"/>
    </row>
    <row r="38" spans="1:24" s="20" customFormat="1" ht="15" customHeight="1">
      <c r="A38" s="54">
        <v>34</v>
      </c>
      <c r="B38" s="150" t="s">
        <v>66</v>
      </c>
      <c r="C38" s="143">
        <v>40004</v>
      </c>
      <c r="D38" s="142" t="s">
        <v>27</v>
      </c>
      <c r="E38" s="173" t="s">
        <v>67</v>
      </c>
      <c r="F38" s="174">
        <v>20</v>
      </c>
      <c r="G38" s="144">
        <v>20</v>
      </c>
      <c r="H38" s="144">
        <v>10</v>
      </c>
      <c r="I38" s="145">
        <v>375</v>
      </c>
      <c r="J38" s="146">
        <v>64</v>
      </c>
      <c r="K38" s="145">
        <v>774</v>
      </c>
      <c r="L38" s="146">
        <v>135</v>
      </c>
      <c r="M38" s="145">
        <v>939.5</v>
      </c>
      <c r="N38" s="146">
        <v>164</v>
      </c>
      <c r="O38" s="193">
        <f t="shared" si="5"/>
        <v>2088.5</v>
      </c>
      <c r="P38" s="194">
        <f t="shared" si="5"/>
        <v>363</v>
      </c>
      <c r="Q38" s="147">
        <f t="shared" si="6"/>
        <v>18.15</v>
      </c>
      <c r="R38" s="148">
        <f t="shared" si="7"/>
        <v>5.753443526170799</v>
      </c>
      <c r="S38" s="145">
        <v>2962</v>
      </c>
      <c r="T38" s="149">
        <f t="shared" si="8"/>
        <v>-0.2949020931802836</v>
      </c>
      <c r="U38" s="145">
        <v>128675</v>
      </c>
      <c r="V38" s="146">
        <v>18424</v>
      </c>
      <c r="W38" s="151">
        <f t="shared" si="9"/>
        <v>6.98409683022145</v>
      </c>
      <c r="X38" s="45"/>
    </row>
    <row r="39" spans="1:24" s="20" customFormat="1" ht="15" customHeight="1">
      <c r="A39" s="54">
        <v>35</v>
      </c>
      <c r="B39" s="150" t="s">
        <v>43</v>
      </c>
      <c r="C39" s="143">
        <v>39955</v>
      </c>
      <c r="D39" s="142" t="s">
        <v>27</v>
      </c>
      <c r="E39" s="173" t="s">
        <v>19</v>
      </c>
      <c r="F39" s="174">
        <v>49</v>
      </c>
      <c r="G39" s="144">
        <v>8</v>
      </c>
      <c r="H39" s="144">
        <v>17</v>
      </c>
      <c r="I39" s="145">
        <v>635.5</v>
      </c>
      <c r="J39" s="146">
        <v>111</v>
      </c>
      <c r="K39" s="145">
        <v>806</v>
      </c>
      <c r="L39" s="146">
        <v>129</v>
      </c>
      <c r="M39" s="145">
        <v>609.5</v>
      </c>
      <c r="N39" s="146">
        <v>98</v>
      </c>
      <c r="O39" s="193">
        <f t="shared" si="5"/>
        <v>2051</v>
      </c>
      <c r="P39" s="194">
        <f t="shared" si="5"/>
        <v>338</v>
      </c>
      <c r="Q39" s="147">
        <f t="shared" si="6"/>
        <v>42.25</v>
      </c>
      <c r="R39" s="148">
        <f t="shared" si="7"/>
        <v>6.068047337278107</v>
      </c>
      <c r="S39" s="145">
        <v>1210</v>
      </c>
      <c r="T39" s="149">
        <f t="shared" si="8"/>
        <v>0.6950413223140496</v>
      </c>
      <c r="U39" s="145">
        <v>447942.75</v>
      </c>
      <c r="V39" s="146">
        <v>52777</v>
      </c>
      <c r="W39" s="151">
        <f t="shared" si="9"/>
        <v>8.487461394167914</v>
      </c>
      <c r="X39" s="45"/>
    </row>
    <row r="40" spans="1:24" s="20" customFormat="1" ht="15" customHeight="1">
      <c r="A40" s="54">
        <v>36</v>
      </c>
      <c r="B40" s="150" t="s">
        <v>62</v>
      </c>
      <c r="C40" s="143">
        <v>39997</v>
      </c>
      <c r="D40" s="142" t="s">
        <v>27</v>
      </c>
      <c r="E40" s="173" t="s">
        <v>63</v>
      </c>
      <c r="F40" s="174">
        <v>5</v>
      </c>
      <c r="G40" s="144">
        <v>4</v>
      </c>
      <c r="H40" s="144">
        <v>11</v>
      </c>
      <c r="I40" s="145">
        <v>347</v>
      </c>
      <c r="J40" s="146">
        <v>46</v>
      </c>
      <c r="K40" s="145">
        <v>661</v>
      </c>
      <c r="L40" s="146">
        <v>81</v>
      </c>
      <c r="M40" s="145">
        <v>969</v>
      </c>
      <c r="N40" s="146">
        <v>124</v>
      </c>
      <c r="O40" s="193">
        <f t="shared" si="5"/>
        <v>1977</v>
      </c>
      <c r="P40" s="194">
        <f t="shared" si="5"/>
        <v>251</v>
      </c>
      <c r="Q40" s="147">
        <f t="shared" si="6"/>
        <v>62.75</v>
      </c>
      <c r="R40" s="148">
        <f t="shared" si="7"/>
        <v>7.876494023904383</v>
      </c>
      <c r="S40" s="145">
        <v>2217</v>
      </c>
      <c r="T40" s="149">
        <f t="shared" si="8"/>
        <v>-0.10825439783491204</v>
      </c>
      <c r="U40" s="145">
        <v>63111.5</v>
      </c>
      <c r="V40" s="146">
        <v>7179</v>
      </c>
      <c r="W40" s="151">
        <f t="shared" si="9"/>
        <v>8.791126897896643</v>
      </c>
      <c r="X40" s="45"/>
    </row>
    <row r="41" spans="1:24" s="20" customFormat="1" ht="15" customHeight="1">
      <c r="A41" s="54">
        <v>37</v>
      </c>
      <c r="B41" s="150" t="s">
        <v>112</v>
      </c>
      <c r="C41" s="143">
        <v>39941</v>
      </c>
      <c r="D41" s="142" t="s">
        <v>109</v>
      </c>
      <c r="E41" s="173" t="s">
        <v>119</v>
      </c>
      <c r="F41" s="174">
        <v>104</v>
      </c>
      <c r="G41" s="144">
        <v>2</v>
      </c>
      <c r="H41" s="144">
        <v>19</v>
      </c>
      <c r="I41" s="145">
        <v>321</v>
      </c>
      <c r="J41" s="146">
        <v>63</v>
      </c>
      <c r="K41" s="145">
        <v>624</v>
      </c>
      <c r="L41" s="146">
        <v>124</v>
      </c>
      <c r="M41" s="145">
        <v>940</v>
      </c>
      <c r="N41" s="146">
        <v>187</v>
      </c>
      <c r="O41" s="193">
        <f aca="true" t="shared" si="10" ref="O41:P43">+I41+K41+M41</f>
        <v>1885</v>
      </c>
      <c r="P41" s="194">
        <f t="shared" si="10"/>
        <v>374</v>
      </c>
      <c r="Q41" s="147">
        <f t="shared" si="6"/>
        <v>187</v>
      </c>
      <c r="R41" s="148">
        <f t="shared" si="7"/>
        <v>5.040106951871658</v>
      </c>
      <c r="S41" s="145">
        <v>1824</v>
      </c>
      <c r="T41" s="149">
        <f t="shared" si="8"/>
        <v>0.03344298245614035</v>
      </c>
      <c r="U41" s="145">
        <v>587233.8</v>
      </c>
      <c r="V41" s="146">
        <v>79944</v>
      </c>
      <c r="W41" s="151">
        <f t="shared" si="9"/>
        <v>7.345564395076554</v>
      </c>
      <c r="X41" s="45"/>
    </row>
    <row r="42" spans="1:24" s="20" customFormat="1" ht="15" customHeight="1">
      <c r="A42" s="54">
        <v>38</v>
      </c>
      <c r="B42" s="150" t="s">
        <v>51</v>
      </c>
      <c r="C42" s="143">
        <v>39976</v>
      </c>
      <c r="D42" s="142" t="s">
        <v>26</v>
      </c>
      <c r="E42" s="173" t="s">
        <v>19</v>
      </c>
      <c r="F42" s="174">
        <v>95</v>
      </c>
      <c r="G42" s="144">
        <v>8</v>
      </c>
      <c r="H42" s="144">
        <v>14</v>
      </c>
      <c r="I42" s="145">
        <v>273</v>
      </c>
      <c r="J42" s="146">
        <v>46</v>
      </c>
      <c r="K42" s="145">
        <v>570</v>
      </c>
      <c r="L42" s="146">
        <v>84</v>
      </c>
      <c r="M42" s="145">
        <v>785</v>
      </c>
      <c r="N42" s="146">
        <v>123</v>
      </c>
      <c r="O42" s="193">
        <f t="shared" si="10"/>
        <v>1628</v>
      </c>
      <c r="P42" s="194">
        <f t="shared" si="10"/>
        <v>253</v>
      </c>
      <c r="Q42" s="147">
        <f t="shared" si="6"/>
        <v>31.625</v>
      </c>
      <c r="R42" s="148">
        <f t="shared" si="7"/>
        <v>6.434782608695652</v>
      </c>
      <c r="S42" s="145">
        <v>2395</v>
      </c>
      <c r="T42" s="149">
        <f t="shared" si="8"/>
        <v>-0.32025052192066805</v>
      </c>
      <c r="U42" s="145">
        <v>829379</v>
      </c>
      <c r="V42" s="146">
        <v>111453</v>
      </c>
      <c r="W42" s="151">
        <f t="shared" si="9"/>
        <v>7.441513463074121</v>
      </c>
      <c r="X42" s="45"/>
    </row>
    <row r="43" spans="1:24" s="20" customFormat="1" ht="15" customHeight="1">
      <c r="A43" s="54">
        <v>39</v>
      </c>
      <c r="B43" s="150" t="s">
        <v>52</v>
      </c>
      <c r="C43" s="143">
        <v>39976</v>
      </c>
      <c r="D43" s="142" t="s">
        <v>47</v>
      </c>
      <c r="E43" s="173" t="s">
        <v>53</v>
      </c>
      <c r="F43" s="174">
        <v>4</v>
      </c>
      <c r="G43" s="144">
        <v>4</v>
      </c>
      <c r="H43" s="144">
        <v>14</v>
      </c>
      <c r="I43" s="145">
        <v>183</v>
      </c>
      <c r="J43" s="146">
        <v>32</v>
      </c>
      <c r="K43" s="145">
        <v>658</v>
      </c>
      <c r="L43" s="146">
        <v>116</v>
      </c>
      <c r="M43" s="145">
        <v>636</v>
      </c>
      <c r="N43" s="146">
        <v>115</v>
      </c>
      <c r="O43" s="193">
        <f t="shared" si="10"/>
        <v>1477</v>
      </c>
      <c r="P43" s="194">
        <f t="shared" si="10"/>
        <v>263</v>
      </c>
      <c r="Q43" s="147">
        <f t="shared" si="6"/>
        <v>65.75</v>
      </c>
      <c r="R43" s="148">
        <f t="shared" si="7"/>
        <v>5.61596958174905</v>
      </c>
      <c r="S43" s="145">
        <v>5191</v>
      </c>
      <c r="T43" s="149">
        <f t="shared" si="8"/>
        <v>-0.7154690811019071</v>
      </c>
      <c r="U43" s="145">
        <v>124287</v>
      </c>
      <c r="V43" s="146">
        <v>12913</v>
      </c>
      <c r="W43" s="151">
        <f t="shared" si="9"/>
        <v>9.624951599163634</v>
      </c>
      <c r="X43" s="45"/>
    </row>
    <row r="44" spans="1:24" s="20" customFormat="1" ht="15" customHeight="1">
      <c r="A44" s="2">
        <v>40</v>
      </c>
      <c r="B44" s="150" t="s">
        <v>79</v>
      </c>
      <c r="C44" s="143">
        <v>40025</v>
      </c>
      <c r="D44" s="142" t="s">
        <v>27</v>
      </c>
      <c r="E44" s="173" t="s">
        <v>56</v>
      </c>
      <c r="F44" s="174">
        <v>2</v>
      </c>
      <c r="G44" s="144">
        <v>2</v>
      </c>
      <c r="H44" s="144">
        <v>7</v>
      </c>
      <c r="I44" s="145">
        <v>0</v>
      </c>
      <c r="J44" s="146">
        <v>0</v>
      </c>
      <c r="K44" s="145">
        <v>642</v>
      </c>
      <c r="L44" s="146">
        <v>82</v>
      </c>
      <c r="M44" s="145">
        <v>657</v>
      </c>
      <c r="N44" s="146">
        <v>84</v>
      </c>
      <c r="O44" s="193">
        <f>I44+K44+M44</f>
        <v>1299</v>
      </c>
      <c r="P44" s="194">
        <f>J44+L44+N44</f>
        <v>166</v>
      </c>
      <c r="Q44" s="147">
        <f t="shared" si="6"/>
        <v>83</v>
      </c>
      <c r="R44" s="148">
        <f t="shared" si="7"/>
        <v>7.825301204819277</v>
      </c>
      <c r="S44" s="145">
        <v>2584</v>
      </c>
      <c r="T44" s="149">
        <f t="shared" si="8"/>
        <v>-0.49729102167182665</v>
      </c>
      <c r="U44" s="145">
        <v>39499</v>
      </c>
      <c r="V44" s="146">
        <v>3260</v>
      </c>
      <c r="W44" s="151">
        <f t="shared" si="9"/>
        <v>12.116257668711656</v>
      </c>
      <c r="X44" s="45"/>
    </row>
    <row r="45" spans="1:24" s="20" customFormat="1" ht="15" customHeight="1">
      <c r="A45" s="2">
        <v>41</v>
      </c>
      <c r="B45" s="150" t="s">
        <v>57</v>
      </c>
      <c r="C45" s="143">
        <v>39983</v>
      </c>
      <c r="D45" s="142" t="s">
        <v>2</v>
      </c>
      <c r="E45" s="173" t="s">
        <v>29</v>
      </c>
      <c r="F45" s="174">
        <v>47</v>
      </c>
      <c r="G45" s="144">
        <v>5</v>
      </c>
      <c r="H45" s="144">
        <v>14</v>
      </c>
      <c r="I45" s="145">
        <v>302</v>
      </c>
      <c r="J45" s="146">
        <v>47</v>
      </c>
      <c r="K45" s="145">
        <v>422</v>
      </c>
      <c r="L45" s="146">
        <v>69</v>
      </c>
      <c r="M45" s="145">
        <v>572</v>
      </c>
      <c r="N45" s="146">
        <v>86</v>
      </c>
      <c r="O45" s="193">
        <f>+M45+K45+I45</f>
        <v>1296</v>
      </c>
      <c r="P45" s="194">
        <f>+N45+L45+J45</f>
        <v>202</v>
      </c>
      <c r="Q45" s="147">
        <f t="shared" si="6"/>
        <v>40.4</v>
      </c>
      <c r="R45" s="148">
        <f t="shared" si="7"/>
        <v>6.415841584158416</v>
      </c>
      <c r="S45" s="145">
        <v>3318</v>
      </c>
      <c r="T45" s="149">
        <f t="shared" si="8"/>
        <v>-0.6094032549728752</v>
      </c>
      <c r="U45" s="145">
        <v>1108436</v>
      </c>
      <c r="V45" s="146">
        <v>118738</v>
      </c>
      <c r="W45" s="151">
        <f t="shared" si="9"/>
        <v>9.335141235324834</v>
      </c>
      <c r="X45" s="45"/>
    </row>
    <row r="46" spans="1:24" s="20" customFormat="1" ht="15" customHeight="1" thickBot="1">
      <c r="A46" s="154">
        <v>42</v>
      </c>
      <c r="B46" s="150" t="s">
        <v>74</v>
      </c>
      <c r="C46" s="143">
        <v>40018</v>
      </c>
      <c r="D46" s="142" t="s">
        <v>27</v>
      </c>
      <c r="E46" s="173" t="s">
        <v>63</v>
      </c>
      <c r="F46" s="174">
        <v>7</v>
      </c>
      <c r="G46" s="144">
        <v>7</v>
      </c>
      <c r="H46" s="144">
        <v>8</v>
      </c>
      <c r="I46" s="145">
        <v>253.5</v>
      </c>
      <c r="J46" s="146">
        <v>47</v>
      </c>
      <c r="K46" s="145">
        <v>350.5</v>
      </c>
      <c r="L46" s="146">
        <v>51</v>
      </c>
      <c r="M46" s="145">
        <v>534</v>
      </c>
      <c r="N46" s="146">
        <v>82</v>
      </c>
      <c r="O46" s="193">
        <f>I46+K46+M46</f>
        <v>1138</v>
      </c>
      <c r="P46" s="194">
        <f>J46+L46+N46</f>
        <v>180</v>
      </c>
      <c r="Q46" s="147">
        <f t="shared" si="6"/>
        <v>25.714285714285715</v>
      </c>
      <c r="R46" s="148">
        <f t="shared" si="7"/>
        <v>6.322222222222222</v>
      </c>
      <c r="S46" s="145">
        <v>1623</v>
      </c>
      <c r="T46" s="149">
        <f t="shared" si="8"/>
        <v>-0.2988293284041898</v>
      </c>
      <c r="U46" s="145">
        <v>29821</v>
      </c>
      <c r="V46" s="146">
        <v>3716</v>
      </c>
      <c r="W46" s="151">
        <f t="shared" si="9"/>
        <v>8.02502691065662</v>
      </c>
      <c r="X46" s="45"/>
    </row>
    <row r="47" spans="1:24" s="20" customFormat="1" ht="15" customHeight="1">
      <c r="A47" s="54">
        <v>43</v>
      </c>
      <c r="B47" s="150" t="s">
        <v>70</v>
      </c>
      <c r="C47" s="143">
        <v>39988</v>
      </c>
      <c r="D47" s="142" t="s">
        <v>2</v>
      </c>
      <c r="E47" s="173" t="s">
        <v>11</v>
      </c>
      <c r="F47" s="174">
        <v>137</v>
      </c>
      <c r="G47" s="144">
        <v>5</v>
      </c>
      <c r="H47" s="144">
        <v>13</v>
      </c>
      <c r="I47" s="145">
        <v>213</v>
      </c>
      <c r="J47" s="146">
        <v>38</v>
      </c>
      <c r="K47" s="145">
        <v>421</v>
      </c>
      <c r="L47" s="146">
        <v>56</v>
      </c>
      <c r="M47" s="145">
        <v>489</v>
      </c>
      <c r="N47" s="146">
        <v>60</v>
      </c>
      <c r="O47" s="193">
        <f>+M47+K47+I47</f>
        <v>1123</v>
      </c>
      <c r="P47" s="194">
        <f>+N47+L47+J47</f>
        <v>154</v>
      </c>
      <c r="Q47" s="147">
        <f t="shared" si="6"/>
        <v>30.8</v>
      </c>
      <c r="R47" s="148">
        <f t="shared" si="7"/>
        <v>7.292207792207792</v>
      </c>
      <c r="S47" s="145">
        <v>1072</v>
      </c>
      <c r="T47" s="149">
        <f t="shared" si="8"/>
        <v>0.04757462686567164</v>
      </c>
      <c r="U47" s="145">
        <v>2840062</v>
      </c>
      <c r="V47" s="146">
        <v>345961</v>
      </c>
      <c r="W47" s="151">
        <f t="shared" si="9"/>
        <v>8.209196990412215</v>
      </c>
      <c r="X47" s="45"/>
    </row>
    <row r="48" spans="1:24" s="20" customFormat="1" ht="15" customHeight="1">
      <c r="A48" s="54">
        <v>44</v>
      </c>
      <c r="B48" s="150" t="s">
        <v>60</v>
      </c>
      <c r="C48" s="143">
        <v>39997</v>
      </c>
      <c r="D48" s="142" t="s">
        <v>47</v>
      </c>
      <c r="E48" s="173" t="s">
        <v>71</v>
      </c>
      <c r="F48" s="174">
        <v>5</v>
      </c>
      <c r="G48" s="144">
        <v>5</v>
      </c>
      <c r="H48" s="144">
        <v>11</v>
      </c>
      <c r="I48" s="145">
        <v>188</v>
      </c>
      <c r="J48" s="146">
        <v>70</v>
      </c>
      <c r="K48" s="145">
        <v>376</v>
      </c>
      <c r="L48" s="146">
        <v>99</v>
      </c>
      <c r="M48" s="145">
        <v>359</v>
      </c>
      <c r="N48" s="146">
        <v>93</v>
      </c>
      <c r="O48" s="193">
        <f>+I48+K48+M48</f>
        <v>923</v>
      </c>
      <c r="P48" s="194">
        <f>+J48+L48+N48</f>
        <v>262</v>
      </c>
      <c r="Q48" s="147">
        <f t="shared" si="6"/>
        <v>52.4</v>
      </c>
      <c r="R48" s="148">
        <f t="shared" si="7"/>
        <v>3.5229007633587788</v>
      </c>
      <c r="S48" s="145">
        <v>451</v>
      </c>
      <c r="T48" s="149">
        <f t="shared" si="8"/>
        <v>1.0465631929046564</v>
      </c>
      <c r="U48" s="145">
        <v>29918</v>
      </c>
      <c r="V48" s="146">
        <v>3775</v>
      </c>
      <c r="W48" s="151">
        <f t="shared" si="9"/>
        <v>7.925298013245033</v>
      </c>
      <c r="X48" s="45"/>
    </row>
    <row r="49" spans="1:24" s="20" customFormat="1" ht="15" customHeight="1">
      <c r="A49" s="54">
        <v>45</v>
      </c>
      <c r="B49" s="150" t="s">
        <v>135</v>
      </c>
      <c r="C49" s="143">
        <v>39766</v>
      </c>
      <c r="D49" s="142" t="s">
        <v>27</v>
      </c>
      <c r="E49" s="173" t="s">
        <v>136</v>
      </c>
      <c r="F49" s="174">
        <v>20</v>
      </c>
      <c r="G49" s="144">
        <v>4</v>
      </c>
      <c r="H49" s="144">
        <v>24</v>
      </c>
      <c r="I49" s="145">
        <v>252.5</v>
      </c>
      <c r="J49" s="146">
        <v>49</v>
      </c>
      <c r="K49" s="145">
        <v>355.5</v>
      </c>
      <c r="L49" s="146">
        <v>70</v>
      </c>
      <c r="M49" s="145">
        <v>290.5</v>
      </c>
      <c r="N49" s="146">
        <v>57</v>
      </c>
      <c r="O49" s="193">
        <f>I49+K49+M49</f>
        <v>898.5</v>
      </c>
      <c r="P49" s="194">
        <f>J49+L49+N49</f>
        <v>176</v>
      </c>
      <c r="Q49" s="147">
        <f t="shared" si="6"/>
        <v>44</v>
      </c>
      <c r="R49" s="148">
        <f t="shared" si="7"/>
        <v>5.105113636363637</v>
      </c>
      <c r="S49" s="145">
        <v>2843</v>
      </c>
      <c r="T49" s="149">
        <f t="shared" si="8"/>
        <v>-0.6839606049947239</v>
      </c>
      <c r="U49" s="145">
        <v>263786.5</v>
      </c>
      <c r="V49" s="146">
        <v>36629</v>
      </c>
      <c r="W49" s="151">
        <f t="shared" si="9"/>
        <v>7.201575254579705</v>
      </c>
      <c r="X49" s="45"/>
    </row>
    <row r="50" spans="1:24" s="20" customFormat="1" ht="15" customHeight="1">
      <c r="A50" s="54">
        <v>46</v>
      </c>
      <c r="B50" s="150" t="s">
        <v>31</v>
      </c>
      <c r="C50" s="143">
        <v>39829</v>
      </c>
      <c r="D50" s="142" t="s">
        <v>27</v>
      </c>
      <c r="E50" s="173" t="s">
        <v>19</v>
      </c>
      <c r="F50" s="174">
        <v>80</v>
      </c>
      <c r="G50" s="144">
        <v>6</v>
      </c>
      <c r="H50" s="144">
        <v>35</v>
      </c>
      <c r="I50" s="145">
        <v>251.5</v>
      </c>
      <c r="J50" s="146">
        <v>41</v>
      </c>
      <c r="K50" s="145">
        <v>297.5</v>
      </c>
      <c r="L50" s="146">
        <v>49</v>
      </c>
      <c r="M50" s="145">
        <v>346.25</v>
      </c>
      <c r="N50" s="146">
        <v>57</v>
      </c>
      <c r="O50" s="193">
        <f>I50+K50+M50</f>
        <v>895.25</v>
      </c>
      <c r="P50" s="194">
        <f>J50+L50+N50</f>
        <v>147</v>
      </c>
      <c r="Q50" s="147">
        <f t="shared" si="6"/>
        <v>24.5</v>
      </c>
      <c r="R50" s="148">
        <f t="shared" si="7"/>
        <v>6.090136054421769</v>
      </c>
      <c r="S50" s="145">
        <v>981</v>
      </c>
      <c r="T50" s="149">
        <f t="shared" si="8"/>
        <v>-0.08741080530071356</v>
      </c>
      <c r="U50" s="145">
        <v>2699747.5</v>
      </c>
      <c r="V50" s="146">
        <v>328494</v>
      </c>
      <c r="W50" s="151">
        <f t="shared" si="9"/>
        <v>8.218559547510761</v>
      </c>
      <c r="X50" s="45"/>
    </row>
    <row r="51" spans="1:24" s="20" customFormat="1" ht="15" customHeight="1">
      <c r="A51" s="54">
        <v>47</v>
      </c>
      <c r="B51" s="150" t="s">
        <v>44</v>
      </c>
      <c r="C51" s="143">
        <v>39955</v>
      </c>
      <c r="D51" s="142" t="s">
        <v>39</v>
      </c>
      <c r="E51" s="173" t="s">
        <v>45</v>
      </c>
      <c r="F51" s="174">
        <v>71</v>
      </c>
      <c r="G51" s="144">
        <v>9</v>
      </c>
      <c r="H51" s="144">
        <v>17</v>
      </c>
      <c r="I51" s="145">
        <v>269</v>
      </c>
      <c r="J51" s="146">
        <v>42</v>
      </c>
      <c r="K51" s="145">
        <v>267.5</v>
      </c>
      <c r="L51" s="146">
        <v>44</v>
      </c>
      <c r="M51" s="145">
        <v>355</v>
      </c>
      <c r="N51" s="146">
        <v>54</v>
      </c>
      <c r="O51" s="193">
        <f>M51+K51+I51</f>
        <v>891.5</v>
      </c>
      <c r="P51" s="194">
        <f>J51+L51+N51</f>
        <v>140</v>
      </c>
      <c r="Q51" s="147">
        <f t="shared" si="6"/>
        <v>15.555555555555555</v>
      </c>
      <c r="R51" s="148">
        <f t="shared" si="7"/>
        <v>6.367857142857143</v>
      </c>
      <c r="S51" s="145">
        <v>1268</v>
      </c>
      <c r="T51" s="149">
        <f t="shared" si="8"/>
        <v>-0.2969242902208202</v>
      </c>
      <c r="U51" s="145">
        <v>134433.5</v>
      </c>
      <c r="V51" s="146">
        <v>19699</v>
      </c>
      <c r="W51" s="151">
        <f t="shared" si="9"/>
        <v>6.82438194832225</v>
      </c>
      <c r="X51" s="45"/>
    </row>
    <row r="52" spans="1:24" s="20" customFormat="1" ht="15" customHeight="1">
      <c r="A52" s="54">
        <v>48</v>
      </c>
      <c r="B52" s="150" t="s">
        <v>34</v>
      </c>
      <c r="C52" s="143">
        <v>39906</v>
      </c>
      <c r="D52" s="142" t="s">
        <v>27</v>
      </c>
      <c r="E52" s="173" t="s">
        <v>35</v>
      </c>
      <c r="F52" s="174">
        <v>20</v>
      </c>
      <c r="G52" s="144">
        <v>6</v>
      </c>
      <c r="H52" s="144">
        <v>24</v>
      </c>
      <c r="I52" s="145">
        <v>251</v>
      </c>
      <c r="J52" s="146">
        <v>46</v>
      </c>
      <c r="K52" s="145">
        <v>185</v>
      </c>
      <c r="L52" s="146">
        <v>30</v>
      </c>
      <c r="M52" s="145">
        <v>364</v>
      </c>
      <c r="N52" s="146">
        <v>65</v>
      </c>
      <c r="O52" s="193">
        <f>I52+K52+M52</f>
        <v>800</v>
      </c>
      <c r="P52" s="194">
        <f>J52+L52+N52</f>
        <v>141</v>
      </c>
      <c r="Q52" s="147">
        <f t="shared" si="6"/>
        <v>23.5</v>
      </c>
      <c r="R52" s="148">
        <f t="shared" si="7"/>
        <v>5.673758865248227</v>
      </c>
      <c r="S52" s="145">
        <v>938</v>
      </c>
      <c r="T52" s="149">
        <f t="shared" si="8"/>
        <v>-0.14712153518123666</v>
      </c>
      <c r="U52" s="145">
        <v>169000.5</v>
      </c>
      <c r="V52" s="146">
        <v>25523</v>
      </c>
      <c r="W52" s="151">
        <f t="shared" si="9"/>
        <v>6.621498256474553</v>
      </c>
      <c r="X52" s="45"/>
    </row>
    <row r="53" spans="1:24" s="20" customFormat="1" ht="15" customHeight="1">
      <c r="A53" s="54">
        <v>49</v>
      </c>
      <c r="B53" s="150" t="s">
        <v>59</v>
      </c>
      <c r="C53" s="143">
        <v>39990</v>
      </c>
      <c r="D53" s="142" t="s">
        <v>47</v>
      </c>
      <c r="E53" s="173" t="s">
        <v>71</v>
      </c>
      <c r="F53" s="174">
        <v>20</v>
      </c>
      <c r="G53" s="144">
        <v>3</v>
      </c>
      <c r="H53" s="144">
        <v>12</v>
      </c>
      <c r="I53" s="145">
        <v>170</v>
      </c>
      <c r="J53" s="146">
        <v>34</v>
      </c>
      <c r="K53" s="145">
        <v>103</v>
      </c>
      <c r="L53" s="146">
        <v>16</v>
      </c>
      <c r="M53" s="145">
        <v>375</v>
      </c>
      <c r="N53" s="146">
        <v>57</v>
      </c>
      <c r="O53" s="193">
        <f>+I53+K53+M53</f>
        <v>648</v>
      </c>
      <c r="P53" s="194">
        <f>+J53+L53+N53</f>
        <v>107</v>
      </c>
      <c r="Q53" s="147">
        <f t="shared" si="6"/>
        <v>35.666666666666664</v>
      </c>
      <c r="R53" s="148">
        <f t="shared" si="7"/>
        <v>6.05607476635514</v>
      </c>
      <c r="S53" s="145">
        <v>960</v>
      </c>
      <c r="T53" s="149">
        <f t="shared" si="8"/>
        <v>-0.325</v>
      </c>
      <c r="U53" s="145">
        <v>154615</v>
      </c>
      <c r="V53" s="146">
        <v>17537</v>
      </c>
      <c r="W53" s="151">
        <f t="shared" si="9"/>
        <v>8.816502252380682</v>
      </c>
      <c r="X53" s="45"/>
    </row>
    <row r="54" spans="1:24" s="20" customFormat="1" ht="15" customHeight="1">
      <c r="A54" s="54">
        <v>50</v>
      </c>
      <c r="B54" s="150" t="s">
        <v>137</v>
      </c>
      <c r="C54" s="143">
        <v>39871</v>
      </c>
      <c r="D54" s="142" t="s">
        <v>32</v>
      </c>
      <c r="E54" s="173" t="s">
        <v>138</v>
      </c>
      <c r="F54" s="174">
        <v>192</v>
      </c>
      <c r="G54" s="144">
        <v>5</v>
      </c>
      <c r="H54" s="144">
        <v>18</v>
      </c>
      <c r="I54" s="145">
        <v>233</v>
      </c>
      <c r="J54" s="146">
        <v>39</v>
      </c>
      <c r="K54" s="145">
        <v>148</v>
      </c>
      <c r="L54" s="146">
        <v>23</v>
      </c>
      <c r="M54" s="145">
        <v>241</v>
      </c>
      <c r="N54" s="146">
        <v>37</v>
      </c>
      <c r="O54" s="193">
        <f>SUM(I54+K54+M54)</f>
        <v>622</v>
      </c>
      <c r="P54" s="194">
        <f>SUM(J54+L54+N54)</f>
        <v>99</v>
      </c>
      <c r="Q54" s="147">
        <f t="shared" si="6"/>
        <v>19.8</v>
      </c>
      <c r="R54" s="148">
        <f t="shared" si="7"/>
        <v>6.282828282828283</v>
      </c>
      <c r="S54" s="145">
        <v>131</v>
      </c>
      <c r="T54" s="149">
        <f t="shared" si="8"/>
        <v>3.7480916030534353</v>
      </c>
      <c r="U54" s="145">
        <v>1540558.25</v>
      </c>
      <c r="V54" s="146">
        <v>229932</v>
      </c>
      <c r="W54" s="151">
        <f t="shared" si="9"/>
        <v>6.700060235199972</v>
      </c>
      <c r="X54" s="45"/>
    </row>
    <row r="55" spans="1:24" s="20" customFormat="1" ht="15" customHeight="1">
      <c r="A55" s="54">
        <v>51</v>
      </c>
      <c r="B55" s="150" t="s">
        <v>128</v>
      </c>
      <c r="C55" s="143">
        <v>39829</v>
      </c>
      <c r="D55" s="142" t="s">
        <v>32</v>
      </c>
      <c r="E55" s="173" t="s">
        <v>113</v>
      </c>
      <c r="F55" s="174">
        <v>27</v>
      </c>
      <c r="G55" s="144">
        <v>1</v>
      </c>
      <c r="H55" s="144">
        <v>21</v>
      </c>
      <c r="I55" s="145">
        <v>16</v>
      </c>
      <c r="J55" s="146">
        <v>2</v>
      </c>
      <c r="K55" s="145">
        <v>212</v>
      </c>
      <c r="L55" s="146">
        <v>25</v>
      </c>
      <c r="M55" s="145">
        <v>388</v>
      </c>
      <c r="N55" s="146">
        <v>38</v>
      </c>
      <c r="O55" s="193">
        <f>I55+K55+M55</f>
        <v>616</v>
      </c>
      <c r="P55" s="194">
        <f>SUM(J55+L55+N55)</f>
        <v>65</v>
      </c>
      <c r="Q55" s="147">
        <f t="shared" si="6"/>
        <v>65</v>
      </c>
      <c r="R55" s="148">
        <f t="shared" si="7"/>
        <v>9.476923076923077</v>
      </c>
      <c r="S55" s="145">
        <v>976</v>
      </c>
      <c r="T55" s="149">
        <f t="shared" si="8"/>
        <v>-0.36885245901639346</v>
      </c>
      <c r="U55" s="145">
        <v>350232.5</v>
      </c>
      <c r="V55" s="146">
        <v>35957</v>
      </c>
      <c r="W55" s="151">
        <f t="shared" si="9"/>
        <v>9.740314820480018</v>
      </c>
      <c r="X55" s="45"/>
    </row>
    <row r="56" spans="1:24" s="20" customFormat="1" ht="15" customHeight="1">
      <c r="A56" s="54">
        <v>52</v>
      </c>
      <c r="B56" s="150" t="s">
        <v>41</v>
      </c>
      <c r="C56" s="143">
        <v>39948</v>
      </c>
      <c r="D56" s="142" t="s">
        <v>26</v>
      </c>
      <c r="E56" s="173" t="s">
        <v>33</v>
      </c>
      <c r="F56" s="174">
        <v>187</v>
      </c>
      <c r="G56" s="144">
        <v>4</v>
      </c>
      <c r="H56" s="144">
        <v>18</v>
      </c>
      <c r="I56" s="145">
        <v>144</v>
      </c>
      <c r="J56" s="146">
        <v>23</v>
      </c>
      <c r="K56" s="145">
        <v>142</v>
      </c>
      <c r="L56" s="146">
        <v>23</v>
      </c>
      <c r="M56" s="145">
        <v>307</v>
      </c>
      <c r="N56" s="146">
        <v>38</v>
      </c>
      <c r="O56" s="193">
        <f>+I56+K56+M56</f>
        <v>593</v>
      </c>
      <c r="P56" s="194">
        <f>+J56+L56+N56</f>
        <v>84</v>
      </c>
      <c r="Q56" s="147">
        <f t="shared" si="6"/>
        <v>21</v>
      </c>
      <c r="R56" s="148">
        <f t="shared" si="7"/>
        <v>7.059523809523809</v>
      </c>
      <c r="S56" s="145">
        <v>627</v>
      </c>
      <c r="T56" s="149">
        <f t="shared" si="8"/>
        <v>-0.05422647527910686</v>
      </c>
      <c r="U56" s="145">
        <v>5973502</v>
      </c>
      <c r="V56" s="146">
        <v>705286</v>
      </c>
      <c r="W56" s="151">
        <f t="shared" si="9"/>
        <v>8.469616581074911</v>
      </c>
      <c r="X56" s="45"/>
    </row>
    <row r="57" spans="1:24" s="20" customFormat="1" ht="15" customHeight="1">
      <c r="A57" s="54">
        <v>53</v>
      </c>
      <c r="B57" s="150" t="s">
        <v>130</v>
      </c>
      <c r="C57" s="143">
        <v>39913</v>
      </c>
      <c r="D57" s="142" t="s">
        <v>32</v>
      </c>
      <c r="E57" s="173" t="s">
        <v>36</v>
      </c>
      <c r="F57" s="174">
        <v>58</v>
      </c>
      <c r="G57" s="144">
        <v>1</v>
      </c>
      <c r="H57" s="144">
        <v>17</v>
      </c>
      <c r="I57" s="145">
        <v>68</v>
      </c>
      <c r="J57" s="146">
        <v>7</v>
      </c>
      <c r="K57" s="145">
        <v>104</v>
      </c>
      <c r="L57" s="146">
        <v>11</v>
      </c>
      <c r="M57" s="145">
        <v>376</v>
      </c>
      <c r="N57" s="146">
        <v>39</v>
      </c>
      <c r="O57" s="193">
        <f>I57+K57+M57</f>
        <v>548</v>
      </c>
      <c r="P57" s="194">
        <f>J57+L57+N57</f>
        <v>57</v>
      </c>
      <c r="Q57" s="147">
        <f t="shared" si="6"/>
        <v>57</v>
      </c>
      <c r="R57" s="148">
        <f t="shared" si="7"/>
        <v>9.614035087719298</v>
      </c>
      <c r="S57" s="145">
        <v>152.5</v>
      </c>
      <c r="T57" s="149">
        <f t="shared" si="8"/>
        <v>2.59344262295082</v>
      </c>
      <c r="U57" s="145">
        <v>215106.25</v>
      </c>
      <c r="V57" s="146">
        <v>27257</v>
      </c>
      <c r="W57" s="151">
        <f t="shared" si="9"/>
        <v>7.891780093187071</v>
      </c>
      <c r="X57" s="45"/>
    </row>
    <row r="58" spans="1:24" s="20" customFormat="1" ht="15" customHeight="1">
      <c r="A58" s="54">
        <v>54</v>
      </c>
      <c r="B58" s="150" t="s">
        <v>101</v>
      </c>
      <c r="C58" s="143">
        <v>39703</v>
      </c>
      <c r="D58" s="142" t="s">
        <v>47</v>
      </c>
      <c r="E58" s="173" t="s">
        <v>71</v>
      </c>
      <c r="F58" s="174">
        <v>5</v>
      </c>
      <c r="G58" s="144">
        <v>3</v>
      </c>
      <c r="H58" s="144">
        <v>53</v>
      </c>
      <c r="I58" s="145">
        <v>105</v>
      </c>
      <c r="J58" s="146">
        <v>15</v>
      </c>
      <c r="K58" s="145">
        <v>143</v>
      </c>
      <c r="L58" s="146">
        <v>20</v>
      </c>
      <c r="M58" s="145">
        <v>269</v>
      </c>
      <c r="N58" s="146">
        <v>38</v>
      </c>
      <c r="O58" s="193">
        <f>+I58+K58+M58</f>
        <v>517</v>
      </c>
      <c r="P58" s="194">
        <f>+J58+L58+N58</f>
        <v>73</v>
      </c>
      <c r="Q58" s="147">
        <f t="shared" si="6"/>
        <v>24.333333333333332</v>
      </c>
      <c r="R58" s="148">
        <f t="shared" si="7"/>
        <v>7.082191780821918</v>
      </c>
      <c r="S58" s="145">
        <v>404</v>
      </c>
      <c r="T58" s="149">
        <f t="shared" si="8"/>
        <v>0.27970297029702973</v>
      </c>
      <c r="U58" s="145">
        <v>78892</v>
      </c>
      <c r="V58" s="146">
        <v>7466</v>
      </c>
      <c r="W58" s="151">
        <f t="shared" si="9"/>
        <v>10.566836324671845</v>
      </c>
      <c r="X58" s="45"/>
    </row>
    <row r="59" spans="1:24" s="20" customFormat="1" ht="15" customHeight="1">
      <c r="A59" s="54">
        <v>55</v>
      </c>
      <c r="B59" s="150" t="s">
        <v>139</v>
      </c>
      <c r="C59" s="143">
        <v>39969</v>
      </c>
      <c r="D59" s="142" t="s">
        <v>27</v>
      </c>
      <c r="E59" s="173" t="s">
        <v>140</v>
      </c>
      <c r="F59" s="174">
        <v>20</v>
      </c>
      <c r="G59" s="144">
        <v>2</v>
      </c>
      <c r="H59" s="144">
        <v>15</v>
      </c>
      <c r="I59" s="145">
        <v>90</v>
      </c>
      <c r="J59" s="146">
        <v>16</v>
      </c>
      <c r="K59" s="145">
        <v>145</v>
      </c>
      <c r="L59" s="146">
        <v>25</v>
      </c>
      <c r="M59" s="145">
        <v>153</v>
      </c>
      <c r="N59" s="146">
        <v>29</v>
      </c>
      <c r="O59" s="193">
        <f>I59+K59+M59</f>
        <v>388</v>
      </c>
      <c r="P59" s="194">
        <f>J59+L59+N59</f>
        <v>70</v>
      </c>
      <c r="Q59" s="147">
        <f t="shared" si="6"/>
        <v>35</v>
      </c>
      <c r="R59" s="148">
        <f t="shared" si="7"/>
        <v>5.542857142857143</v>
      </c>
      <c r="S59" s="145"/>
      <c r="T59" s="149">
        <f t="shared" si="8"/>
      </c>
      <c r="U59" s="145">
        <v>149909.5</v>
      </c>
      <c r="V59" s="146">
        <v>18483</v>
      </c>
      <c r="W59" s="151">
        <f t="shared" si="9"/>
        <v>8.110669263647676</v>
      </c>
      <c r="X59" s="45"/>
    </row>
    <row r="60" spans="1:24" s="20" customFormat="1" ht="15" customHeight="1">
      <c r="A60" s="54">
        <v>56</v>
      </c>
      <c r="B60" s="150" t="s">
        <v>85</v>
      </c>
      <c r="C60" s="143">
        <v>39913</v>
      </c>
      <c r="D60" s="142" t="s">
        <v>27</v>
      </c>
      <c r="E60" s="173" t="s">
        <v>86</v>
      </c>
      <c r="F60" s="174">
        <v>8</v>
      </c>
      <c r="G60" s="144">
        <v>2</v>
      </c>
      <c r="H60" s="144">
        <v>20</v>
      </c>
      <c r="I60" s="145">
        <v>70</v>
      </c>
      <c r="J60" s="146">
        <v>14</v>
      </c>
      <c r="K60" s="145">
        <v>130</v>
      </c>
      <c r="L60" s="146">
        <v>26</v>
      </c>
      <c r="M60" s="145">
        <v>100</v>
      </c>
      <c r="N60" s="146">
        <v>18</v>
      </c>
      <c r="O60" s="193">
        <f>I60+K60+M60</f>
        <v>300</v>
      </c>
      <c r="P60" s="194">
        <f>J60+L60+N60</f>
        <v>58</v>
      </c>
      <c r="Q60" s="147">
        <f t="shared" si="6"/>
        <v>29</v>
      </c>
      <c r="R60" s="148">
        <f t="shared" si="7"/>
        <v>5.172413793103448</v>
      </c>
      <c r="S60" s="145">
        <v>1071.5</v>
      </c>
      <c r="T60" s="149">
        <f t="shared" si="8"/>
        <v>-0.7200186654223052</v>
      </c>
      <c r="U60" s="145">
        <v>64430.5</v>
      </c>
      <c r="V60" s="146">
        <v>8698</v>
      </c>
      <c r="W60" s="151">
        <f t="shared" si="9"/>
        <v>7.407507472982295</v>
      </c>
      <c r="X60" s="45"/>
    </row>
    <row r="61" spans="1:24" s="20" customFormat="1" ht="15" customHeight="1">
      <c r="A61" s="54">
        <v>57</v>
      </c>
      <c r="B61" s="150" t="s">
        <v>46</v>
      </c>
      <c r="C61" s="143">
        <v>39962</v>
      </c>
      <c r="D61" s="142" t="s">
        <v>47</v>
      </c>
      <c r="E61" s="173" t="s">
        <v>48</v>
      </c>
      <c r="F61" s="174">
        <v>72</v>
      </c>
      <c r="G61" s="144">
        <v>5</v>
      </c>
      <c r="H61" s="144">
        <v>16</v>
      </c>
      <c r="I61" s="145">
        <v>40</v>
      </c>
      <c r="J61" s="146">
        <v>6</v>
      </c>
      <c r="K61" s="145">
        <v>110</v>
      </c>
      <c r="L61" s="146">
        <v>16</v>
      </c>
      <c r="M61" s="145">
        <v>147</v>
      </c>
      <c r="N61" s="146">
        <v>24</v>
      </c>
      <c r="O61" s="193">
        <f>+I61+K61+M61</f>
        <v>297</v>
      </c>
      <c r="P61" s="194">
        <f>+J61+L61+N61</f>
        <v>46</v>
      </c>
      <c r="Q61" s="147">
        <f t="shared" si="6"/>
        <v>9.2</v>
      </c>
      <c r="R61" s="148">
        <f t="shared" si="7"/>
        <v>6.456521739130435</v>
      </c>
      <c r="S61" s="145">
        <v>553</v>
      </c>
      <c r="T61" s="149">
        <f t="shared" si="8"/>
        <v>-0.4629294755877034</v>
      </c>
      <c r="U61" s="145">
        <v>273423</v>
      </c>
      <c r="V61" s="146">
        <v>36924</v>
      </c>
      <c r="W61" s="151">
        <f t="shared" si="9"/>
        <v>7.405021124471888</v>
      </c>
      <c r="X61" s="45"/>
    </row>
    <row r="62" spans="1:24" s="20" customFormat="1" ht="15" customHeight="1">
      <c r="A62" s="54">
        <v>58</v>
      </c>
      <c r="B62" s="150" t="s">
        <v>129</v>
      </c>
      <c r="C62" s="143">
        <v>39927</v>
      </c>
      <c r="D62" s="142" t="s">
        <v>2</v>
      </c>
      <c r="E62" s="173" t="s">
        <v>11</v>
      </c>
      <c r="F62" s="174">
        <v>80</v>
      </c>
      <c r="G62" s="144">
        <v>1</v>
      </c>
      <c r="H62" s="144">
        <v>21</v>
      </c>
      <c r="I62" s="145">
        <v>93</v>
      </c>
      <c r="J62" s="146">
        <v>22</v>
      </c>
      <c r="K62" s="145">
        <v>113</v>
      </c>
      <c r="L62" s="146">
        <v>27</v>
      </c>
      <c r="M62" s="145">
        <v>82</v>
      </c>
      <c r="N62" s="146">
        <v>25</v>
      </c>
      <c r="O62" s="193">
        <f>+M62+K62+I62</f>
        <v>288</v>
      </c>
      <c r="P62" s="194">
        <f>+N62+L62+J62</f>
        <v>74</v>
      </c>
      <c r="Q62" s="147">
        <f t="shared" si="6"/>
        <v>74</v>
      </c>
      <c r="R62" s="148">
        <f t="shared" si="7"/>
        <v>3.891891891891892</v>
      </c>
      <c r="S62" s="145">
        <v>357</v>
      </c>
      <c r="T62" s="149">
        <f t="shared" si="8"/>
        <v>-0.19327731092436976</v>
      </c>
      <c r="U62" s="145">
        <v>666973</v>
      </c>
      <c r="V62" s="146">
        <v>83430</v>
      </c>
      <c r="W62" s="151">
        <f t="shared" si="9"/>
        <v>7.9944024931079944</v>
      </c>
      <c r="X62" s="45"/>
    </row>
    <row r="63" spans="1:24" s="20" customFormat="1" ht="15" customHeight="1">
      <c r="A63" s="54">
        <v>59</v>
      </c>
      <c r="B63" s="150" t="s">
        <v>141</v>
      </c>
      <c r="C63" s="143">
        <v>39038</v>
      </c>
      <c r="D63" s="142" t="s">
        <v>32</v>
      </c>
      <c r="E63" s="173" t="s">
        <v>142</v>
      </c>
      <c r="F63" s="174">
        <v>40</v>
      </c>
      <c r="G63" s="144">
        <v>1</v>
      </c>
      <c r="H63" s="144">
        <v>29</v>
      </c>
      <c r="I63" s="145">
        <v>15</v>
      </c>
      <c r="J63" s="146">
        <v>3</v>
      </c>
      <c r="K63" s="145">
        <v>135</v>
      </c>
      <c r="L63" s="146">
        <v>27</v>
      </c>
      <c r="M63" s="145">
        <v>120</v>
      </c>
      <c r="N63" s="146">
        <v>24</v>
      </c>
      <c r="O63" s="193">
        <f>SUM(I63+K63+M63)</f>
        <v>270</v>
      </c>
      <c r="P63" s="194">
        <f>SUM(J63+L63+N63)</f>
        <v>54</v>
      </c>
      <c r="Q63" s="147">
        <f t="shared" si="6"/>
        <v>54</v>
      </c>
      <c r="R63" s="148">
        <f t="shared" si="7"/>
        <v>5</v>
      </c>
      <c r="S63" s="145">
        <v>0</v>
      </c>
      <c r="T63" s="149">
        <f t="shared" si="8"/>
      </c>
      <c r="U63" s="145">
        <v>184676.5</v>
      </c>
      <c r="V63" s="146">
        <v>26427</v>
      </c>
      <c r="W63" s="151">
        <f t="shared" si="9"/>
        <v>6.988174972565936</v>
      </c>
      <c r="X63" s="45"/>
    </row>
    <row r="64" spans="1:24" s="20" customFormat="1" ht="15" customHeight="1">
      <c r="A64" s="54">
        <v>60</v>
      </c>
      <c r="B64" s="150" t="s">
        <v>82</v>
      </c>
      <c r="C64" s="143">
        <v>39962</v>
      </c>
      <c r="D64" s="142" t="s">
        <v>2</v>
      </c>
      <c r="E64" s="173" t="s">
        <v>11</v>
      </c>
      <c r="F64" s="174">
        <v>60</v>
      </c>
      <c r="G64" s="144">
        <v>1</v>
      </c>
      <c r="H64" s="144">
        <v>16</v>
      </c>
      <c r="I64" s="145">
        <v>36</v>
      </c>
      <c r="J64" s="146">
        <v>6</v>
      </c>
      <c r="K64" s="145">
        <v>83</v>
      </c>
      <c r="L64" s="146">
        <v>13</v>
      </c>
      <c r="M64" s="145">
        <v>143</v>
      </c>
      <c r="N64" s="146">
        <v>23</v>
      </c>
      <c r="O64" s="193">
        <f>+M64+K64+I64</f>
        <v>262</v>
      </c>
      <c r="P64" s="194">
        <f>+N64+L64+J64</f>
        <v>42</v>
      </c>
      <c r="Q64" s="147">
        <f t="shared" si="6"/>
        <v>42</v>
      </c>
      <c r="R64" s="148">
        <f t="shared" si="7"/>
        <v>6.238095238095238</v>
      </c>
      <c r="S64" s="145">
        <v>438</v>
      </c>
      <c r="T64" s="149">
        <f t="shared" si="8"/>
        <v>-0.4018264840182648</v>
      </c>
      <c r="U64" s="145">
        <v>605102</v>
      </c>
      <c r="V64" s="146">
        <v>76021</v>
      </c>
      <c r="W64" s="151">
        <f t="shared" si="9"/>
        <v>7.959669038818221</v>
      </c>
      <c r="X64" s="45"/>
    </row>
    <row r="65" spans="1:24" s="20" customFormat="1" ht="15" customHeight="1">
      <c r="A65" s="54">
        <v>61</v>
      </c>
      <c r="B65" s="150" t="s">
        <v>54</v>
      </c>
      <c r="C65" s="143">
        <v>39976</v>
      </c>
      <c r="D65" s="142" t="s">
        <v>47</v>
      </c>
      <c r="E65" s="173" t="s">
        <v>55</v>
      </c>
      <c r="F65" s="174">
        <v>32</v>
      </c>
      <c r="G65" s="144">
        <v>4</v>
      </c>
      <c r="H65" s="144">
        <v>14</v>
      </c>
      <c r="I65" s="145">
        <v>34</v>
      </c>
      <c r="J65" s="146">
        <v>6</v>
      </c>
      <c r="K65" s="145">
        <v>63</v>
      </c>
      <c r="L65" s="146">
        <v>12</v>
      </c>
      <c r="M65" s="145">
        <v>162</v>
      </c>
      <c r="N65" s="146">
        <v>32</v>
      </c>
      <c r="O65" s="193">
        <f>+I65+K65+M65</f>
        <v>259</v>
      </c>
      <c r="P65" s="194">
        <f>+J65+L65+N65</f>
        <v>50</v>
      </c>
      <c r="Q65" s="147">
        <f t="shared" si="6"/>
        <v>12.5</v>
      </c>
      <c r="R65" s="148">
        <f t="shared" si="7"/>
        <v>5.18</v>
      </c>
      <c r="S65" s="145">
        <v>800</v>
      </c>
      <c r="T65" s="149">
        <f t="shared" si="8"/>
        <v>-0.67625</v>
      </c>
      <c r="U65" s="145">
        <v>85936</v>
      </c>
      <c r="V65" s="146">
        <v>12212</v>
      </c>
      <c r="W65" s="151">
        <f t="shared" si="9"/>
        <v>7.037012774320341</v>
      </c>
      <c r="X65" s="45"/>
    </row>
    <row r="66" spans="1:24" s="20" customFormat="1" ht="15" customHeight="1">
      <c r="A66" s="54">
        <v>62</v>
      </c>
      <c r="B66" s="150" t="s">
        <v>99</v>
      </c>
      <c r="C66" s="143">
        <v>39969</v>
      </c>
      <c r="D66" s="142" t="s">
        <v>93</v>
      </c>
      <c r="E66" s="173" t="s">
        <v>100</v>
      </c>
      <c r="F66" s="174">
        <v>2</v>
      </c>
      <c r="G66" s="144">
        <v>2</v>
      </c>
      <c r="H66" s="144">
        <v>15</v>
      </c>
      <c r="I66" s="145">
        <v>0</v>
      </c>
      <c r="J66" s="146">
        <v>0</v>
      </c>
      <c r="K66" s="145">
        <v>124</v>
      </c>
      <c r="L66" s="146">
        <v>23</v>
      </c>
      <c r="M66" s="145">
        <v>135</v>
      </c>
      <c r="N66" s="146">
        <v>22</v>
      </c>
      <c r="O66" s="193">
        <f>I66+K66+M66</f>
        <v>259</v>
      </c>
      <c r="P66" s="194">
        <f>J66+L66+N66</f>
        <v>45</v>
      </c>
      <c r="Q66" s="147">
        <f t="shared" si="6"/>
        <v>22.5</v>
      </c>
      <c r="R66" s="148">
        <f t="shared" si="7"/>
        <v>5.7555555555555555</v>
      </c>
      <c r="S66" s="145">
        <v>289</v>
      </c>
      <c r="T66" s="149">
        <f t="shared" si="8"/>
        <v>-0.10380622837370242</v>
      </c>
      <c r="U66" s="145">
        <v>17656.25</v>
      </c>
      <c r="V66" s="146">
        <v>2690</v>
      </c>
      <c r="W66" s="151">
        <f t="shared" si="9"/>
        <v>6.563661710037175</v>
      </c>
      <c r="X66" s="45"/>
    </row>
    <row r="67" spans="1:24" s="20" customFormat="1" ht="15" customHeight="1">
      <c r="A67" s="54">
        <v>63</v>
      </c>
      <c r="B67" s="150" t="s">
        <v>80</v>
      </c>
      <c r="C67" s="143">
        <v>40025</v>
      </c>
      <c r="D67" s="142" t="s">
        <v>47</v>
      </c>
      <c r="E67" s="173" t="s">
        <v>71</v>
      </c>
      <c r="F67" s="174">
        <v>1</v>
      </c>
      <c r="G67" s="144">
        <v>1</v>
      </c>
      <c r="H67" s="144">
        <v>7</v>
      </c>
      <c r="I67" s="145">
        <v>97</v>
      </c>
      <c r="J67" s="146">
        <v>13</v>
      </c>
      <c r="K67" s="145">
        <v>76</v>
      </c>
      <c r="L67" s="146">
        <v>10</v>
      </c>
      <c r="M67" s="145">
        <v>85</v>
      </c>
      <c r="N67" s="146">
        <v>11</v>
      </c>
      <c r="O67" s="193">
        <f>+I67+K67+M67</f>
        <v>258</v>
      </c>
      <c r="P67" s="194">
        <f>+J67+L67+N67</f>
        <v>34</v>
      </c>
      <c r="Q67" s="147">
        <f t="shared" si="6"/>
        <v>34</v>
      </c>
      <c r="R67" s="148">
        <f t="shared" si="7"/>
        <v>7.588235294117647</v>
      </c>
      <c r="S67" s="145">
        <v>937</v>
      </c>
      <c r="T67" s="149">
        <f t="shared" si="8"/>
        <v>-0.7246531483457844</v>
      </c>
      <c r="U67" s="145">
        <v>6034</v>
      </c>
      <c r="V67" s="146">
        <v>611</v>
      </c>
      <c r="W67" s="151">
        <f t="shared" si="9"/>
        <v>9.875613747954173</v>
      </c>
      <c r="X67" s="45"/>
    </row>
    <row r="68" spans="1:24" s="20" customFormat="1" ht="15" customHeight="1">
      <c r="A68" s="54">
        <v>64</v>
      </c>
      <c r="B68" s="150" t="s">
        <v>40</v>
      </c>
      <c r="C68" s="143">
        <v>39941</v>
      </c>
      <c r="D68" s="142" t="s">
        <v>32</v>
      </c>
      <c r="E68" s="173" t="s">
        <v>36</v>
      </c>
      <c r="F68" s="174">
        <v>48</v>
      </c>
      <c r="G68" s="144">
        <v>2</v>
      </c>
      <c r="H68" s="144">
        <v>19</v>
      </c>
      <c r="I68" s="145">
        <v>30</v>
      </c>
      <c r="J68" s="146">
        <v>3</v>
      </c>
      <c r="K68" s="145">
        <v>124</v>
      </c>
      <c r="L68" s="146">
        <v>11</v>
      </c>
      <c r="M68" s="145">
        <v>90.5</v>
      </c>
      <c r="N68" s="146">
        <v>7</v>
      </c>
      <c r="O68" s="193">
        <f>I68+K68+M68</f>
        <v>244.5</v>
      </c>
      <c r="P68" s="194">
        <f>J68+L68+N68</f>
        <v>21</v>
      </c>
      <c r="Q68" s="147">
        <f t="shared" si="6"/>
        <v>10.5</v>
      </c>
      <c r="R68" s="148">
        <f t="shared" si="7"/>
        <v>11.642857142857142</v>
      </c>
      <c r="S68" s="145">
        <v>55</v>
      </c>
      <c r="T68" s="149">
        <f t="shared" si="8"/>
        <v>3.4454545454545453</v>
      </c>
      <c r="U68" s="145">
        <v>173724.75</v>
      </c>
      <c r="V68" s="146">
        <v>23327</v>
      </c>
      <c r="W68" s="151">
        <f t="shared" si="9"/>
        <v>7.447367856989755</v>
      </c>
      <c r="X68" s="45"/>
    </row>
    <row r="69" spans="1:24" s="20" customFormat="1" ht="15" customHeight="1">
      <c r="A69" s="54">
        <v>65</v>
      </c>
      <c r="B69" s="150" t="s">
        <v>95</v>
      </c>
      <c r="C69" s="143">
        <v>39976</v>
      </c>
      <c r="D69" s="142" t="s">
        <v>93</v>
      </c>
      <c r="E69" s="173" t="s">
        <v>94</v>
      </c>
      <c r="F69" s="174">
        <v>20</v>
      </c>
      <c r="G69" s="144">
        <v>3</v>
      </c>
      <c r="H69" s="144">
        <v>14</v>
      </c>
      <c r="I69" s="145">
        <v>18</v>
      </c>
      <c r="J69" s="146">
        <v>3</v>
      </c>
      <c r="K69" s="145">
        <v>123</v>
      </c>
      <c r="L69" s="146">
        <v>18</v>
      </c>
      <c r="M69" s="145">
        <v>85.5</v>
      </c>
      <c r="N69" s="146">
        <v>13</v>
      </c>
      <c r="O69" s="193">
        <f>I69+K69+M69</f>
        <v>226.5</v>
      </c>
      <c r="P69" s="194">
        <f>J69+L69+N69</f>
        <v>34</v>
      </c>
      <c r="Q69" s="147">
        <f aca="true" t="shared" si="11" ref="Q69:Q76">IF(O69&lt;&gt;0,P69/G69,"")</f>
        <v>11.333333333333334</v>
      </c>
      <c r="R69" s="148">
        <f aca="true" t="shared" si="12" ref="R69:R76">IF(O69&lt;&gt;0,O69/P69,"")</f>
        <v>6.661764705882353</v>
      </c>
      <c r="S69" s="145">
        <v>253</v>
      </c>
      <c r="T69" s="149">
        <f aca="true" t="shared" si="13" ref="T69:T76">IF(S69&lt;&gt;0,-(S69-O69)/S69,"")</f>
        <v>-0.10474308300395258</v>
      </c>
      <c r="U69" s="145">
        <v>110441.75</v>
      </c>
      <c r="V69" s="146">
        <v>14156</v>
      </c>
      <c r="W69" s="151">
        <f aca="true" t="shared" si="14" ref="W69:W76">U69/V69</f>
        <v>7.801762503532071</v>
      </c>
      <c r="X69" s="45"/>
    </row>
    <row r="70" spans="1:24" s="20" customFormat="1" ht="15" customHeight="1">
      <c r="A70" s="54">
        <v>66</v>
      </c>
      <c r="B70" s="150" t="s">
        <v>143</v>
      </c>
      <c r="C70" s="143">
        <v>39766</v>
      </c>
      <c r="D70" s="142" t="s">
        <v>144</v>
      </c>
      <c r="E70" s="173" t="s">
        <v>145</v>
      </c>
      <c r="F70" s="174">
        <v>50</v>
      </c>
      <c r="G70" s="144">
        <v>3</v>
      </c>
      <c r="H70" s="144">
        <v>29</v>
      </c>
      <c r="I70" s="145">
        <v>60</v>
      </c>
      <c r="J70" s="146">
        <v>10</v>
      </c>
      <c r="K70" s="145">
        <v>75</v>
      </c>
      <c r="L70" s="146">
        <v>13</v>
      </c>
      <c r="M70" s="145">
        <v>67</v>
      </c>
      <c r="N70" s="146">
        <v>13</v>
      </c>
      <c r="O70" s="193">
        <f>SUM(I70+K70+M70)</f>
        <v>202</v>
      </c>
      <c r="P70" s="194">
        <f>SUM(J70+L70+N70)</f>
        <v>36</v>
      </c>
      <c r="Q70" s="147">
        <f t="shared" si="11"/>
        <v>12</v>
      </c>
      <c r="R70" s="148">
        <f t="shared" si="12"/>
        <v>5.611111111111111</v>
      </c>
      <c r="S70" s="145"/>
      <c r="T70" s="149">
        <f t="shared" si="13"/>
      </c>
      <c r="U70" s="145">
        <v>258573</v>
      </c>
      <c r="V70" s="146">
        <v>38800</v>
      </c>
      <c r="W70" s="151">
        <f t="shared" si="14"/>
        <v>6.664252577319588</v>
      </c>
      <c r="X70" s="45"/>
    </row>
    <row r="71" spans="1:24" s="20" customFormat="1" ht="15" customHeight="1">
      <c r="A71" s="54">
        <v>67</v>
      </c>
      <c r="B71" s="150" t="s">
        <v>104</v>
      </c>
      <c r="C71" s="143">
        <v>39927</v>
      </c>
      <c r="D71" s="142" t="s">
        <v>93</v>
      </c>
      <c r="E71" s="173" t="s">
        <v>105</v>
      </c>
      <c r="F71" s="174">
        <v>62</v>
      </c>
      <c r="G71" s="144">
        <v>2</v>
      </c>
      <c r="H71" s="144">
        <v>21</v>
      </c>
      <c r="I71" s="145">
        <v>36</v>
      </c>
      <c r="J71" s="146">
        <v>6</v>
      </c>
      <c r="K71" s="145">
        <v>48</v>
      </c>
      <c r="L71" s="146">
        <v>8</v>
      </c>
      <c r="M71" s="145">
        <v>42</v>
      </c>
      <c r="N71" s="146">
        <v>7</v>
      </c>
      <c r="O71" s="193">
        <f>I71+K71+M71</f>
        <v>126</v>
      </c>
      <c r="P71" s="194">
        <f>J71+L71+N71</f>
        <v>21</v>
      </c>
      <c r="Q71" s="147">
        <f t="shared" si="11"/>
        <v>10.5</v>
      </c>
      <c r="R71" s="148">
        <f t="shared" si="12"/>
        <v>6</v>
      </c>
      <c r="S71" s="145">
        <v>1315</v>
      </c>
      <c r="T71" s="149">
        <f t="shared" si="13"/>
        <v>-0.9041825095057034</v>
      </c>
      <c r="U71" s="145">
        <v>319227.75</v>
      </c>
      <c r="V71" s="146">
        <v>43897</v>
      </c>
      <c r="W71" s="151">
        <f t="shared" si="14"/>
        <v>7.272199694739959</v>
      </c>
      <c r="X71" s="45"/>
    </row>
    <row r="72" spans="1:24" s="20" customFormat="1" ht="15" customHeight="1">
      <c r="A72" s="54">
        <v>68</v>
      </c>
      <c r="B72" s="150" t="s">
        <v>102</v>
      </c>
      <c r="C72" s="143">
        <v>39745</v>
      </c>
      <c r="D72" s="142" t="s">
        <v>93</v>
      </c>
      <c r="E72" s="173" t="s">
        <v>103</v>
      </c>
      <c r="F72" s="174">
        <v>104</v>
      </c>
      <c r="G72" s="144">
        <v>2</v>
      </c>
      <c r="H72" s="144">
        <v>29</v>
      </c>
      <c r="I72" s="145">
        <v>16</v>
      </c>
      <c r="J72" s="146">
        <v>2</v>
      </c>
      <c r="K72" s="145">
        <v>44</v>
      </c>
      <c r="L72" s="146">
        <v>6</v>
      </c>
      <c r="M72" s="145">
        <v>55</v>
      </c>
      <c r="N72" s="146">
        <v>7</v>
      </c>
      <c r="O72" s="193">
        <f>I72+K72+M72</f>
        <v>115</v>
      </c>
      <c r="P72" s="194">
        <f>J72+L72+N72</f>
        <v>15</v>
      </c>
      <c r="Q72" s="147">
        <f t="shared" si="11"/>
        <v>7.5</v>
      </c>
      <c r="R72" s="148">
        <f t="shared" si="12"/>
        <v>7.666666666666667</v>
      </c>
      <c r="S72" s="145">
        <v>132</v>
      </c>
      <c r="T72" s="149">
        <f t="shared" si="13"/>
        <v>-0.12878787878787878</v>
      </c>
      <c r="U72" s="145">
        <v>2774244.25</v>
      </c>
      <c r="V72" s="146">
        <v>370929</v>
      </c>
      <c r="W72" s="151">
        <f t="shared" si="14"/>
        <v>7.479178629872563</v>
      </c>
      <c r="X72" s="45"/>
    </row>
    <row r="73" spans="1:24" s="20" customFormat="1" ht="15" customHeight="1">
      <c r="A73" s="54">
        <v>69</v>
      </c>
      <c r="B73" s="150" t="s">
        <v>111</v>
      </c>
      <c r="C73" s="143">
        <v>39976</v>
      </c>
      <c r="D73" s="142" t="s">
        <v>2</v>
      </c>
      <c r="E73" s="173" t="s">
        <v>11</v>
      </c>
      <c r="F73" s="174">
        <v>21</v>
      </c>
      <c r="G73" s="144">
        <v>1</v>
      </c>
      <c r="H73" s="144">
        <v>13</v>
      </c>
      <c r="I73" s="145">
        <v>15</v>
      </c>
      <c r="J73" s="146">
        <v>3</v>
      </c>
      <c r="K73" s="145">
        <v>20</v>
      </c>
      <c r="L73" s="146">
        <v>4</v>
      </c>
      <c r="M73" s="145">
        <v>10</v>
      </c>
      <c r="N73" s="146">
        <v>2</v>
      </c>
      <c r="O73" s="193">
        <f>+M73+K73+I73</f>
        <v>45</v>
      </c>
      <c r="P73" s="194">
        <f>+N73+L73+J73</f>
        <v>9</v>
      </c>
      <c r="Q73" s="147">
        <f t="shared" si="11"/>
        <v>9</v>
      </c>
      <c r="R73" s="148">
        <f t="shared" si="12"/>
        <v>5</v>
      </c>
      <c r="S73" s="145">
        <v>195</v>
      </c>
      <c r="T73" s="149">
        <f t="shared" si="13"/>
        <v>-0.7692307692307693</v>
      </c>
      <c r="U73" s="145">
        <v>216695</v>
      </c>
      <c r="V73" s="146">
        <v>24645</v>
      </c>
      <c r="W73" s="151">
        <f t="shared" si="14"/>
        <v>8.792655711097586</v>
      </c>
      <c r="X73" s="45"/>
    </row>
    <row r="74" spans="1:24" s="20" customFormat="1" ht="15" customHeight="1">
      <c r="A74" s="54">
        <v>70</v>
      </c>
      <c r="B74" s="150" t="s">
        <v>96</v>
      </c>
      <c r="C74" s="143">
        <v>39962</v>
      </c>
      <c r="D74" s="142" t="s">
        <v>93</v>
      </c>
      <c r="E74" s="173" t="s">
        <v>94</v>
      </c>
      <c r="F74" s="174">
        <v>10</v>
      </c>
      <c r="G74" s="144">
        <v>1</v>
      </c>
      <c r="H74" s="144">
        <v>16</v>
      </c>
      <c r="I74" s="145">
        <v>40</v>
      </c>
      <c r="J74" s="146">
        <v>8</v>
      </c>
      <c r="K74" s="145">
        <v>0</v>
      </c>
      <c r="L74" s="146">
        <v>0</v>
      </c>
      <c r="M74" s="145">
        <v>0</v>
      </c>
      <c r="N74" s="146">
        <v>0</v>
      </c>
      <c r="O74" s="193">
        <f>I74+K74+M74</f>
        <v>40</v>
      </c>
      <c r="P74" s="194">
        <f>J74+L74+N74</f>
        <v>8</v>
      </c>
      <c r="Q74" s="147">
        <f t="shared" si="11"/>
        <v>8</v>
      </c>
      <c r="R74" s="148">
        <f t="shared" si="12"/>
        <v>5</v>
      </c>
      <c r="S74" s="145">
        <v>370</v>
      </c>
      <c r="T74" s="149">
        <f t="shared" si="13"/>
        <v>-0.8918918918918919</v>
      </c>
      <c r="U74" s="145">
        <v>144825.25</v>
      </c>
      <c r="V74" s="146">
        <v>16024</v>
      </c>
      <c r="W74" s="151">
        <f t="shared" si="14"/>
        <v>9.03802109335996</v>
      </c>
      <c r="X74" s="45"/>
    </row>
    <row r="75" spans="1:24" s="20" customFormat="1" ht="15" customHeight="1">
      <c r="A75" s="54">
        <v>71</v>
      </c>
      <c r="B75" s="150" t="s">
        <v>108</v>
      </c>
      <c r="C75" s="143">
        <v>39759</v>
      </c>
      <c r="D75" s="142" t="s">
        <v>109</v>
      </c>
      <c r="E75" s="173" t="s">
        <v>110</v>
      </c>
      <c r="F75" s="174">
        <v>156</v>
      </c>
      <c r="G75" s="144">
        <v>1</v>
      </c>
      <c r="H75" s="144">
        <v>40</v>
      </c>
      <c r="I75" s="145">
        <v>25</v>
      </c>
      <c r="J75" s="146">
        <v>5</v>
      </c>
      <c r="K75" s="145">
        <v>0</v>
      </c>
      <c r="L75" s="146">
        <v>0</v>
      </c>
      <c r="M75" s="145">
        <v>10</v>
      </c>
      <c r="N75" s="146">
        <v>2</v>
      </c>
      <c r="O75" s="193">
        <f>+I75+K75+M75</f>
        <v>35</v>
      </c>
      <c r="P75" s="194">
        <f>+J75+L75+N75</f>
        <v>7</v>
      </c>
      <c r="Q75" s="147">
        <f t="shared" si="11"/>
        <v>7</v>
      </c>
      <c r="R75" s="148">
        <f t="shared" si="12"/>
        <v>5</v>
      </c>
      <c r="S75" s="145">
        <v>146</v>
      </c>
      <c r="T75" s="149">
        <f t="shared" si="13"/>
        <v>-0.7602739726027398</v>
      </c>
      <c r="U75" s="145">
        <v>23414393</v>
      </c>
      <c r="V75" s="146">
        <v>2787232</v>
      </c>
      <c r="W75" s="151">
        <f t="shared" si="14"/>
        <v>8.40058990424909</v>
      </c>
      <c r="X75" s="45"/>
    </row>
    <row r="76" spans="1:24" s="20" customFormat="1" ht="15" customHeight="1" thickBot="1">
      <c r="A76" s="54">
        <v>72</v>
      </c>
      <c r="B76" s="157" t="s">
        <v>97</v>
      </c>
      <c r="C76" s="158">
        <v>39829</v>
      </c>
      <c r="D76" s="159" t="s">
        <v>93</v>
      </c>
      <c r="E76" s="175" t="s">
        <v>98</v>
      </c>
      <c r="F76" s="188">
        <v>169</v>
      </c>
      <c r="G76" s="160">
        <v>1</v>
      </c>
      <c r="H76" s="160">
        <v>23</v>
      </c>
      <c r="I76" s="161">
        <v>0</v>
      </c>
      <c r="J76" s="152">
        <v>0</v>
      </c>
      <c r="K76" s="161">
        <v>12</v>
      </c>
      <c r="L76" s="152">
        <v>2</v>
      </c>
      <c r="M76" s="161">
        <v>12</v>
      </c>
      <c r="N76" s="152">
        <v>2</v>
      </c>
      <c r="O76" s="195">
        <f>I76+K76+M76</f>
        <v>24</v>
      </c>
      <c r="P76" s="196">
        <f>J76+L76+N76</f>
        <v>4</v>
      </c>
      <c r="Q76" s="155">
        <f t="shared" si="11"/>
        <v>4</v>
      </c>
      <c r="R76" s="156">
        <f t="shared" si="12"/>
        <v>6</v>
      </c>
      <c r="S76" s="161">
        <v>31</v>
      </c>
      <c r="T76" s="153">
        <f t="shared" si="13"/>
        <v>-0.22580645161290322</v>
      </c>
      <c r="U76" s="161">
        <v>3760707.25</v>
      </c>
      <c r="V76" s="152">
        <v>516018</v>
      </c>
      <c r="W76" s="162">
        <f t="shared" si="14"/>
        <v>7.2879381145618956</v>
      </c>
      <c r="X76" s="45"/>
    </row>
    <row r="77" spans="1:28" s="23" customFormat="1" ht="15">
      <c r="A77" s="1"/>
      <c r="B77" s="201"/>
      <c r="C77" s="202"/>
      <c r="D77" s="202"/>
      <c r="E77" s="203"/>
      <c r="F77" s="3"/>
      <c r="G77" s="3"/>
      <c r="H77" s="4"/>
      <c r="I77" s="126"/>
      <c r="J77" s="131"/>
      <c r="K77" s="126"/>
      <c r="L77" s="131"/>
      <c r="M77" s="126"/>
      <c r="N77" s="131"/>
      <c r="O77" s="127"/>
      <c r="P77" s="137"/>
      <c r="Q77" s="131"/>
      <c r="R77" s="5"/>
      <c r="S77" s="126"/>
      <c r="T77" s="6"/>
      <c r="U77" s="126"/>
      <c r="V77" s="131"/>
      <c r="W77" s="5"/>
      <c r="AB77" s="23" t="s">
        <v>18</v>
      </c>
    </row>
    <row r="78" spans="1:24" s="27" customFormat="1" ht="18">
      <c r="A78" s="24"/>
      <c r="B78" s="25"/>
      <c r="C78" s="26"/>
      <c r="F78" s="28"/>
      <c r="G78" s="29"/>
      <c r="H78" s="30"/>
      <c r="I78" s="32"/>
      <c r="J78" s="132"/>
      <c r="K78" s="32"/>
      <c r="L78" s="132"/>
      <c r="M78" s="32"/>
      <c r="N78" s="132"/>
      <c r="O78" s="32"/>
      <c r="P78" s="132"/>
      <c r="Q78" s="132"/>
      <c r="R78" s="31"/>
      <c r="S78" s="32"/>
      <c r="T78" s="33"/>
      <c r="U78" s="32"/>
      <c r="V78" s="132"/>
      <c r="W78" s="31"/>
      <c r="X78" s="34"/>
    </row>
    <row r="79" spans="4:23" ht="18">
      <c r="D79" s="199"/>
      <c r="E79" s="200"/>
      <c r="F79" s="200"/>
      <c r="G79" s="200"/>
      <c r="S79" s="207" t="s">
        <v>0</v>
      </c>
      <c r="T79" s="207"/>
      <c r="U79" s="207"/>
      <c r="V79" s="207"/>
      <c r="W79" s="207"/>
    </row>
    <row r="80" spans="4:23" ht="18">
      <c r="D80" s="40"/>
      <c r="E80" s="41"/>
      <c r="F80" s="42"/>
      <c r="G80" s="42"/>
      <c r="S80" s="207"/>
      <c r="T80" s="207"/>
      <c r="U80" s="207"/>
      <c r="V80" s="207"/>
      <c r="W80" s="207"/>
    </row>
    <row r="81" spans="19:23" ht="18">
      <c r="S81" s="207"/>
      <c r="T81" s="207"/>
      <c r="U81" s="207"/>
      <c r="V81" s="207"/>
      <c r="W81" s="207"/>
    </row>
    <row r="82" spans="16:23" ht="18">
      <c r="P82" s="204" t="s">
        <v>25</v>
      </c>
      <c r="Q82" s="205"/>
      <c r="R82" s="205"/>
      <c r="S82" s="205"/>
      <c r="T82" s="205"/>
      <c r="U82" s="205"/>
      <c r="V82" s="205"/>
      <c r="W82" s="205"/>
    </row>
    <row r="83" spans="16:23" ht="18">
      <c r="P83" s="205"/>
      <c r="Q83" s="205"/>
      <c r="R83" s="205"/>
      <c r="S83" s="205"/>
      <c r="T83" s="205"/>
      <c r="U83" s="205"/>
      <c r="V83" s="205"/>
      <c r="W83" s="205"/>
    </row>
    <row r="84" spans="16:23" ht="18">
      <c r="P84" s="205"/>
      <c r="Q84" s="205"/>
      <c r="R84" s="205"/>
      <c r="S84" s="205"/>
      <c r="T84" s="205"/>
      <c r="U84" s="205"/>
      <c r="V84" s="205"/>
      <c r="W84" s="205"/>
    </row>
    <row r="85" spans="16:23" ht="18">
      <c r="P85" s="205"/>
      <c r="Q85" s="205"/>
      <c r="R85" s="205"/>
      <c r="S85" s="205"/>
      <c r="T85" s="205"/>
      <c r="U85" s="205"/>
      <c r="V85" s="205"/>
      <c r="W85" s="205"/>
    </row>
    <row r="86" spans="16:23" ht="18">
      <c r="P86" s="205"/>
      <c r="Q86" s="205"/>
      <c r="R86" s="205"/>
      <c r="S86" s="205"/>
      <c r="T86" s="205"/>
      <c r="U86" s="205"/>
      <c r="V86" s="205"/>
      <c r="W86" s="205"/>
    </row>
    <row r="87" spans="16:23" ht="18">
      <c r="P87" s="205"/>
      <c r="Q87" s="205"/>
      <c r="R87" s="205"/>
      <c r="S87" s="205"/>
      <c r="T87" s="205"/>
      <c r="U87" s="205"/>
      <c r="V87" s="205"/>
      <c r="W87" s="205"/>
    </row>
    <row r="88" spans="16:23" ht="18">
      <c r="P88" s="206" t="s">
        <v>12</v>
      </c>
      <c r="Q88" s="205"/>
      <c r="R88" s="205"/>
      <c r="S88" s="205"/>
      <c r="T88" s="205"/>
      <c r="U88" s="205"/>
      <c r="V88" s="205"/>
      <c r="W88" s="205"/>
    </row>
    <row r="89" spans="16:23" ht="18">
      <c r="P89" s="205"/>
      <c r="Q89" s="205"/>
      <c r="R89" s="205"/>
      <c r="S89" s="205"/>
      <c r="T89" s="205"/>
      <c r="U89" s="205"/>
      <c r="V89" s="205"/>
      <c r="W89" s="205"/>
    </row>
    <row r="90" spans="16:23" ht="18">
      <c r="P90" s="205"/>
      <c r="Q90" s="205"/>
      <c r="R90" s="205"/>
      <c r="S90" s="205"/>
      <c r="T90" s="205"/>
      <c r="U90" s="205"/>
      <c r="V90" s="205"/>
      <c r="W90" s="205"/>
    </row>
    <row r="91" spans="16:23" ht="18">
      <c r="P91" s="205"/>
      <c r="Q91" s="205"/>
      <c r="R91" s="205"/>
      <c r="S91" s="205"/>
      <c r="T91" s="205"/>
      <c r="U91" s="205"/>
      <c r="V91" s="205"/>
      <c r="W91" s="205"/>
    </row>
    <row r="92" spans="16:23" ht="18">
      <c r="P92" s="205"/>
      <c r="Q92" s="205"/>
      <c r="R92" s="205"/>
      <c r="S92" s="205"/>
      <c r="T92" s="205"/>
      <c r="U92" s="205"/>
      <c r="V92" s="205"/>
      <c r="W92" s="205"/>
    </row>
    <row r="93" spans="16:23" ht="18">
      <c r="P93" s="205"/>
      <c r="Q93" s="205"/>
      <c r="R93" s="205"/>
      <c r="S93" s="205"/>
      <c r="T93" s="205"/>
      <c r="U93" s="205"/>
      <c r="V93" s="205"/>
      <c r="W93" s="205"/>
    </row>
    <row r="94" spans="16:23" ht="18">
      <c r="P94" s="205"/>
      <c r="Q94" s="205"/>
      <c r="R94" s="205"/>
      <c r="S94" s="205"/>
      <c r="T94" s="205"/>
      <c r="U94" s="205"/>
      <c r="V94" s="205"/>
      <c r="W94" s="205"/>
    </row>
  </sheetData>
  <sheetProtection/>
  <mergeCells count="19">
    <mergeCell ref="U3:W3"/>
    <mergeCell ref="B3:B4"/>
    <mergeCell ref="C3:C4"/>
    <mergeCell ref="E3:E4"/>
    <mergeCell ref="H3:H4"/>
    <mergeCell ref="D3:D4"/>
    <mergeCell ref="M3:N3"/>
    <mergeCell ref="K3:L3"/>
    <mergeCell ref="O3:R3"/>
    <mergeCell ref="D79:G79"/>
    <mergeCell ref="B77:E77"/>
    <mergeCell ref="P82:W87"/>
    <mergeCell ref="P88:W94"/>
    <mergeCell ref="S79:W81"/>
    <mergeCell ref="A2:W2"/>
    <mergeCell ref="S3:T3"/>
    <mergeCell ref="F3:F4"/>
    <mergeCell ref="I3:J3"/>
    <mergeCell ref="G3:G4"/>
  </mergeCells>
  <printOptions/>
  <pageMargins left="0.3" right="0.13" top="1" bottom="1" header="0.5" footer="0.5"/>
  <pageSetup orientation="portrait" paperSize="9" scale="35" r:id="rId2"/>
  <ignoredErrors>
    <ignoredError sqref="X6:X7 X36:X41 X20:X27 X47:X49 X13:X18" formula="1" unlockedFormula="1"/>
    <ignoredError sqref="X28:X35 X9:X12" unlockedFormula="1"/>
    <ignoredError sqref="N77:W77 O9:S38 O45:Q75"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30" zoomScaleNormal="130" zoomScalePageLayoutView="0" workbookViewId="0" topLeftCell="B1">
      <selection activeCell="B3" sqref="B3:B4"/>
    </sheetView>
  </sheetViews>
  <sheetFormatPr defaultColWidth="39.8515625" defaultRowHeight="12.75"/>
  <cols>
    <col min="1" max="1" width="4.00390625" style="119" bestFit="1" customWidth="1"/>
    <col min="2" max="2" width="42.7109375" style="118" customWidth="1"/>
    <col min="3" max="3" width="9.421875" style="116" customWidth="1"/>
    <col min="4" max="4" width="10.421875" style="118" customWidth="1"/>
    <col min="5" max="5" width="18.140625" style="120" hidden="1" customWidth="1"/>
    <col min="6" max="6" width="6.28125" style="116" hidden="1" customWidth="1"/>
    <col min="7" max="7" width="8.140625" style="116" customWidth="1"/>
    <col min="8" max="8" width="8.71093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2.28125" style="121" bestFit="1" customWidth="1"/>
    <col min="16" max="16" width="8.00390625" style="118" bestFit="1" customWidth="1"/>
    <col min="17" max="17" width="10.7109375" style="118" hidden="1" customWidth="1"/>
    <col min="18" max="18" width="7.7109375" style="123" hidden="1" customWidth="1"/>
    <col min="19" max="19" width="12.140625" style="124" hidden="1" customWidth="1"/>
    <col min="20" max="20" width="0.5625" style="118" hidden="1" customWidth="1"/>
    <col min="21" max="21" width="15.57421875" style="117" bestFit="1" customWidth="1"/>
    <col min="22" max="22" width="10.421875" style="125" bestFit="1" customWidth="1"/>
    <col min="23" max="23" width="7.281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0" t="s">
        <v>13</v>
      </c>
      <c r="B2" s="221"/>
      <c r="C2" s="221"/>
      <c r="D2" s="221"/>
      <c r="E2" s="221"/>
      <c r="F2" s="221"/>
      <c r="G2" s="221"/>
      <c r="H2" s="221"/>
      <c r="I2" s="221"/>
      <c r="J2" s="221"/>
      <c r="K2" s="221"/>
      <c r="L2" s="221"/>
      <c r="M2" s="221"/>
      <c r="N2" s="221"/>
      <c r="O2" s="221"/>
      <c r="P2" s="221"/>
      <c r="Q2" s="221"/>
      <c r="R2" s="221"/>
      <c r="S2" s="221"/>
      <c r="T2" s="221"/>
      <c r="U2" s="221"/>
      <c r="V2" s="221"/>
      <c r="W2" s="221"/>
    </row>
    <row r="3" spans="1:23" s="70" customFormat="1" ht="16.5" customHeight="1">
      <c r="A3" s="69"/>
      <c r="B3" s="222" t="s">
        <v>14</v>
      </c>
      <c r="C3" s="224" t="s">
        <v>20</v>
      </c>
      <c r="D3" s="226" t="s">
        <v>4</v>
      </c>
      <c r="E3" s="226" t="s">
        <v>1</v>
      </c>
      <c r="F3" s="226" t="s">
        <v>21</v>
      </c>
      <c r="G3" s="226" t="s">
        <v>22</v>
      </c>
      <c r="H3" s="226" t="s">
        <v>23</v>
      </c>
      <c r="I3" s="229" t="s">
        <v>5</v>
      </c>
      <c r="J3" s="229"/>
      <c r="K3" s="229" t="s">
        <v>6</v>
      </c>
      <c r="L3" s="229"/>
      <c r="M3" s="229" t="s">
        <v>7</v>
      </c>
      <c r="N3" s="229"/>
      <c r="O3" s="230" t="s">
        <v>24</v>
      </c>
      <c r="P3" s="230"/>
      <c r="Q3" s="230"/>
      <c r="R3" s="230"/>
      <c r="S3" s="229" t="s">
        <v>3</v>
      </c>
      <c r="T3" s="229"/>
      <c r="U3" s="230" t="s">
        <v>15</v>
      </c>
      <c r="V3" s="230"/>
      <c r="W3" s="231"/>
    </row>
    <row r="4" spans="1:23" s="70" customFormat="1" ht="37.5" customHeight="1" thickBot="1">
      <c r="A4" s="71"/>
      <c r="B4" s="223"/>
      <c r="C4" s="225"/>
      <c r="D4" s="227"/>
      <c r="E4" s="227"/>
      <c r="F4" s="228"/>
      <c r="G4" s="228"/>
      <c r="H4" s="228"/>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114</v>
      </c>
      <c r="C5" s="177">
        <v>40053</v>
      </c>
      <c r="D5" s="178" t="s">
        <v>26</v>
      </c>
      <c r="E5" s="179" t="s">
        <v>81</v>
      </c>
      <c r="F5" s="180">
        <v>19</v>
      </c>
      <c r="G5" s="181">
        <v>34</v>
      </c>
      <c r="H5" s="181">
        <v>3</v>
      </c>
      <c r="I5" s="182">
        <v>83864</v>
      </c>
      <c r="J5" s="183">
        <v>6559</v>
      </c>
      <c r="K5" s="182">
        <v>128305</v>
      </c>
      <c r="L5" s="183">
        <v>10207</v>
      </c>
      <c r="M5" s="182">
        <v>149190</v>
      </c>
      <c r="N5" s="183">
        <v>12165</v>
      </c>
      <c r="O5" s="182">
        <f>+I5+K5+M5</f>
        <v>361359</v>
      </c>
      <c r="P5" s="183">
        <f>+J5+L5+N5</f>
        <v>28931</v>
      </c>
      <c r="Q5" s="184">
        <f aca="true" t="shared" si="0" ref="Q5:Q24">IF(O5&lt;&gt;0,P5/G5,"")</f>
        <v>850.9117647058823</v>
      </c>
      <c r="R5" s="185">
        <f aca="true" t="shared" si="1" ref="R5:R24">IF(O5&lt;&gt;0,O5/P5,"")</f>
        <v>12.490373647644395</v>
      </c>
      <c r="S5" s="182">
        <v>459482</v>
      </c>
      <c r="T5" s="186">
        <f aca="true" t="shared" si="2" ref="T5:T24">IF(S5&lt;&gt;0,-(S5-O5)/S5,"")</f>
        <v>-0.2135513469515672</v>
      </c>
      <c r="U5" s="182">
        <v>1977748</v>
      </c>
      <c r="V5" s="183">
        <v>172205</v>
      </c>
      <c r="W5" s="187">
        <f aca="true" t="shared" si="3" ref="W5:W24">U5/V5</f>
        <v>11.484846549171046</v>
      </c>
      <c r="X5" s="70"/>
    </row>
    <row r="6" spans="1:24" s="79" customFormat="1" ht="16.5" customHeight="1">
      <c r="A6" s="2">
        <v>2</v>
      </c>
      <c r="B6" s="150" t="s">
        <v>106</v>
      </c>
      <c r="C6" s="143">
        <v>40046</v>
      </c>
      <c r="D6" s="142" t="s">
        <v>2</v>
      </c>
      <c r="E6" s="173" t="s">
        <v>30</v>
      </c>
      <c r="F6" s="174">
        <v>55</v>
      </c>
      <c r="G6" s="144">
        <v>55</v>
      </c>
      <c r="H6" s="144">
        <v>4</v>
      </c>
      <c r="I6" s="145">
        <v>66150</v>
      </c>
      <c r="J6" s="146">
        <v>6074</v>
      </c>
      <c r="K6" s="145">
        <v>98529</v>
      </c>
      <c r="L6" s="146">
        <v>8756</v>
      </c>
      <c r="M6" s="145">
        <v>116110</v>
      </c>
      <c r="N6" s="146">
        <v>10334</v>
      </c>
      <c r="O6" s="145">
        <f>+M6+K6+I6</f>
        <v>280789</v>
      </c>
      <c r="P6" s="146">
        <f>+N6+L6+J6</f>
        <v>25164</v>
      </c>
      <c r="Q6" s="147">
        <f t="shared" si="0"/>
        <v>457.5272727272727</v>
      </c>
      <c r="R6" s="148">
        <f t="shared" si="1"/>
        <v>11.158361150850421</v>
      </c>
      <c r="S6" s="145">
        <v>315768</v>
      </c>
      <c r="T6" s="149">
        <f t="shared" si="2"/>
        <v>-0.11077436599022067</v>
      </c>
      <c r="U6" s="145">
        <v>2269817</v>
      </c>
      <c r="V6" s="146">
        <v>216536</v>
      </c>
      <c r="W6" s="151">
        <f t="shared" si="3"/>
        <v>10.482400155170502</v>
      </c>
      <c r="X6" s="70"/>
    </row>
    <row r="7" spans="1:24" s="79" customFormat="1" ht="15.75" customHeight="1" thickBot="1">
      <c r="A7" s="48">
        <v>3</v>
      </c>
      <c r="B7" s="157" t="s">
        <v>131</v>
      </c>
      <c r="C7" s="158">
        <v>40067</v>
      </c>
      <c r="D7" s="159" t="s">
        <v>93</v>
      </c>
      <c r="E7" s="175" t="s">
        <v>94</v>
      </c>
      <c r="F7" s="188">
        <v>105</v>
      </c>
      <c r="G7" s="160">
        <v>105</v>
      </c>
      <c r="H7" s="160">
        <v>1</v>
      </c>
      <c r="I7" s="161">
        <v>28914</v>
      </c>
      <c r="J7" s="152">
        <v>3088</v>
      </c>
      <c r="K7" s="161">
        <v>61887.75</v>
      </c>
      <c r="L7" s="152">
        <v>6172</v>
      </c>
      <c r="M7" s="161">
        <v>79666</v>
      </c>
      <c r="N7" s="152">
        <v>8072</v>
      </c>
      <c r="O7" s="161">
        <f>I7+K7+M7</f>
        <v>170467.75</v>
      </c>
      <c r="P7" s="152">
        <f>J7+L7+N7</f>
        <v>17332</v>
      </c>
      <c r="Q7" s="155">
        <f t="shared" si="0"/>
        <v>165.06666666666666</v>
      </c>
      <c r="R7" s="156">
        <f t="shared" si="1"/>
        <v>9.835434456496653</v>
      </c>
      <c r="S7" s="161"/>
      <c r="T7" s="153">
        <f t="shared" si="2"/>
      </c>
      <c r="U7" s="161">
        <v>170467.75</v>
      </c>
      <c r="V7" s="152">
        <v>17332</v>
      </c>
      <c r="W7" s="162">
        <f t="shared" si="3"/>
        <v>9.835434456496653</v>
      </c>
      <c r="X7" s="80"/>
    </row>
    <row r="8" spans="1:25" s="83" customFormat="1" ht="15.75" customHeight="1">
      <c r="A8" s="81">
        <v>4</v>
      </c>
      <c r="B8" s="163" t="s">
        <v>132</v>
      </c>
      <c r="C8" s="164">
        <v>40067</v>
      </c>
      <c r="D8" s="165" t="s">
        <v>27</v>
      </c>
      <c r="E8" s="189" t="s">
        <v>28</v>
      </c>
      <c r="F8" s="190">
        <v>53</v>
      </c>
      <c r="G8" s="166">
        <v>53</v>
      </c>
      <c r="H8" s="166">
        <v>1</v>
      </c>
      <c r="I8" s="167">
        <v>25743.75</v>
      </c>
      <c r="J8" s="168">
        <v>2446</v>
      </c>
      <c r="K8" s="167">
        <v>44890.25</v>
      </c>
      <c r="L8" s="168">
        <v>4240</v>
      </c>
      <c r="M8" s="167">
        <v>55259.25</v>
      </c>
      <c r="N8" s="168">
        <v>5208</v>
      </c>
      <c r="O8" s="167">
        <f>I8+K8+M8</f>
        <v>125893.25</v>
      </c>
      <c r="P8" s="168">
        <f>J8+L8+N8</f>
        <v>11894</v>
      </c>
      <c r="Q8" s="169">
        <f t="shared" si="0"/>
        <v>224.41509433962264</v>
      </c>
      <c r="R8" s="170">
        <f t="shared" si="1"/>
        <v>10.584601479737684</v>
      </c>
      <c r="S8" s="167"/>
      <c r="T8" s="171">
        <f t="shared" si="2"/>
      </c>
      <c r="U8" s="167">
        <v>125893.25</v>
      </c>
      <c r="V8" s="168">
        <v>11894</v>
      </c>
      <c r="W8" s="172">
        <f t="shared" si="3"/>
        <v>10.584601479737684</v>
      </c>
      <c r="X8" s="80"/>
      <c r="Y8" s="82"/>
    </row>
    <row r="9" spans="1:24" s="67" customFormat="1" ht="15.75" customHeight="1">
      <c r="A9" s="2">
        <v>5</v>
      </c>
      <c r="B9" s="150" t="s">
        <v>120</v>
      </c>
      <c r="C9" s="143">
        <v>40060</v>
      </c>
      <c r="D9" s="142" t="s">
        <v>26</v>
      </c>
      <c r="E9" s="173" t="s">
        <v>81</v>
      </c>
      <c r="F9" s="174">
        <v>82</v>
      </c>
      <c r="G9" s="144">
        <v>83</v>
      </c>
      <c r="H9" s="144">
        <v>2</v>
      </c>
      <c r="I9" s="145">
        <v>26885</v>
      </c>
      <c r="J9" s="146">
        <v>2710</v>
      </c>
      <c r="K9" s="145">
        <v>43669</v>
      </c>
      <c r="L9" s="146">
        <v>4294</v>
      </c>
      <c r="M9" s="145">
        <v>52891</v>
      </c>
      <c r="N9" s="146">
        <v>5241</v>
      </c>
      <c r="O9" s="145">
        <f>+I9+K9+M9</f>
        <v>123445</v>
      </c>
      <c r="P9" s="146">
        <f>+J9+L9+N9</f>
        <v>12245</v>
      </c>
      <c r="Q9" s="147">
        <f t="shared" si="0"/>
        <v>147.53012048192772</v>
      </c>
      <c r="R9" s="148">
        <f t="shared" si="1"/>
        <v>10.081257656186198</v>
      </c>
      <c r="S9" s="145">
        <v>152944</v>
      </c>
      <c r="T9" s="149">
        <f t="shared" si="2"/>
        <v>-0.19287451616277854</v>
      </c>
      <c r="U9" s="145">
        <v>385221</v>
      </c>
      <c r="V9" s="146">
        <v>41065</v>
      </c>
      <c r="W9" s="151">
        <f t="shared" si="3"/>
        <v>9.380762206258371</v>
      </c>
      <c r="X9" s="80"/>
    </row>
    <row r="10" spans="1:24" s="67" customFormat="1" ht="15.75" customHeight="1">
      <c r="A10" s="2">
        <v>6</v>
      </c>
      <c r="B10" s="150" t="s">
        <v>61</v>
      </c>
      <c r="C10" s="143">
        <v>39995</v>
      </c>
      <c r="D10" s="142" t="s">
        <v>27</v>
      </c>
      <c r="E10" s="173" t="s">
        <v>28</v>
      </c>
      <c r="F10" s="174">
        <v>209</v>
      </c>
      <c r="G10" s="144">
        <v>119</v>
      </c>
      <c r="H10" s="144">
        <v>11</v>
      </c>
      <c r="I10" s="145">
        <v>15837.75</v>
      </c>
      <c r="J10" s="146">
        <v>2066</v>
      </c>
      <c r="K10" s="145">
        <v>28042.5</v>
      </c>
      <c r="L10" s="146">
        <v>3454</v>
      </c>
      <c r="M10" s="145">
        <v>36043.75</v>
      </c>
      <c r="N10" s="146">
        <v>4490</v>
      </c>
      <c r="O10" s="145">
        <f>I10+K10+M10</f>
        <v>79924</v>
      </c>
      <c r="P10" s="146">
        <f>J10+L10+N10</f>
        <v>10010</v>
      </c>
      <c r="Q10" s="147">
        <f t="shared" si="0"/>
        <v>84.11764705882354</v>
      </c>
      <c r="R10" s="148">
        <f t="shared" si="1"/>
        <v>7.984415584415585</v>
      </c>
      <c r="S10" s="145">
        <v>110469.75</v>
      </c>
      <c r="T10" s="149">
        <f t="shared" si="2"/>
        <v>-0.2765078222771392</v>
      </c>
      <c r="U10" s="145">
        <v>10776812.75</v>
      </c>
      <c r="V10" s="146">
        <v>1328678</v>
      </c>
      <c r="W10" s="151">
        <f t="shared" si="3"/>
        <v>8.11092887065188</v>
      </c>
      <c r="X10" s="83"/>
    </row>
    <row r="11" spans="1:24" s="67" customFormat="1" ht="15.75" customHeight="1">
      <c r="A11" s="2">
        <v>7</v>
      </c>
      <c r="B11" s="150" t="s">
        <v>133</v>
      </c>
      <c r="C11" s="143">
        <v>40067</v>
      </c>
      <c r="D11" s="142" t="s">
        <v>32</v>
      </c>
      <c r="E11" s="173" t="s">
        <v>113</v>
      </c>
      <c r="F11" s="174">
        <v>34</v>
      </c>
      <c r="G11" s="144">
        <v>34</v>
      </c>
      <c r="H11" s="144">
        <v>1</v>
      </c>
      <c r="I11" s="145">
        <v>15873.25</v>
      </c>
      <c r="J11" s="146">
        <v>1496</v>
      </c>
      <c r="K11" s="145">
        <v>23378.5</v>
      </c>
      <c r="L11" s="146">
        <v>2084</v>
      </c>
      <c r="M11" s="145">
        <v>28806</v>
      </c>
      <c r="N11" s="146">
        <v>2604</v>
      </c>
      <c r="O11" s="145">
        <f>SUM(I11+K11+M11)</f>
        <v>68057.75</v>
      </c>
      <c r="P11" s="146">
        <f>SUM(J11+L11+N11)</f>
        <v>6184</v>
      </c>
      <c r="Q11" s="147">
        <f t="shared" si="0"/>
        <v>181.88235294117646</v>
      </c>
      <c r="R11" s="148">
        <f t="shared" si="1"/>
        <v>11.005457632600258</v>
      </c>
      <c r="S11" s="145">
        <v>0</v>
      </c>
      <c r="T11" s="149">
        <f t="shared" si="2"/>
      </c>
      <c r="U11" s="145">
        <v>68057.75</v>
      </c>
      <c r="V11" s="146">
        <v>6184</v>
      </c>
      <c r="W11" s="151">
        <f t="shared" si="3"/>
        <v>11.005457632600258</v>
      </c>
      <c r="X11" s="82"/>
    </row>
    <row r="12" spans="1:25" s="67" customFormat="1" ht="15.75" customHeight="1">
      <c r="A12" s="2">
        <v>8</v>
      </c>
      <c r="B12" s="150" t="s">
        <v>115</v>
      </c>
      <c r="C12" s="143">
        <v>40053</v>
      </c>
      <c r="D12" s="142" t="s">
        <v>2</v>
      </c>
      <c r="E12" s="173" t="s">
        <v>83</v>
      </c>
      <c r="F12" s="174">
        <v>82</v>
      </c>
      <c r="G12" s="144">
        <v>81</v>
      </c>
      <c r="H12" s="144">
        <v>3</v>
      </c>
      <c r="I12" s="145">
        <v>8986</v>
      </c>
      <c r="J12" s="146">
        <v>1102</v>
      </c>
      <c r="K12" s="145">
        <v>15978</v>
      </c>
      <c r="L12" s="146">
        <v>1750</v>
      </c>
      <c r="M12" s="145">
        <v>18810</v>
      </c>
      <c r="N12" s="146">
        <v>2016</v>
      </c>
      <c r="O12" s="145">
        <f>+M12+K12+I12</f>
        <v>43774</v>
      </c>
      <c r="P12" s="146">
        <f>+N12+L12+J12</f>
        <v>4868</v>
      </c>
      <c r="Q12" s="147">
        <f t="shared" si="0"/>
        <v>60.098765432098766</v>
      </c>
      <c r="R12" s="148">
        <f t="shared" si="1"/>
        <v>8.992193919474117</v>
      </c>
      <c r="S12" s="145">
        <v>96543</v>
      </c>
      <c r="T12" s="149">
        <f t="shared" si="2"/>
        <v>-0.5465854593290037</v>
      </c>
      <c r="U12" s="145">
        <v>439662</v>
      </c>
      <c r="V12" s="146">
        <v>49312</v>
      </c>
      <c r="W12" s="151">
        <f t="shared" si="3"/>
        <v>8.915923101881894</v>
      </c>
      <c r="X12" s="84"/>
      <c r="Y12" s="82"/>
    </row>
    <row r="13" spans="1:25" s="67" customFormat="1" ht="15.75" customHeight="1">
      <c r="A13" s="2">
        <v>9</v>
      </c>
      <c r="B13" s="150" t="s">
        <v>116</v>
      </c>
      <c r="C13" s="143">
        <v>40032</v>
      </c>
      <c r="D13" s="142" t="s">
        <v>2</v>
      </c>
      <c r="E13" s="173" t="s">
        <v>11</v>
      </c>
      <c r="F13" s="174">
        <v>96</v>
      </c>
      <c r="G13" s="144">
        <v>91</v>
      </c>
      <c r="H13" s="144">
        <v>6</v>
      </c>
      <c r="I13" s="145">
        <v>8791</v>
      </c>
      <c r="J13" s="146">
        <v>1334</v>
      </c>
      <c r="K13" s="145">
        <v>12763</v>
      </c>
      <c r="L13" s="146">
        <v>1830</v>
      </c>
      <c r="M13" s="145">
        <v>14992</v>
      </c>
      <c r="N13" s="146">
        <v>2109</v>
      </c>
      <c r="O13" s="145">
        <f>+M13+K13+I13</f>
        <v>36546</v>
      </c>
      <c r="P13" s="146">
        <f>+N13+L13+J13</f>
        <v>5273</v>
      </c>
      <c r="Q13" s="147">
        <f t="shared" si="0"/>
        <v>57.94505494505494</v>
      </c>
      <c r="R13" s="148">
        <f t="shared" si="1"/>
        <v>6.930779442442632</v>
      </c>
      <c r="S13" s="145">
        <v>58861</v>
      </c>
      <c r="T13" s="149">
        <f t="shared" si="2"/>
        <v>-0.3791135046975077</v>
      </c>
      <c r="U13" s="145">
        <v>1337131</v>
      </c>
      <c r="V13" s="146">
        <v>155347</v>
      </c>
      <c r="W13" s="151">
        <f t="shared" si="3"/>
        <v>8.607382183112644</v>
      </c>
      <c r="X13" s="82"/>
      <c r="Y13" s="82"/>
    </row>
    <row r="14" spans="1:25" s="67" customFormat="1" ht="15.75" customHeight="1">
      <c r="A14" s="2">
        <v>10</v>
      </c>
      <c r="B14" s="150" t="s">
        <v>87</v>
      </c>
      <c r="C14" s="143">
        <v>40039</v>
      </c>
      <c r="D14" s="142" t="s">
        <v>26</v>
      </c>
      <c r="E14" s="173" t="s">
        <v>81</v>
      </c>
      <c r="F14" s="174">
        <v>68</v>
      </c>
      <c r="G14" s="144">
        <v>49</v>
      </c>
      <c r="H14" s="144">
        <v>5</v>
      </c>
      <c r="I14" s="145">
        <v>6399</v>
      </c>
      <c r="J14" s="146">
        <v>922</v>
      </c>
      <c r="K14" s="145">
        <v>9314</v>
      </c>
      <c r="L14" s="146">
        <v>1275</v>
      </c>
      <c r="M14" s="145">
        <v>10876</v>
      </c>
      <c r="N14" s="146">
        <v>1472</v>
      </c>
      <c r="O14" s="145">
        <f>+I14+K14+M14</f>
        <v>26589</v>
      </c>
      <c r="P14" s="146">
        <f>+J14+L14+N14</f>
        <v>3669</v>
      </c>
      <c r="Q14" s="147">
        <f t="shared" si="0"/>
        <v>74.87755102040816</v>
      </c>
      <c r="R14" s="148">
        <f t="shared" si="1"/>
        <v>7.24693376941946</v>
      </c>
      <c r="S14" s="145">
        <v>34457</v>
      </c>
      <c r="T14" s="149">
        <f t="shared" si="2"/>
        <v>-0.2283425719012102</v>
      </c>
      <c r="U14" s="145">
        <v>674984</v>
      </c>
      <c r="V14" s="146">
        <v>73808</v>
      </c>
      <c r="W14" s="151">
        <f t="shared" si="3"/>
        <v>9.145133318881422</v>
      </c>
      <c r="X14" s="82"/>
      <c r="Y14" s="82"/>
    </row>
    <row r="15" spans="1:25" s="67" customFormat="1" ht="15.75" customHeight="1">
      <c r="A15" s="2">
        <v>11</v>
      </c>
      <c r="B15" s="150" t="s">
        <v>117</v>
      </c>
      <c r="C15" s="143">
        <v>40053</v>
      </c>
      <c r="D15" s="142" t="s">
        <v>27</v>
      </c>
      <c r="E15" s="173" t="s">
        <v>118</v>
      </c>
      <c r="F15" s="174">
        <v>14</v>
      </c>
      <c r="G15" s="144">
        <v>13</v>
      </c>
      <c r="H15" s="144">
        <v>3</v>
      </c>
      <c r="I15" s="145">
        <v>3392</v>
      </c>
      <c r="J15" s="146">
        <v>309</v>
      </c>
      <c r="K15" s="145">
        <v>8631.5</v>
      </c>
      <c r="L15" s="146">
        <v>731</v>
      </c>
      <c r="M15" s="145">
        <v>8515</v>
      </c>
      <c r="N15" s="146">
        <v>731</v>
      </c>
      <c r="O15" s="145">
        <f>I15+K15+M15</f>
        <v>20538.5</v>
      </c>
      <c r="P15" s="146">
        <f>J15+L15+N15</f>
        <v>1771</v>
      </c>
      <c r="Q15" s="147">
        <f t="shared" si="0"/>
        <v>136.23076923076923</v>
      </c>
      <c r="R15" s="148">
        <f t="shared" si="1"/>
        <v>11.597120271033315</v>
      </c>
      <c r="S15" s="145">
        <v>17518.5</v>
      </c>
      <c r="T15" s="149">
        <f t="shared" si="2"/>
        <v>0.17238918857208094</v>
      </c>
      <c r="U15" s="145">
        <v>95056</v>
      </c>
      <c r="V15" s="146">
        <v>8267</v>
      </c>
      <c r="W15" s="151">
        <f t="shared" si="3"/>
        <v>11.49824603846619</v>
      </c>
      <c r="X15" s="82"/>
      <c r="Y15" s="82"/>
    </row>
    <row r="16" spans="1:25" s="67" customFormat="1" ht="15.75" customHeight="1">
      <c r="A16" s="2">
        <v>12</v>
      </c>
      <c r="B16" s="150" t="s">
        <v>69</v>
      </c>
      <c r="C16" s="143">
        <v>40009</v>
      </c>
      <c r="D16" s="142" t="s">
        <v>26</v>
      </c>
      <c r="E16" s="173" t="s">
        <v>81</v>
      </c>
      <c r="F16" s="174">
        <v>190</v>
      </c>
      <c r="G16" s="144">
        <v>76</v>
      </c>
      <c r="H16" s="144">
        <v>9</v>
      </c>
      <c r="I16" s="145">
        <v>5602</v>
      </c>
      <c r="J16" s="146">
        <v>912</v>
      </c>
      <c r="K16" s="145">
        <v>7447</v>
      </c>
      <c r="L16" s="146">
        <v>1128</v>
      </c>
      <c r="M16" s="145">
        <v>7487</v>
      </c>
      <c r="N16" s="146">
        <v>1132</v>
      </c>
      <c r="O16" s="145">
        <f>+I16+K16+M16</f>
        <v>20536</v>
      </c>
      <c r="P16" s="146">
        <f>+J16+L16+N16</f>
        <v>3172</v>
      </c>
      <c r="Q16" s="147">
        <f t="shared" si="0"/>
        <v>41.73684210526316</v>
      </c>
      <c r="R16" s="148">
        <f t="shared" si="1"/>
        <v>6.4741488020176545</v>
      </c>
      <c r="S16" s="145">
        <v>25954</v>
      </c>
      <c r="T16" s="149">
        <f t="shared" si="2"/>
        <v>-0.20875394929490637</v>
      </c>
      <c r="U16" s="145">
        <v>4999027</v>
      </c>
      <c r="V16" s="146">
        <v>630618</v>
      </c>
      <c r="W16" s="151">
        <f t="shared" si="3"/>
        <v>7.92718729880847</v>
      </c>
      <c r="X16" s="82"/>
      <c r="Y16" s="82"/>
    </row>
    <row r="17" spans="1:25" s="67" customFormat="1" ht="15.75" customHeight="1">
      <c r="A17" s="2">
        <v>13</v>
      </c>
      <c r="B17" s="150" t="s">
        <v>42</v>
      </c>
      <c r="C17" s="143">
        <v>39955</v>
      </c>
      <c r="D17" s="142" t="s">
        <v>27</v>
      </c>
      <c r="E17" s="173" t="s">
        <v>28</v>
      </c>
      <c r="F17" s="174">
        <v>88</v>
      </c>
      <c r="G17" s="144">
        <v>47</v>
      </c>
      <c r="H17" s="144">
        <v>17</v>
      </c>
      <c r="I17" s="145">
        <v>4170.5</v>
      </c>
      <c r="J17" s="146">
        <v>607</v>
      </c>
      <c r="K17" s="145">
        <v>6893</v>
      </c>
      <c r="L17" s="146">
        <v>1053</v>
      </c>
      <c r="M17" s="145">
        <v>8189.5</v>
      </c>
      <c r="N17" s="146">
        <v>1279</v>
      </c>
      <c r="O17" s="145">
        <f>I17+K17+M17</f>
        <v>19253</v>
      </c>
      <c r="P17" s="146">
        <f>J17+L17+N17</f>
        <v>2939</v>
      </c>
      <c r="Q17" s="147">
        <f t="shared" si="0"/>
        <v>62.53191489361702</v>
      </c>
      <c r="R17" s="148">
        <f t="shared" si="1"/>
        <v>6.55086764205512</v>
      </c>
      <c r="S17" s="145">
        <v>60601.75</v>
      </c>
      <c r="T17" s="149">
        <f t="shared" si="2"/>
        <v>-0.6823029037940324</v>
      </c>
      <c r="U17" s="145">
        <v>1051655</v>
      </c>
      <c r="V17" s="146">
        <v>135146</v>
      </c>
      <c r="W17" s="151">
        <f t="shared" si="3"/>
        <v>7.7816213576428455</v>
      </c>
      <c r="X17" s="82"/>
      <c r="Y17" s="82"/>
    </row>
    <row r="18" spans="1:25" s="67" customFormat="1" ht="15.75" customHeight="1">
      <c r="A18" s="2">
        <v>14</v>
      </c>
      <c r="B18" s="150" t="s">
        <v>88</v>
      </c>
      <c r="C18" s="143">
        <v>40025</v>
      </c>
      <c r="D18" s="142" t="s">
        <v>26</v>
      </c>
      <c r="E18" s="173" t="s">
        <v>33</v>
      </c>
      <c r="F18" s="174">
        <v>66</v>
      </c>
      <c r="G18" s="144">
        <v>47</v>
      </c>
      <c r="H18" s="144">
        <v>7</v>
      </c>
      <c r="I18" s="145">
        <v>4319</v>
      </c>
      <c r="J18" s="146">
        <v>617</v>
      </c>
      <c r="K18" s="145">
        <v>6300</v>
      </c>
      <c r="L18" s="146">
        <v>907</v>
      </c>
      <c r="M18" s="145">
        <v>7134</v>
      </c>
      <c r="N18" s="146">
        <v>1011</v>
      </c>
      <c r="O18" s="145">
        <f>+I18+K18+M18</f>
        <v>17753</v>
      </c>
      <c r="P18" s="146">
        <f>+J18+L18+N18</f>
        <v>2535</v>
      </c>
      <c r="Q18" s="147">
        <f t="shared" si="0"/>
        <v>53.93617021276596</v>
      </c>
      <c r="R18" s="148">
        <f t="shared" si="1"/>
        <v>7.003155818540434</v>
      </c>
      <c r="S18" s="145">
        <v>23841</v>
      </c>
      <c r="T18" s="149">
        <f t="shared" si="2"/>
        <v>-0.2553584161738182</v>
      </c>
      <c r="U18" s="145">
        <v>1030810</v>
      </c>
      <c r="V18" s="146">
        <v>109698</v>
      </c>
      <c r="W18" s="151">
        <f t="shared" si="3"/>
        <v>9.396798483108169</v>
      </c>
      <c r="X18" s="82"/>
      <c r="Y18" s="82"/>
    </row>
    <row r="19" spans="1:25" s="67" customFormat="1" ht="15.75" customHeight="1">
      <c r="A19" s="2">
        <v>15</v>
      </c>
      <c r="B19" s="150" t="s">
        <v>89</v>
      </c>
      <c r="C19" s="143">
        <v>40039</v>
      </c>
      <c r="D19" s="142" t="s">
        <v>27</v>
      </c>
      <c r="E19" s="173" t="s">
        <v>67</v>
      </c>
      <c r="F19" s="174">
        <v>25</v>
      </c>
      <c r="G19" s="144">
        <v>25</v>
      </c>
      <c r="H19" s="144">
        <v>5</v>
      </c>
      <c r="I19" s="145">
        <v>3221.5</v>
      </c>
      <c r="J19" s="146">
        <v>478</v>
      </c>
      <c r="K19" s="145">
        <v>3933.5</v>
      </c>
      <c r="L19" s="146">
        <v>575</v>
      </c>
      <c r="M19" s="145">
        <v>5535</v>
      </c>
      <c r="N19" s="146">
        <v>820</v>
      </c>
      <c r="O19" s="145">
        <f>I19+K19+M19</f>
        <v>12690</v>
      </c>
      <c r="P19" s="146">
        <f>J19+L19+N19</f>
        <v>1873</v>
      </c>
      <c r="Q19" s="147">
        <f t="shared" si="0"/>
        <v>74.92</v>
      </c>
      <c r="R19" s="148">
        <f t="shared" si="1"/>
        <v>6.775226908702616</v>
      </c>
      <c r="S19" s="145">
        <v>13638</v>
      </c>
      <c r="T19" s="149">
        <f t="shared" si="2"/>
        <v>-0.06951165860096789</v>
      </c>
      <c r="U19" s="145">
        <v>183683.5</v>
      </c>
      <c r="V19" s="146">
        <v>21446</v>
      </c>
      <c r="W19" s="151">
        <f t="shared" si="3"/>
        <v>8.564930523174485</v>
      </c>
      <c r="X19" s="82"/>
      <c r="Y19" s="82"/>
    </row>
    <row r="20" spans="1:25" s="67" customFormat="1" ht="15.75" customHeight="1">
      <c r="A20" s="2">
        <v>16</v>
      </c>
      <c r="B20" s="150" t="s">
        <v>73</v>
      </c>
      <c r="C20" s="143">
        <v>40018</v>
      </c>
      <c r="D20" s="142" t="s">
        <v>27</v>
      </c>
      <c r="E20" s="173" t="s">
        <v>56</v>
      </c>
      <c r="F20" s="174">
        <v>15</v>
      </c>
      <c r="G20" s="144">
        <v>15</v>
      </c>
      <c r="H20" s="144">
        <v>8</v>
      </c>
      <c r="I20" s="145">
        <v>2712</v>
      </c>
      <c r="J20" s="146">
        <v>351</v>
      </c>
      <c r="K20" s="145">
        <v>3694.5</v>
      </c>
      <c r="L20" s="146">
        <v>462</v>
      </c>
      <c r="M20" s="145">
        <v>5262.5</v>
      </c>
      <c r="N20" s="146">
        <v>652</v>
      </c>
      <c r="O20" s="145">
        <f>I20+K20+M20</f>
        <v>11669</v>
      </c>
      <c r="P20" s="146">
        <f>J20+L20+N20</f>
        <v>1465</v>
      </c>
      <c r="Q20" s="147">
        <f t="shared" si="0"/>
        <v>97.66666666666667</v>
      </c>
      <c r="R20" s="148">
        <f t="shared" si="1"/>
        <v>7.965187713310581</v>
      </c>
      <c r="S20" s="145">
        <v>4986.5</v>
      </c>
      <c r="T20" s="149">
        <f t="shared" si="2"/>
        <v>1.3401183194625488</v>
      </c>
      <c r="U20" s="145">
        <v>147665.5</v>
      </c>
      <c r="V20" s="146">
        <v>20011</v>
      </c>
      <c r="W20" s="151">
        <f t="shared" si="3"/>
        <v>7.379216430962971</v>
      </c>
      <c r="X20" s="82"/>
      <c r="Y20" s="82"/>
    </row>
    <row r="21" spans="1:24" s="67" customFormat="1" ht="15.75" customHeight="1">
      <c r="A21" s="2">
        <v>17</v>
      </c>
      <c r="B21" s="150" t="s">
        <v>72</v>
      </c>
      <c r="C21" s="143">
        <v>40018</v>
      </c>
      <c r="D21" s="142" t="s">
        <v>26</v>
      </c>
      <c r="E21" s="173" t="s">
        <v>19</v>
      </c>
      <c r="F21" s="174">
        <v>70</v>
      </c>
      <c r="G21" s="144">
        <v>33</v>
      </c>
      <c r="H21" s="144">
        <v>8</v>
      </c>
      <c r="I21" s="145">
        <v>2643</v>
      </c>
      <c r="J21" s="146">
        <v>377</v>
      </c>
      <c r="K21" s="145">
        <v>3448</v>
      </c>
      <c r="L21" s="146">
        <v>490</v>
      </c>
      <c r="M21" s="145">
        <v>4100</v>
      </c>
      <c r="N21" s="146">
        <v>593</v>
      </c>
      <c r="O21" s="145">
        <f>+I21+K21+M21</f>
        <v>10191</v>
      </c>
      <c r="P21" s="146">
        <f>+J21+L21+N21</f>
        <v>1460</v>
      </c>
      <c r="Q21" s="147">
        <f t="shared" si="0"/>
        <v>44.24242424242424</v>
      </c>
      <c r="R21" s="148">
        <f t="shared" si="1"/>
        <v>6.98013698630137</v>
      </c>
      <c r="S21" s="145">
        <v>13580</v>
      </c>
      <c r="T21" s="149">
        <f t="shared" si="2"/>
        <v>-0.2495581737849779</v>
      </c>
      <c r="U21" s="145">
        <v>1047163</v>
      </c>
      <c r="V21" s="146">
        <v>118169</v>
      </c>
      <c r="W21" s="151">
        <f t="shared" si="3"/>
        <v>8.861571139638992</v>
      </c>
      <c r="X21" s="82"/>
    </row>
    <row r="22" spans="1:24" s="67" customFormat="1" ht="15.75" customHeight="1">
      <c r="A22" s="2">
        <v>18</v>
      </c>
      <c r="B22" s="150" t="s">
        <v>75</v>
      </c>
      <c r="C22" s="143">
        <v>40025</v>
      </c>
      <c r="D22" s="142" t="s">
        <v>27</v>
      </c>
      <c r="E22" s="173" t="s">
        <v>76</v>
      </c>
      <c r="F22" s="174">
        <v>35</v>
      </c>
      <c r="G22" s="144">
        <v>35</v>
      </c>
      <c r="H22" s="144">
        <v>7</v>
      </c>
      <c r="I22" s="145">
        <v>2269.5</v>
      </c>
      <c r="J22" s="146">
        <v>407</v>
      </c>
      <c r="K22" s="145">
        <v>3634</v>
      </c>
      <c r="L22" s="146">
        <v>636</v>
      </c>
      <c r="M22" s="145">
        <v>3899.5</v>
      </c>
      <c r="N22" s="146">
        <v>664</v>
      </c>
      <c r="O22" s="145">
        <f aca="true" t="shared" si="4" ref="O22:P24">I22+K22+M22</f>
        <v>9803</v>
      </c>
      <c r="P22" s="146">
        <f t="shared" si="4"/>
        <v>1707</v>
      </c>
      <c r="Q22" s="147">
        <f t="shared" si="0"/>
        <v>48.77142857142857</v>
      </c>
      <c r="R22" s="148">
        <f t="shared" si="1"/>
        <v>5.74282366725249</v>
      </c>
      <c r="S22" s="145">
        <v>10969.5</v>
      </c>
      <c r="T22" s="149">
        <f t="shared" si="2"/>
        <v>-0.10634030721546105</v>
      </c>
      <c r="U22" s="145">
        <v>262304</v>
      </c>
      <c r="V22" s="146">
        <v>35390</v>
      </c>
      <c r="W22" s="151">
        <f t="shared" si="3"/>
        <v>7.411811246114722</v>
      </c>
      <c r="X22" s="82"/>
    </row>
    <row r="23" spans="1:24" s="67" customFormat="1" ht="15.75" customHeight="1">
      <c r="A23" s="2">
        <v>19</v>
      </c>
      <c r="B23" s="150" t="s">
        <v>92</v>
      </c>
      <c r="C23" s="143">
        <v>40011</v>
      </c>
      <c r="D23" s="142" t="s">
        <v>93</v>
      </c>
      <c r="E23" s="173" t="s">
        <v>94</v>
      </c>
      <c r="F23" s="174">
        <v>20</v>
      </c>
      <c r="G23" s="144">
        <v>17</v>
      </c>
      <c r="H23" s="144">
        <v>9</v>
      </c>
      <c r="I23" s="145">
        <v>1501</v>
      </c>
      <c r="J23" s="146">
        <v>246</v>
      </c>
      <c r="K23" s="145">
        <v>2592.5</v>
      </c>
      <c r="L23" s="146">
        <v>377</v>
      </c>
      <c r="M23" s="145">
        <v>3238.5</v>
      </c>
      <c r="N23" s="146">
        <v>472</v>
      </c>
      <c r="O23" s="145">
        <f t="shared" si="4"/>
        <v>7332</v>
      </c>
      <c r="P23" s="146">
        <f t="shared" si="4"/>
        <v>1095</v>
      </c>
      <c r="Q23" s="147">
        <f t="shared" si="0"/>
        <v>64.41176470588235</v>
      </c>
      <c r="R23" s="148">
        <f t="shared" si="1"/>
        <v>6.695890410958904</v>
      </c>
      <c r="S23" s="145">
        <v>7282.5</v>
      </c>
      <c r="T23" s="149">
        <f t="shared" si="2"/>
        <v>0.006797116374871267</v>
      </c>
      <c r="U23" s="145">
        <v>379388.75</v>
      </c>
      <c r="V23" s="146">
        <v>41126</v>
      </c>
      <c r="W23" s="151">
        <f t="shared" si="3"/>
        <v>9.22503404172543</v>
      </c>
      <c r="X23" s="82"/>
    </row>
    <row r="24" spans="1:24" s="67" customFormat="1" ht="18">
      <c r="A24" s="2">
        <v>20</v>
      </c>
      <c r="B24" s="150" t="s">
        <v>84</v>
      </c>
      <c r="C24" s="143">
        <v>39990</v>
      </c>
      <c r="D24" s="142" t="s">
        <v>27</v>
      </c>
      <c r="E24" s="173" t="s">
        <v>56</v>
      </c>
      <c r="F24" s="174">
        <v>10</v>
      </c>
      <c r="G24" s="144">
        <v>10</v>
      </c>
      <c r="H24" s="144">
        <v>12</v>
      </c>
      <c r="I24" s="145">
        <v>1692.5</v>
      </c>
      <c r="J24" s="146">
        <v>240</v>
      </c>
      <c r="K24" s="145">
        <v>2350</v>
      </c>
      <c r="L24" s="146">
        <v>296</v>
      </c>
      <c r="M24" s="145">
        <v>3284</v>
      </c>
      <c r="N24" s="146">
        <v>409</v>
      </c>
      <c r="O24" s="145">
        <f t="shared" si="4"/>
        <v>7326.5</v>
      </c>
      <c r="P24" s="146">
        <f t="shared" si="4"/>
        <v>945</v>
      </c>
      <c r="Q24" s="147">
        <f t="shared" si="0"/>
        <v>94.5</v>
      </c>
      <c r="R24" s="148">
        <f t="shared" si="1"/>
        <v>7.752910052910053</v>
      </c>
      <c r="S24" s="145">
        <v>5054.5</v>
      </c>
      <c r="T24" s="149">
        <f t="shared" si="2"/>
        <v>0.449500445147888</v>
      </c>
      <c r="U24" s="145">
        <v>115953.75</v>
      </c>
      <c r="V24" s="146">
        <v>17037</v>
      </c>
      <c r="W24" s="151">
        <f t="shared" si="3"/>
        <v>6.805995773903856</v>
      </c>
      <c r="X24" s="82"/>
    </row>
    <row r="25" spans="1:28" s="91" customFormat="1" ht="15">
      <c r="A25" s="1"/>
      <c r="B25" s="235"/>
      <c r="C25" s="235"/>
      <c r="D25" s="236"/>
      <c r="E25" s="236"/>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37"/>
      <c r="E27" s="238"/>
      <c r="F27" s="238"/>
      <c r="G27" s="238"/>
      <c r="H27" s="108"/>
      <c r="I27" s="109"/>
      <c r="K27" s="109"/>
      <c r="M27" s="109"/>
      <c r="O27" s="111"/>
      <c r="R27" s="112"/>
      <c r="S27" s="239" t="s">
        <v>0</v>
      </c>
      <c r="T27" s="239"/>
      <c r="U27" s="239"/>
      <c r="V27" s="239"/>
      <c r="W27" s="239"/>
      <c r="X27" s="113"/>
    </row>
    <row r="28" spans="1:24" s="110" customFormat="1" ht="18">
      <c r="A28" s="104"/>
      <c r="B28" s="83"/>
      <c r="C28" s="105"/>
      <c r="D28" s="106"/>
      <c r="E28" s="107"/>
      <c r="F28" s="107"/>
      <c r="G28" s="114"/>
      <c r="H28" s="108"/>
      <c r="M28" s="109"/>
      <c r="O28" s="111"/>
      <c r="R28" s="112"/>
      <c r="S28" s="239"/>
      <c r="T28" s="239"/>
      <c r="U28" s="239"/>
      <c r="V28" s="239"/>
      <c r="W28" s="239"/>
      <c r="X28" s="113"/>
    </row>
    <row r="29" spans="1:24" s="110" customFormat="1" ht="18">
      <c r="A29" s="104"/>
      <c r="G29" s="108"/>
      <c r="H29" s="108"/>
      <c r="M29" s="109"/>
      <c r="O29" s="111"/>
      <c r="R29" s="112"/>
      <c r="S29" s="239"/>
      <c r="T29" s="239"/>
      <c r="U29" s="239"/>
      <c r="V29" s="239"/>
      <c r="W29" s="239"/>
      <c r="X29" s="113"/>
    </row>
    <row r="30" spans="1:24" s="110" customFormat="1" ht="30" customHeight="1">
      <c r="A30" s="104"/>
      <c r="C30" s="108"/>
      <c r="E30" s="115"/>
      <c r="F30" s="108"/>
      <c r="G30" s="108"/>
      <c r="H30" s="108"/>
      <c r="I30" s="109"/>
      <c r="K30" s="109"/>
      <c r="M30" s="109"/>
      <c r="O30" s="111"/>
      <c r="P30" s="232" t="s">
        <v>25</v>
      </c>
      <c r="Q30" s="233"/>
      <c r="R30" s="233"/>
      <c r="S30" s="233"/>
      <c r="T30" s="233"/>
      <c r="U30" s="233"/>
      <c r="V30" s="233"/>
      <c r="W30" s="233"/>
      <c r="X30" s="113"/>
    </row>
    <row r="31" spans="1:24" s="110" customFormat="1" ht="30" customHeight="1">
      <c r="A31" s="104"/>
      <c r="C31" s="108"/>
      <c r="E31" s="115"/>
      <c r="F31" s="108"/>
      <c r="G31" s="108"/>
      <c r="H31" s="108"/>
      <c r="I31" s="109"/>
      <c r="K31" s="109"/>
      <c r="M31" s="109"/>
      <c r="O31" s="111"/>
      <c r="P31" s="233"/>
      <c r="Q31" s="233"/>
      <c r="R31" s="233"/>
      <c r="S31" s="233"/>
      <c r="T31" s="233"/>
      <c r="U31" s="233"/>
      <c r="V31" s="233"/>
      <c r="W31" s="233"/>
      <c r="X31" s="113"/>
    </row>
    <row r="32" spans="1:24" s="110" customFormat="1" ht="30" customHeight="1">
      <c r="A32" s="104"/>
      <c r="C32" s="108"/>
      <c r="E32" s="115"/>
      <c r="F32" s="108"/>
      <c r="G32" s="108"/>
      <c r="H32" s="108"/>
      <c r="I32" s="109"/>
      <c r="K32" s="109"/>
      <c r="M32" s="109"/>
      <c r="O32" s="111"/>
      <c r="P32" s="233"/>
      <c r="Q32" s="233"/>
      <c r="R32" s="233"/>
      <c r="S32" s="233"/>
      <c r="T32" s="233"/>
      <c r="U32" s="233"/>
      <c r="V32" s="233"/>
      <c r="W32" s="233"/>
      <c r="X32" s="113"/>
    </row>
    <row r="33" spans="1:24" s="110" customFormat="1" ht="30" customHeight="1">
      <c r="A33" s="104"/>
      <c r="C33" s="108"/>
      <c r="E33" s="115"/>
      <c r="F33" s="108"/>
      <c r="G33" s="108"/>
      <c r="H33" s="108"/>
      <c r="I33" s="109"/>
      <c r="K33" s="109"/>
      <c r="M33" s="109"/>
      <c r="O33" s="111"/>
      <c r="P33" s="233"/>
      <c r="Q33" s="233"/>
      <c r="R33" s="233"/>
      <c r="S33" s="233"/>
      <c r="T33" s="233"/>
      <c r="U33" s="233"/>
      <c r="V33" s="233"/>
      <c r="W33" s="233"/>
      <c r="X33" s="113"/>
    </row>
    <row r="34" spans="1:24" s="110" customFormat="1" ht="30" customHeight="1">
      <c r="A34" s="104"/>
      <c r="C34" s="108"/>
      <c r="E34" s="115"/>
      <c r="F34" s="108"/>
      <c r="G34" s="108"/>
      <c r="H34" s="108"/>
      <c r="I34" s="109"/>
      <c r="K34" s="109"/>
      <c r="M34" s="109"/>
      <c r="O34" s="111"/>
      <c r="P34" s="233"/>
      <c r="Q34" s="233"/>
      <c r="R34" s="233"/>
      <c r="S34" s="233"/>
      <c r="T34" s="233"/>
      <c r="U34" s="233"/>
      <c r="V34" s="233"/>
      <c r="W34" s="233"/>
      <c r="X34" s="113"/>
    </row>
    <row r="35" spans="1:24" s="110" customFormat="1" ht="45" customHeight="1">
      <c r="A35" s="104"/>
      <c r="C35" s="108"/>
      <c r="E35" s="115"/>
      <c r="F35" s="108"/>
      <c r="G35" s="116"/>
      <c r="H35" s="116"/>
      <c r="I35" s="117"/>
      <c r="J35" s="118"/>
      <c r="K35" s="117"/>
      <c r="L35" s="118"/>
      <c r="M35" s="117"/>
      <c r="N35" s="118"/>
      <c r="O35" s="111"/>
      <c r="P35" s="233"/>
      <c r="Q35" s="233"/>
      <c r="R35" s="233"/>
      <c r="S35" s="233"/>
      <c r="T35" s="233"/>
      <c r="U35" s="233"/>
      <c r="V35" s="233"/>
      <c r="W35" s="233"/>
      <c r="X35" s="113"/>
    </row>
    <row r="36" spans="1:24" s="110" customFormat="1" ht="33" customHeight="1">
      <c r="A36" s="104"/>
      <c r="C36" s="108"/>
      <c r="E36" s="115"/>
      <c r="F36" s="108"/>
      <c r="G36" s="116"/>
      <c r="H36" s="116"/>
      <c r="I36" s="117"/>
      <c r="J36" s="118"/>
      <c r="K36" s="117"/>
      <c r="L36" s="118"/>
      <c r="M36" s="117"/>
      <c r="N36" s="118"/>
      <c r="O36" s="111"/>
      <c r="P36" s="234" t="s">
        <v>12</v>
      </c>
      <c r="Q36" s="233"/>
      <c r="R36" s="233"/>
      <c r="S36" s="233"/>
      <c r="T36" s="233"/>
      <c r="U36" s="233"/>
      <c r="V36" s="233"/>
      <c r="W36" s="233"/>
      <c r="X36" s="113"/>
    </row>
    <row r="37" spans="1:24" s="110" customFormat="1" ht="33" customHeight="1">
      <c r="A37" s="104"/>
      <c r="C37" s="108"/>
      <c r="E37" s="115"/>
      <c r="F37" s="108"/>
      <c r="G37" s="116"/>
      <c r="H37" s="116"/>
      <c r="I37" s="117"/>
      <c r="J37" s="118"/>
      <c r="K37" s="117"/>
      <c r="L37" s="118"/>
      <c r="M37" s="117"/>
      <c r="N37" s="118"/>
      <c r="O37" s="111"/>
      <c r="P37" s="233"/>
      <c r="Q37" s="233"/>
      <c r="R37" s="233"/>
      <c r="S37" s="233"/>
      <c r="T37" s="233"/>
      <c r="U37" s="233"/>
      <c r="V37" s="233"/>
      <c r="W37" s="233"/>
      <c r="X37" s="113"/>
    </row>
    <row r="38" spans="1:24" s="110" customFormat="1" ht="33" customHeight="1">
      <c r="A38" s="104"/>
      <c r="C38" s="108"/>
      <c r="E38" s="115"/>
      <c r="F38" s="108"/>
      <c r="G38" s="116"/>
      <c r="H38" s="116"/>
      <c r="I38" s="117"/>
      <c r="J38" s="118"/>
      <c r="K38" s="117"/>
      <c r="L38" s="118"/>
      <c r="M38" s="117"/>
      <c r="N38" s="118"/>
      <c r="O38" s="111"/>
      <c r="P38" s="233"/>
      <c r="Q38" s="233"/>
      <c r="R38" s="233"/>
      <c r="S38" s="233"/>
      <c r="T38" s="233"/>
      <c r="U38" s="233"/>
      <c r="V38" s="233"/>
      <c r="W38" s="233"/>
      <c r="X38" s="113"/>
    </row>
    <row r="39" spans="1:24" s="110" customFormat="1" ht="33" customHeight="1">
      <c r="A39" s="104"/>
      <c r="C39" s="108"/>
      <c r="E39" s="115"/>
      <c r="F39" s="108"/>
      <c r="G39" s="116"/>
      <c r="H39" s="116"/>
      <c r="I39" s="117"/>
      <c r="J39" s="118"/>
      <c r="K39" s="117"/>
      <c r="L39" s="118"/>
      <c r="M39" s="117"/>
      <c r="N39" s="118"/>
      <c r="O39" s="111"/>
      <c r="P39" s="233"/>
      <c r="Q39" s="233"/>
      <c r="R39" s="233"/>
      <c r="S39" s="233"/>
      <c r="T39" s="233"/>
      <c r="U39" s="233"/>
      <c r="V39" s="233"/>
      <c r="W39" s="233"/>
      <c r="X39" s="113"/>
    </row>
    <row r="40" spans="1:24" s="110" customFormat="1" ht="33" customHeight="1">
      <c r="A40" s="104"/>
      <c r="C40" s="108"/>
      <c r="E40" s="115"/>
      <c r="F40" s="108"/>
      <c r="G40" s="116"/>
      <c r="H40" s="116"/>
      <c r="I40" s="117"/>
      <c r="J40" s="118"/>
      <c r="K40" s="117"/>
      <c r="L40" s="118"/>
      <c r="M40" s="117"/>
      <c r="N40" s="118"/>
      <c r="O40" s="111"/>
      <c r="P40" s="233"/>
      <c r="Q40" s="233"/>
      <c r="R40" s="233"/>
      <c r="S40" s="233"/>
      <c r="T40" s="233"/>
      <c r="U40" s="233"/>
      <c r="V40" s="233"/>
      <c r="W40" s="233"/>
      <c r="X40" s="113"/>
    </row>
    <row r="41" spans="16:23" ht="33" customHeight="1">
      <c r="P41" s="233"/>
      <c r="Q41" s="233"/>
      <c r="R41" s="233"/>
      <c r="S41" s="233"/>
      <c r="T41" s="233"/>
      <c r="U41" s="233"/>
      <c r="V41" s="233"/>
      <c r="W41" s="233"/>
    </row>
    <row r="42" spans="16:23" ht="33" customHeight="1">
      <c r="P42" s="233"/>
      <c r="Q42" s="233"/>
      <c r="R42" s="233"/>
      <c r="S42" s="233"/>
      <c r="T42" s="233"/>
      <c r="U42" s="233"/>
      <c r="V42" s="233"/>
      <c r="W42" s="233"/>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9:P2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2009-09-15T07:00:05Z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