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4-26 Jul (we 30)" sheetId="1" r:id="rId1"/>
    <sheet name="24-26 Jun (Top 20)" sheetId="2" r:id="rId2"/>
  </sheets>
  <definedNames>
    <definedName name="_xlnm.Print_Area" localSheetId="0">'24-26 Jul (we 30)'!$A$1:$W$79</definedName>
  </definedNames>
  <calcPr fullCalcOnLoad="1"/>
</workbook>
</file>

<file path=xl/sharedStrings.xml><?xml version="1.0" encoding="utf-8"?>
<sst xmlns="http://schemas.openxmlformats.org/spreadsheetml/2006/main" count="297" uniqueCount="118">
  <si>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</si>
  <si>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</si>
  <si>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</si>
  <si>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</si>
  <si>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</si>
  <si>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</si>
  <si>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</si>
  <si>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</si>
  <si>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</si>
  <si>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</si>
  <si>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</si>
  <si>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</si>
  <si>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</si>
  <si>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</si>
  <si>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</si>
  <si>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</si>
  <si>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</si>
  <si>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</si>
  <si>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</si>
  <si>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</si>
  <si>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</si>
  <si>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</si>
  <si>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</si>
  <si>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</si>
  <si>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</si>
  <si>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</si>
  <si>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</si>
  <si>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</si>
  <si>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</si>
  <si>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</si>
  <si>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UNIVERSAL</t>
  </si>
  <si>
    <t>TWILIGHT</t>
  </si>
  <si>
    <t>OZEN</t>
  </si>
  <si>
    <t>SPRI</t>
  </si>
  <si>
    <t>ALL THE BOYS LOVE MANDY LANE</t>
  </si>
  <si>
    <t>FILMPOP</t>
  </si>
  <si>
    <t>OZEN-UMUT</t>
  </si>
  <si>
    <t>X-MEN ORIGINS: WOLVERINE</t>
  </si>
  <si>
    <t>MARTYRS</t>
  </si>
  <si>
    <t xml:space="preserve">BIR FILM   </t>
  </si>
  <si>
    <t>SADDAM'IN ASKERLERİ</t>
  </si>
  <si>
    <t>CINEGROUP</t>
  </si>
  <si>
    <t>CRANK 2: HIGH VOLTAGE</t>
  </si>
  <si>
    <t>CLIVE BARKER'S BOOK OF BLOOD</t>
  </si>
  <si>
    <t>MEDYAVIZYON</t>
  </si>
  <si>
    <t>BAŞKA SEMTİN ÇOCUKLARI</t>
  </si>
  <si>
    <t>BULUT FILM</t>
  </si>
  <si>
    <t>NOKTA</t>
  </si>
  <si>
    <t>ANGELS &amp; DEMONS</t>
  </si>
  <si>
    <t>ADAB-I MUAŞERET</t>
  </si>
  <si>
    <t>HANNAH MONTANA</t>
  </si>
  <si>
    <t>NIGHT AT THE MUSEUM 2</t>
  </si>
  <si>
    <t>MY BEST FRIEND'S GIRL</t>
  </si>
  <si>
    <t>HADİGARİ CUMHUR</t>
  </si>
  <si>
    <t>METAFOR</t>
  </si>
  <si>
    <t>UNINVITED</t>
  </si>
  <si>
    <t>PUSH</t>
  </si>
  <si>
    <t>ROADSIDE ROMEO</t>
  </si>
  <si>
    <t>PINEMA</t>
  </si>
  <si>
    <t>ICON MEDYA</t>
  </si>
  <si>
    <t>EASY VIRTUE</t>
  </si>
  <si>
    <t>R FILM</t>
  </si>
  <si>
    <t>FROZEN RIVER</t>
  </si>
  <si>
    <t>TERMINATOR: SALVATION</t>
  </si>
  <si>
    <t>BLINDNESS</t>
  </si>
  <si>
    <t>FOCUS FEATURES</t>
  </si>
  <si>
    <t>ANYTHING FOR HER</t>
  </si>
  <si>
    <t>FILMA</t>
  </si>
  <si>
    <t>SOMEONE BEHIND YOU</t>
  </si>
  <si>
    <t>HAYALET FILM</t>
  </si>
  <si>
    <t>HAUNTING IN CONNECTICUT</t>
  </si>
  <si>
    <t>I LOVE YOU MAN</t>
  </si>
  <si>
    <t>TRAITOR</t>
  </si>
  <si>
    <t>BURNING PLAIN</t>
  </si>
  <si>
    <t>2929 INTERNATIONAL</t>
  </si>
  <si>
    <t>SHINJUKU INCIDENT</t>
  </si>
  <si>
    <t>EMPEROR</t>
  </si>
  <si>
    <t>NORD</t>
  </si>
  <si>
    <t>BIR FILM</t>
  </si>
  <si>
    <t>PROPOSAL,THE</t>
  </si>
  <si>
    <t>17 AGAIN</t>
  </si>
  <si>
    <t>LAST HOUSE ON THE LEFT, THE</t>
  </si>
  <si>
    <t>12 ROUNDS</t>
  </si>
  <si>
    <t>DIARY OF A SEX ADDICT</t>
  </si>
  <si>
    <t>COMING SOON</t>
  </si>
  <si>
    <t>7.SANAT</t>
  </si>
  <si>
    <t>L'ENNEMI INTIME</t>
  </si>
  <si>
    <t>ICE AGE 3: DAWN OF THE DINOSAURS</t>
  </si>
  <si>
    <t>I'VE LOVED YOU SO LONG…</t>
  </si>
  <si>
    <t>UGC</t>
  </si>
  <si>
    <t>ALONE</t>
  </si>
  <si>
    <t>DUKA FILM</t>
  </si>
  <si>
    <t>PUBLIC ENEMIES</t>
  </si>
  <si>
    <t>HANGOVER</t>
  </si>
  <si>
    <t>HUSH</t>
  </si>
  <si>
    <t>PATHE</t>
  </si>
  <si>
    <t>TOWELHEAD</t>
  </si>
  <si>
    <t>HARRY POTTER 6: HALF-BLOOD PRINCE</t>
  </si>
  <si>
    <t>TRANSFORMERS 2</t>
  </si>
  <si>
    <t>LAST CHANCE HARVEY</t>
  </si>
  <si>
    <t>OSMANLI CUMHURİYETİ</t>
  </si>
  <si>
    <t>D PRODUCTIONS</t>
  </si>
  <si>
    <t>MARATHON-SARMASIK</t>
  </si>
  <si>
    <t xml:space="preserve">NO MAN'S LAND:THE RISE OF REEKER </t>
  </si>
  <si>
    <t>YERLI FILM</t>
  </si>
  <si>
    <t>HOW TO LOSE FRIENDS AND ALIENATE</t>
  </si>
  <si>
    <t>GHOSTS OF GIRLFRIEND PAST</t>
  </si>
  <si>
    <t>HUMANS</t>
  </si>
  <si>
    <t>SECRETS OF STATE</t>
  </si>
  <si>
    <t>GMM TAI HUB.</t>
  </si>
  <si>
    <t>LOC-AVSAR</t>
  </si>
  <si>
    <t>SUNSHINE BARRY AND THE DISCO WORMS</t>
  </si>
  <si>
    <t xml:space="preserve">SOLA MEDIA </t>
  </si>
  <si>
    <t>OLDUR BENI</t>
  </si>
  <si>
    <t>SAYGIN FILM</t>
  </si>
  <si>
    <t>KADRİ'NİN GÖTÜRDÜĞÜ YERE GİT</t>
  </si>
  <si>
    <t>U.S.T.A-MEDYAVIZYON</t>
  </si>
  <si>
    <t>MONSTERS VS. ALIENS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</si>
</sst>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5">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8"/>
      <name val="Impact"/>
      <family val="0"/>
    </font>
    <font>
      <sz val="28"/>
      <color indexed="8"/>
      <name val="Impact"/>
      <family val="0"/>
    </font>
    <font>
      <sz val="28"/>
      <color indexed="8"/>
      <name val="Arial"/>
      <family val="0"/>
    </font>
    <font>
      <sz val="24"/>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32">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185" fontId="16" fillId="0" borderId="32" xfId="0" applyNumberFormat="1"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0" fontId="16" fillId="0" borderId="15" xfId="0"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4"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185" fontId="16" fillId="0" borderId="37"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193" fontId="16" fillId="0" borderId="38"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9" xfId="42" applyFont="1" applyFill="1" applyBorder="1" applyAlignment="1" applyProtection="1">
      <alignment horizontal="center" vertical="center"/>
      <protection/>
    </xf>
    <xf numFmtId="171" fontId="16" fillId="0" borderId="40" xfId="42" applyFont="1" applyFill="1" applyBorder="1" applyAlignment="1" applyProtection="1">
      <alignment horizontal="center" vertical="center"/>
      <protection/>
    </xf>
    <xf numFmtId="190" fontId="16" fillId="0" borderId="37"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6117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4630400" y="0"/>
          <a:ext cx="2943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59267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4497050" y="419100"/>
          <a:ext cx="29337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30
</a:t>
          </a:r>
          <a:r>
            <a:rPr lang="en-US" cap="none" sz="2000" b="0" i="0" u="none" baseline="0">
              <a:solidFill>
                <a:srgbClr val="000000"/>
              </a:solidFill>
              <a:latin typeface="Impact"/>
              <a:ea typeface="Impact"/>
              <a:cs typeface="Impact"/>
            </a:rPr>
            <a:t>24 - 26 JUL'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9729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258050" y="0"/>
          <a:ext cx="2533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315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124700" y="0"/>
          <a:ext cx="2181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3059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467600" y="409575"/>
          <a:ext cx="17430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315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124700" y="0"/>
          <a:ext cx="2181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305925" cy="1038225"/>
        </a:xfrm>
        <a:prstGeom prst="rect">
          <a:avLst/>
        </a:prstGeom>
        <a:solidFill>
          <a:srgbClr val="33CCCC"/>
        </a:solidFill>
        <a:ln w="38100" cmpd="dbl">
          <a:noFill/>
        </a:ln>
      </xdr:spPr>
      <xdr:txBody>
        <a:bodyPr vertOverflow="clip" wrap="square" lIns="73152" tIns="64008" rIns="73152" bIns="64008"/>
        <a:p>
          <a:pPr algn="ctr">
            <a:defRPr/>
          </a:pPr>
          <a:r>
            <a:rPr lang="en-US" cap="none" sz="2800" b="0" i="0" u="none" baseline="0">
              <a:solidFill>
                <a:srgbClr val="000000"/>
              </a:solidFill>
              <a:latin typeface="Impact"/>
              <a:ea typeface="Impact"/>
              <a:cs typeface="Impact"/>
            </a:rPr>
            <a:t>TÜRK</a:t>
          </a:r>
          <a:r>
            <a:rPr lang="en-US" cap="none" sz="2800" b="0" i="0" u="none" baseline="0">
              <a:solidFill>
                <a:srgbClr val="000000"/>
              </a:solidFill>
              <a:latin typeface="Arial"/>
              <a:ea typeface="Arial"/>
              <a:cs typeface="Arial"/>
            </a:rPr>
            <a:t>İ</a:t>
          </a:r>
          <a:r>
            <a:rPr lang="en-US" cap="none" sz="2800" b="0" i="0" u="none" baseline="0">
              <a:solidFill>
                <a:srgbClr val="000000"/>
              </a:solidFill>
              <a:latin typeface="Impact"/>
              <a:ea typeface="Impact"/>
              <a:cs typeface="Impact"/>
            </a:rPr>
            <a:t>YE'S WEEKEND MARKET DATA</a:t>
          </a:r>
          <a:r>
            <a:rPr lang="en-US" cap="none" sz="2400" b="0" i="0" u="none" baseline="0">
              <a:solidFill>
                <a:srgbClr val="000000"/>
              </a:solidFill>
              <a:latin typeface="Impact"/>
              <a:ea typeface="Impact"/>
              <a:cs typeface="Impact"/>
            </a:rPr>
            <a:t>   
</a:t>
          </a:r>
          <a:r>
            <a:rPr lang="en-US" cap="none" sz="2000" b="0" i="0" u="none" baseline="0">
              <a:solidFill>
                <a:srgbClr val="000000"/>
              </a:solidFill>
              <a:latin typeface="Impact"/>
              <a:ea typeface="Impact"/>
              <a:cs typeface="Impact"/>
            </a:rPr>
            <a:t>WEEKEND BOX OFFICE &amp; ADMISSION REPORT</a:t>
          </a:r>
        </a:p>
      </xdr:txBody>
    </xdr:sp>
    <xdr:clientData/>
  </xdr:twoCellAnchor>
  <xdr:twoCellAnchor>
    <xdr:from>
      <xdr:col>21</xdr:col>
      <xdr:colOff>28575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8181975" y="581025"/>
          <a:ext cx="106680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30
</a:t>
          </a:r>
          <a:r>
            <a:rPr lang="en-US" cap="none" sz="1200" b="0" i="0" u="none" baseline="0">
              <a:solidFill>
                <a:srgbClr val="000000"/>
              </a:solidFill>
              <a:latin typeface="Impact"/>
              <a:ea typeface="Impact"/>
              <a:cs typeface="Impact"/>
            </a:rPr>
            <a:t>24 - 26 JUL'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9"/>
  <sheetViews>
    <sheetView tabSelected="1" zoomScale="66" zoomScaleNormal="66" zoomScalePageLayoutView="0" workbookViewId="0" topLeftCell="B1">
      <selection activeCell="E3" sqref="E3:E4"/>
    </sheetView>
  </sheetViews>
  <sheetFormatPr defaultColWidth="39.8515625" defaultRowHeight="12.75"/>
  <cols>
    <col min="1" max="1" width="3.8515625" style="35" bestFit="1" customWidth="1"/>
    <col min="2" max="2" width="37.00390625" style="36" customWidth="1"/>
    <col min="3" max="3" width="10.00390625" style="37" bestFit="1" customWidth="1"/>
    <col min="4" max="5" width="11.8515625" style="21" customWidth="1"/>
    <col min="6" max="6" width="6.8515625" style="38" customWidth="1"/>
    <col min="7" max="7" width="8.421875" style="38" customWidth="1"/>
    <col min="8" max="8" width="8.7109375" style="38" customWidth="1"/>
    <col min="9" max="9" width="12.7109375" style="43" bestFit="1" customWidth="1"/>
    <col min="10" max="10" width="8.421875" style="133" bestFit="1" customWidth="1"/>
    <col min="11" max="11" width="12.140625" style="43" customWidth="1"/>
    <col min="12" max="12" width="8.421875" style="133" bestFit="1" customWidth="1"/>
    <col min="13" max="13" width="12.7109375" style="43" bestFit="1" customWidth="1"/>
    <col min="14" max="14" width="7.8515625" style="133" customWidth="1"/>
    <col min="15" max="15" width="13.57421875" style="128" bestFit="1" customWidth="1"/>
    <col min="16" max="16" width="9.57421875" style="138" bestFit="1" customWidth="1"/>
    <col min="17" max="17" width="9.7109375" style="133" customWidth="1"/>
    <col min="18" max="18" width="8.7109375" style="39" bestFit="1" customWidth="1"/>
    <col min="19" max="19" width="15.00390625" style="43" bestFit="1" customWidth="1"/>
    <col min="20" max="20" width="9.7109375" style="53" customWidth="1"/>
    <col min="21" max="21" width="17.140625" style="43" bestFit="1" customWidth="1"/>
    <col min="22" max="22" width="12.28125" style="133" bestFit="1" customWidth="1"/>
    <col min="23" max="23" width="7.5742187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195" t="s">
        <v>13</v>
      </c>
      <c r="B2" s="196"/>
      <c r="C2" s="196"/>
      <c r="D2" s="196"/>
      <c r="E2" s="196"/>
      <c r="F2" s="196"/>
      <c r="G2" s="196"/>
      <c r="H2" s="196"/>
      <c r="I2" s="196"/>
      <c r="J2" s="196"/>
      <c r="K2" s="196"/>
      <c r="L2" s="196"/>
      <c r="M2" s="196"/>
      <c r="N2" s="196"/>
      <c r="O2" s="196"/>
      <c r="P2" s="196"/>
      <c r="Q2" s="196"/>
      <c r="R2" s="196"/>
      <c r="S2" s="196"/>
      <c r="T2" s="196"/>
      <c r="U2" s="196"/>
      <c r="V2" s="196"/>
      <c r="W2" s="196"/>
    </row>
    <row r="3" spans="1:24" s="19" customFormat="1" ht="20.25" customHeight="1">
      <c r="A3" s="46"/>
      <c r="B3" s="199" t="s">
        <v>14</v>
      </c>
      <c r="C3" s="201" t="s">
        <v>20</v>
      </c>
      <c r="D3" s="191" t="s">
        <v>4</v>
      </c>
      <c r="E3" s="191" t="s">
        <v>1</v>
      </c>
      <c r="F3" s="191" t="s">
        <v>21</v>
      </c>
      <c r="G3" s="191" t="s">
        <v>22</v>
      </c>
      <c r="H3" s="191" t="s">
        <v>23</v>
      </c>
      <c r="I3" s="193" t="s">
        <v>5</v>
      </c>
      <c r="J3" s="193"/>
      <c r="K3" s="193" t="s">
        <v>6</v>
      </c>
      <c r="L3" s="193"/>
      <c r="M3" s="193" t="s">
        <v>7</v>
      </c>
      <c r="N3" s="193"/>
      <c r="O3" s="194" t="s">
        <v>24</v>
      </c>
      <c r="P3" s="194"/>
      <c r="Q3" s="194"/>
      <c r="R3" s="194"/>
      <c r="S3" s="193" t="s">
        <v>3</v>
      </c>
      <c r="T3" s="193"/>
      <c r="U3" s="194" t="s">
        <v>15</v>
      </c>
      <c r="V3" s="194"/>
      <c r="W3" s="198"/>
      <c r="X3" s="44"/>
    </row>
    <row r="4" spans="1:24" s="19" customFormat="1" ht="29.25" thickBot="1">
      <c r="A4" s="47"/>
      <c r="B4" s="200"/>
      <c r="C4" s="202"/>
      <c r="D4" s="192"/>
      <c r="E4" s="192"/>
      <c r="F4" s="197"/>
      <c r="G4" s="197"/>
      <c r="H4" s="197"/>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87</v>
      </c>
      <c r="C5" s="177">
        <v>39995</v>
      </c>
      <c r="D5" s="178" t="s">
        <v>27</v>
      </c>
      <c r="E5" s="179" t="s">
        <v>28</v>
      </c>
      <c r="F5" s="180">
        <v>209</v>
      </c>
      <c r="G5" s="181">
        <v>197</v>
      </c>
      <c r="H5" s="181">
        <v>4</v>
      </c>
      <c r="I5" s="182">
        <v>125054.5</v>
      </c>
      <c r="J5" s="183">
        <v>14422</v>
      </c>
      <c r="K5" s="182">
        <v>189794.75</v>
      </c>
      <c r="L5" s="183">
        <v>20702</v>
      </c>
      <c r="M5" s="182">
        <v>211681.25</v>
      </c>
      <c r="N5" s="183">
        <v>23048</v>
      </c>
      <c r="O5" s="182">
        <f>I5+K5+M5</f>
        <v>526530.5</v>
      </c>
      <c r="P5" s="183">
        <f>J5+L5+N5</f>
        <v>58172</v>
      </c>
      <c r="Q5" s="184">
        <f aca="true" t="shared" si="0" ref="Q5:Q36">IF(O5&lt;&gt;0,P5/G5,"")</f>
        <v>295.28934010152284</v>
      </c>
      <c r="R5" s="185">
        <f aca="true" t="shared" si="1" ref="R5:R36">IF(O5&lt;&gt;0,O5/P5,"")</f>
        <v>9.051270370625042</v>
      </c>
      <c r="S5" s="182">
        <v>768113.25</v>
      </c>
      <c r="T5" s="186">
        <f aca="true" t="shared" si="2" ref="T5:T36">IF(S5&lt;&gt;0,-(S5-O5)/S5,"")</f>
        <v>-0.31451449379372115</v>
      </c>
      <c r="U5" s="182">
        <v>7808262</v>
      </c>
      <c r="V5" s="183">
        <v>941086</v>
      </c>
      <c r="W5" s="187">
        <f aca="true" t="shared" si="3" ref="W5:W36">U5/V5</f>
        <v>8.297075931423908</v>
      </c>
      <c r="X5" s="44"/>
    </row>
    <row r="6" spans="1:24" s="19" customFormat="1" ht="15" customHeight="1">
      <c r="A6" s="2">
        <v>2</v>
      </c>
      <c r="B6" s="150" t="s">
        <v>97</v>
      </c>
      <c r="C6" s="143">
        <v>40009</v>
      </c>
      <c r="D6" s="142" t="s">
        <v>26</v>
      </c>
      <c r="E6" s="173" t="s">
        <v>26</v>
      </c>
      <c r="F6" s="174">
        <v>190</v>
      </c>
      <c r="G6" s="144">
        <v>330</v>
      </c>
      <c r="H6" s="144">
        <v>2</v>
      </c>
      <c r="I6" s="145">
        <v>145296</v>
      </c>
      <c r="J6" s="146">
        <v>16915</v>
      </c>
      <c r="K6" s="145">
        <v>178848</v>
      </c>
      <c r="L6" s="146">
        <v>19748</v>
      </c>
      <c r="M6" s="145">
        <v>179342</v>
      </c>
      <c r="N6" s="146">
        <v>19912</v>
      </c>
      <c r="O6" s="145">
        <f>+I6+K6+M6</f>
        <v>503486</v>
      </c>
      <c r="P6" s="146">
        <f>+J6+L6+N6</f>
        <v>56575</v>
      </c>
      <c r="Q6" s="147">
        <f t="shared" si="0"/>
        <v>171.43939393939394</v>
      </c>
      <c r="R6" s="148">
        <f t="shared" si="1"/>
        <v>8.899443216968626</v>
      </c>
      <c r="S6" s="145">
        <v>1123424</v>
      </c>
      <c r="T6" s="149">
        <f t="shared" si="2"/>
        <v>-0.551829051186373</v>
      </c>
      <c r="U6" s="145">
        <v>3161576</v>
      </c>
      <c r="V6" s="146">
        <v>386464</v>
      </c>
      <c r="W6" s="151">
        <f t="shared" si="3"/>
        <v>8.180777510971268</v>
      </c>
      <c r="X6" s="44"/>
    </row>
    <row r="7" spans="1:24" s="20" customFormat="1" ht="15" customHeight="1" thickBot="1">
      <c r="A7" s="154">
        <v>3</v>
      </c>
      <c r="B7" s="157" t="s">
        <v>106</v>
      </c>
      <c r="C7" s="158">
        <v>40018</v>
      </c>
      <c r="D7" s="159" t="s">
        <v>26</v>
      </c>
      <c r="E7" s="175" t="s">
        <v>19</v>
      </c>
      <c r="F7" s="188">
        <v>70</v>
      </c>
      <c r="G7" s="160">
        <v>70</v>
      </c>
      <c r="H7" s="160">
        <v>1</v>
      </c>
      <c r="I7" s="161">
        <v>54016</v>
      </c>
      <c r="J7" s="152">
        <v>5089</v>
      </c>
      <c r="K7" s="161">
        <v>67429</v>
      </c>
      <c r="L7" s="152">
        <v>6467</v>
      </c>
      <c r="M7" s="161">
        <v>84896</v>
      </c>
      <c r="N7" s="152">
        <v>7881</v>
      </c>
      <c r="O7" s="161">
        <f>+I7+K7+M7</f>
        <v>206341</v>
      </c>
      <c r="P7" s="152">
        <f>+J7+L7+N7</f>
        <v>19437</v>
      </c>
      <c r="Q7" s="155">
        <f t="shared" si="0"/>
        <v>277.6714285714286</v>
      </c>
      <c r="R7" s="156">
        <f t="shared" si="1"/>
        <v>10.615887225394866</v>
      </c>
      <c r="S7" s="161"/>
      <c r="T7" s="153">
        <f t="shared" si="2"/>
      </c>
      <c r="U7" s="161">
        <v>206341</v>
      </c>
      <c r="V7" s="152">
        <v>19437</v>
      </c>
      <c r="W7" s="162">
        <f t="shared" si="3"/>
        <v>10.615887225394866</v>
      </c>
      <c r="X7" s="45"/>
    </row>
    <row r="8" spans="1:24" s="20" customFormat="1" ht="15" customHeight="1">
      <c r="A8" s="54">
        <v>4</v>
      </c>
      <c r="B8" s="163" t="s">
        <v>92</v>
      </c>
      <c r="C8" s="164">
        <v>40004</v>
      </c>
      <c r="D8" s="165" t="s">
        <v>2</v>
      </c>
      <c r="E8" s="189" t="s">
        <v>30</v>
      </c>
      <c r="F8" s="190">
        <v>68</v>
      </c>
      <c r="G8" s="166">
        <v>68</v>
      </c>
      <c r="H8" s="166">
        <v>3</v>
      </c>
      <c r="I8" s="167">
        <v>24433</v>
      </c>
      <c r="J8" s="168">
        <v>2380</v>
      </c>
      <c r="K8" s="167">
        <v>34206</v>
      </c>
      <c r="L8" s="168">
        <v>3159</v>
      </c>
      <c r="M8" s="167">
        <v>38349</v>
      </c>
      <c r="N8" s="168">
        <v>3528</v>
      </c>
      <c r="O8" s="167">
        <f>+M8+K8+I8</f>
        <v>96988</v>
      </c>
      <c r="P8" s="168">
        <f>+N8+L8+J8</f>
        <v>9067</v>
      </c>
      <c r="Q8" s="169">
        <f t="shared" si="0"/>
        <v>133.33823529411765</v>
      </c>
      <c r="R8" s="170">
        <f t="shared" si="1"/>
        <v>10.696812617183191</v>
      </c>
      <c r="S8" s="167">
        <v>151741</v>
      </c>
      <c r="T8" s="171">
        <f t="shared" si="2"/>
        <v>-0.3608319439044161</v>
      </c>
      <c r="U8" s="167">
        <v>864032</v>
      </c>
      <c r="V8" s="168">
        <v>84993</v>
      </c>
      <c r="W8" s="172">
        <f t="shared" si="3"/>
        <v>10.165919546315578</v>
      </c>
      <c r="X8" s="45"/>
    </row>
    <row r="9" spans="1:24" s="20" customFormat="1" ht="15" customHeight="1">
      <c r="A9" s="54">
        <v>5</v>
      </c>
      <c r="B9" s="150" t="s">
        <v>93</v>
      </c>
      <c r="C9" s="143">
        <v>40004</v>
      </c>
      <c r="D9" s="142" t="s">
        <v>26</v>
      </c>
      <c r="E9" s="173" t="s">
        <v>26</v>
      </c>
      <c r="F9" s="174">
        <v>60</v>
      </c>
      <c r="G9" s="144">
        <v>60</v>
      </c>
      <c r="H9" s="144">
        <v>3</v>
      </c>
      <c r="I9" s="145">
        <v>17633</v>
      </c>
      <c r="J9" s="146">
        <v>1818</v>
      </c>
      <c r="K9" s="145">
        <v>21708</v>
      </c>
      <c r="L9" s="146">
        <v>2217</v>
      </c>
      <c r="M9" s="145">
        <v>28161</v>
      </c>
      <c r="N9" s="146">
        <v>2762</v>
      </c>
      <c r="O9" s="145">
        <f>+I9+K9+M9</f>
        <v>67502</v>
      </c>
      <c r="P9" s="146">
        <f>+J9+L9+N9</f>
        <v>6797</v>
      </c>
      <c r="Q9" s="147">
        <f t="shared" si="0"/>
        <v>113.28333333333333</v>
      </c>
      <c r="R9" s="148">
        <f t="shared" si="1"/>
        <v>9.93114609386494</v>
      </c>
      <c r="S9" s="145">
        <v>110226</v>
      </c>
      <c r="T9" s="149">
        <f t="shared" si="2"/>
        <v>-0.38760365068132746</v>
      </c>
      <c r="U9" s="145">
        <v>552389</v>
      </c>
      <c r="V9" s="146">
        <v>56370</v>
      </c>
      <c r="W9" s="151">
        <f t="shared" si="3"/>
        <v>9.799343622494234</v>
      </c>
      <c r="X9" s="45"/>
    </row>
    <row r="10" spans="1:24" s="20" customFormat="1" ht="15" customHeight="1">
      <c r="A10" s="54">
        <v>6</v>
      </c>
      <c r="B10" s="150" t="s">
        <v>98</v>
      </c>
      <c r="C10" s="143">
        <v>39988</v>
      </c>
      <c r="D10" s="142" t="s">
        <v>2</v>
      </c>
      <c r="E10" s="173" t="s">
        <v>11</v>
      </c>
      <c r="F10" s="174">
        <v>137</v>
      </c>
      <c r="G10" s="144">
        <v>131</v>
      </c>
      <c r="H10" s="144">
        <v>6</v>
      </c>
      <c r="I10" s="145">
        <v>16092</v>
      </c>
      <c r="J10" s="146">
        <v>2302</v>
      </c>
      <c r="K10" s="145">
        <v>22070</v>
      </c>
      <c r="L10" s="146">
        <v>3091</v>
      </c>
      <c r="M10" s="145">
        <v>27875</v>
      </c>
      <c r="N10" s="146">
        <v>3916</v>
      </c>
      <c r="O10" s="145">
        <f>+M10+K10+I10</f>
        <v>66037</v>
      </c>
      <c r="P10" s="146">
        <f>+N10+L10+J10</f>
        <v>9309</v>
      </c>
      <c r="Q10" s="147">
        <f t="shared" si="0"/>
        <v>71.06106870229007</v>
      </c>
      <c r="R10" s="148">
        <f t="shared" si="1"/>
        <v>7.093887635621441</v>
      </c>
      <c r="S10" s="145">
        <v>101688</v>
      </c>
      <c r="T10" s="149">
        <f t="shared" si="2"/>
        <v>-0.35059200692313747</v>
      </c>
      <c r="U10" s="145">
        <v>2608335</v>
      </c>
      <c r="V10" s="146">
        <v>307948</v>
      </c>
      <c r="W10" s="151">
        <f t="shared" si="3"/>
        <v>8.470050138335043</v>
      </c>
      <c r="X10" s="45"/>
    </row>
    <row r="11" spans="1:24" s="20" customFormat="1" ht="15" customHeight="1">
      <c r="A11" s="54">
        <v>7</v>
      </c>
      <c r="B11" s="150" t="s">
        <v>99</v>
      </c>
      <c r="C11" s="143">
        <v>40011</v>
      </c>
      <c r="D11" s="142" t="s">
        <v>44</v>
      </c>
      <c r="E11" s="173" t="s">
        <v>61</v>
      </c>
      <c r="F11" s="174">
        <v>20</v>
      </c>
      <c r="G11" s="144">
        <v>20</v>
      </c>
      <c r="H11" s="144">
        <v>2</v>
      </c>
      <c r="I11" s="145">
        <v>12695.25</v>
      </c>
      <c r="J11" s="146">
        <v>1016</v>
      </c>
      <c r="K11" s="145">
        <v>18573.5</v>
      </c>
      <c r="L11" s="146">
        <v>1461</v>
      </c>
      <c r="M11" s="145">
        <v>25007.25</v>
      </c>
      <c r="N11" s="146">
        <v>1956</v>
      </c>
      <c r="O11" s="145">
        <f>I11+K11+M11</f>
        <v>56276</v>
      </c>
      <c r="P11" s="146">
        <f>J11+L11+N11</f>
        <v>4433</v>
      </c>
      <c r="Q11" s="147">
        <f t="shared" si="0"/>
        <v>221.65</v>
      </c>
      <c r="R11" s="148">
        <f t="shared" si="1"/>
        <v>12.694789081885856</v>
      </c>
      <c r="S11" s="145">
        <v>84710</v>
      </c>
      <c r="T11" s="149">
        <f t="shared" si="2"/>
        <v>-0.3356628497225829</v>
      </c>
      <c r="U11" s="145">
        <v>196628.75</v>
      </c>
      <c r="V11" s="146">
        <v>16508</v>
      </c>
      <c r="W11" s="151">
        <f t="shared" si="3"/>
        <v>11.911118851465956</v>
      </c>
      <c r="X11" s="45"/>
    </row>
    <row r="12" spans="1:24" s="20" customFormat="1" ht="15" customHeight="1">
      <c r="A12" s="54">
        <v>8</v>
      </c>
      <c r="B12" s="150" t="s">
        <v>107</v>
      </c>
      <c r="C12" s="143">
        <v>40018</v>
      </c>
      <c r="D12" s="142" t="s">
        <v>27</v>
      </c>
      <c r="E12" s="173" t="s">
        <v>78</v>
      </c>
      <c r="F12" s="174">
        <v>15</v>
      </c>
      <c r="G12" s="144">
        <v>15</v>
      </c>
      <c r="H12" s="144">
        <v>1</v>
      </c>
      <c r="I12" s="145">
        <v>6759.5</v>
      </c>
      <c r="J12" s="146">
        <v>593</v>
      </c>
      <c r="K12" s="145">
        <v>9696</v>
      </c>
      <c r="L12" s="146">
        <v>842</v>
      </c>
      <c r="M12" s="145">
        <v>11411.5</v>
      </c>
      <c r="N12" s="146">
        <v>990</v>
      </c>
      <c r="O12" s="145">
        <f>I12+K12+M12</f>
        <v>27867</v>
      </c>
      <c r="P12" s="146">
        <f>J12+L12+N12</f>
        <v>2425</v>
      </c>
      <c r="Q12" s="147">
        <f t="shared" si="0"/>
        <v>161.66666666666666</v>
      </c>
      <c r="R12" s="148">
        <f t="shared" si="1"/>
        <v>11.491546391752577</v>
      </c>
      <c r="S12" s="145"/>
      <c r="T12" s="149">
        <f t="shared" si="2"/>
      </c>
      <c r="U12" s="145">
        <v>27867</v>
      </c>
      <c r="V12" s="146">
        <v>2425</v>
      </c>
      <c r="W12" s="151">
        <f t="shared" si="3"/>
        <v>11.491546391752577</v>
      </c>
      <c r="X12" s="45"/>
    </row>
    <row r="13" spans="1:24" s="20" customFormat="1" ht="15" customHeight="1">
      <c r="A13" s="54">
        <v>9</v>
      </c>
      <c r="B13" s="150" t="s">
        <v>79</v>
      </c>
      <c r="C13" s="143">
        <v>39983</v>
      </c>
      <c r="D13" s="142" t="s">
        <v>2</v>
      </c>
      <c r="E13" s="173" t="s">
        <v>29</v>
      </c>
      <c r="F13" s="174">
        <v>47</v>
      </c>
      <c r="G13" s="144">
        <v>44</v>
      </c>
      <c r="H13" s="144">
        <v>6</v>
      </c>
      <c r="I13" s="145">
        <v>4959</v>
      </c>
      <c r="J13" s="146">
        <v>769</v>
      </c>
      <c r="K13" s="145">
        <v>6631</v>
      </c>
      <c r="L13" s="146">
        <v>1007</v>
      </c>
      <c r="M13" s="145">
        <v>7141</v>
      </c>
      <c r="N13" s="146">
        <v>1092</v>
      </c>
      <c r="O13" s="145">
        <f>+M13+K13+I13</f>
        <v>18731</v>
      </c>
      <c r="P13" s="146">
        <f>+N13+L13+J13</f>
        <v>2868</v>
      </c>
      <c r="Q13" s="147">
        <f t="shared" si="0"/>
        <v>65.18181818181819</v>
      </c>
      <c r="R13" s="148">
        <f t="shared" si="1"/>
        <v>6.531032078103208</v>
      </c>
      <c r="S13" s="145">
        <v>28689</v>
      </c>
      <c r="T13" s="149">
        <f t="shared" si="2"/>
        <v>-0.3471016766007878</v>
      </c>
      <c r="U13" s="145">
        <v>1007395</v>
      </c>
      <c r="V13" s="146">
        <v>101253</v>
      </c>
      <c r="W13" s="151">
        <f t="shared" si="3"/>
        <v>9.94928545327052</v>
      </c>
      <c r="X13" s="45"/>
    </row>
    <row r="14" spans="1:24" s="20" customFormat="1" ht="15" customHeight="1">
      <c r="A14" s="54">
        <v>10</v>
      </c>
      <c r="B14" s="150" t="s">
        <v>81</v>
      </c>
      <c r="C14" s="143">
        <v>39983</v>
      </c>
      <c r="D14" s="142" t="s">
        <v>2</v>
      </c>
      <c r="E14" s="173" t="s">
        <v>30</v>
      </c>
      <c r="F14" s="174">
        <v>60</v>
      </c>
      <c r="G14" s="144">
        <v>37</v>
      </c>
      <c r="H14" s="144">
        <v>6</v>
      </c>
      <c r="I14" s="145">
        <v>3384</v>
      </c>
      <c r="J14" s="146">
        <v>582</v>
      </c>
      <c r="K14" s="145">
        <v>4533</v>
      </c>
      <c r="L14" s="146">
        <v>717</v>
      </c>
      <c r="M14" s="145">
        <v>5533</v>
      </c>
      <c r="N14" s="146">
        <v>873</v>
      </c>
      <c r="O14" s="145">
        <f>+M14+K14+I14</f>
        <v>13450</v>
      </c>
      <c r="P14" s="146">
        <f>+N14+L14+J14</f>
        <v>2172</v>
      </c>
      <c r="Q14" s="147">
        <f t="shared" si="0"/>
        <v>58.7027027027027</v>
      </c>
      <c r="R14" s="148">
        <f t="shared" si="1"/>
        <v>6.192449355432781</v>
      </c>
      <c r="S14" s="145">
        <v>14356</v>
      </c>
      <c r="T14" s="149">
        <f t="shared" si="2"/>
        <v>-0.06310950125383115</v>
      </c>
      <c r="U14" s="145">
        <v>475483</v>
      </c>
      <c r="V14" s="146">
        <v>58148</v>
      </c>
      <c r="W14" s="151">
        <f t="shared" si="3"/>
        <v>8.177117011763087</v>
      </c>
      <c r="X14" s="45"/>
    </row>
    <row r="15" spans="1:24" s="20" customFormat="1" ht="15" customHeight="1">
      <c r="A15" s="54">
        <v>11</v>
      </c>
      <c r="B15" s="150" t="s">
        <v>108</v>
      </c>
      <c r="C15" s="143">
        <v>40018</v>
      </c>
      <c r="D15" s="142" t="s">
        <v>27</v>
      </c>
      <c r="E15" s="173" t="s">
        <v>89</v>
      </c>
      <c r="F15" s="174">
        <v>7</v>
      </c>
      <c r="G15" s="144">
        <v>7</v>
      </c>
      <c r="H15" s="144">
        <v>1</v>
      </c>
      <c r="I15" s="145">
        <v>1910</v>
      </c>
      <c r="J15" s="146">
        <v>141</v>
      </c>
      <c r="K15" s="145">
        <v>2605</v>
      </c>
      <c r="L15" s="146">
        <v>194</v>
      </c>
      <c r="M15" s="145">
        <v>3284</v>
      </c>
      <c r="N15" s="146">
        <v>248</v>
      </c>
      <c r="O15" s="145">
        <f>I15+K15+M15</f>
        <v>7799</v>
      </c>
      <c r="P15" s="146">
        <f>J15+L15+N15</f>
        <v>583</v>
      </c>
      <c r="Q15" s="147">
        <f t="shared" si="0"/>
        <v>83.28571428571429</v>
      </c>
      <c r="R15" s="148">
        <f t="shared" si="1"/>
        <v>13.377358490566039</v>
      </c>
      <c r="S15" s="145"/>
      <c r="T15" s="149">
        <f t="shared" si="2"/>
      </c>
      <c r="U15" s="145">
        <v>7799</v>
      </c>
      <c r="V15" s="146">
        <v>583</v>
      </c>
      <c r="W15" s="151">
        <f t="shared" si="3"/>
        <v>13.377358490566039</v>
      </c>
      <c r="X15" s="45"/>
    </row>
    <row r="16" spans="1:24" s="20" customFormat="1" ht="15" customHeight="1">
      <c r="A16" s="54">
        <v>12</v>
      </c>
      <c r="B16" s="150" t="s">
        <v>48</v>
      </c>
      <c r="C16" s="143">
        <v>39948</v>
      </c>
      <c r="D16" s="142" t="s">
        <v>26</v>
      </c>
      <c r="E16" s="173" t="s">
        <v>33</v>
      </c>
      <c r="F16" s="174">
        <v>187</v>
      </c>
      <c r="G16" s="144">
        <v>24</v>
      </c>
      <c r="H16" s="144">
        <v>11</v>
      </c>
      <c r="I16" s="145">
        <v>915</v>
      </c>
      <c r="J16" s="146">
        <v>151</v>
      </c>
      <c r="K16" s="145">
        <v>2541</v>
      </c>
      <c r="L16" s="146">
        <v>383</v>
      </c>
      <c r="M16" s="145">
        <v>2544</v>
      </c>
      <c r="N16" s="146">
        <v>364</v>
      </c>
      <c r="O16" s="145">
        <f>+I16+K16+M16</f>
        <v>6000</v>
      </c>
      <c r="P16" s="146">
        <f>+J16+L16+N16</f>
        <v>898</v>
      </c>
      <c r="Q16" s="147">
        <f t="shared" si="0"/>
        <v>37.416666666666664</v>
      </c>
      <c r="R16" s="148">
        <f t="shared" si="1"/>
        <v>6.6815144766147</v>
      </c>
      <c r="S16" s="145">
        <v>6593</v>
      </c>
      <c r="T16" s="149">
        <f t="shared" si="2"/>
        <v>-0.08994387987259214</v>
      </c>
      <c r="U16" s="145">
        <v>5939653</v>
      </c>
      <c r="V16" s="146">
        <v>699900</v>
      </c>
      <c r="W16" s="151">
        <f t="shared" si="3"/>
        <v>8.486430918702672</v>
      </c>
      <c r="X16" s="45"/>
    </row>
    <row r="17" spans="1:24" s="20" customFormat="1" ht="15" customHeight="1">
      <c r="A17" s="54">
        <v>13</v>
      </c>
      <c r="B17" s="150" t="s">
        <v>94</v>
      </c>
      <c r="C17" s="143">
        <v>40004</v>
      </c>
      <c r="D17" s="142" t="s">
        <v>27</v>
      </c>
      <c r="E17" s="173" t="s">
        <v>95</v>
      </c>
      <c r="F17" s="174">
        <v>20</v>
      </c>
      <c r="G17" s="144">
        <v>15</v>
      </c>
      <c r="H17" s="144">
        <v>3</v>
      </c>
      <c r="I17" s="145">
        <v>1158</v>
      </c>
      <c r="J17" s="146">
        <v>159</v>
      </c>
      <c r="K17" s="145">
        <v>1831</v>
      </c>
      <c r="L17" s="146">
        <v>222</v>
      </c>
      <c r="M17" s="145">
        <v>2840</v>
      </c>
      <c r="N17" s="146">
        <v>346</v>
      </c>
      <c r="O17" s="145">
        <f>I17+K17+M17</f>
        <v>5829</v>
      </c>
      <c r="P17" s="146">
        <f>J17+L17+N17</f>
        <v>727</v>
      </c>
      <c r="Q17" s="147">
        <f t="shared" si="0"/>
        <v>48.46666666666667</v>
      </c>
      <c r="R17" s="148">
        <f t="shared" si="1"/>
        <v>8.017881705639615</v>
      </c>
      <c r="S17" s="145">
        <v>9172</v>
      </c>
      <c r="T17" s="149">
        <f t="shared" si="2"/>
        <v>-0.3644788486698648</v>
      </c>
      <c r="U17" s="145">
        <v>49751</v>
      </c>
      <c r="V17" s="146">
        <v>5451</v>
      </c>
      <c r="W17" s="151">
        <f t="shared" si="3"/>
        <v>9.12694918363603</v>
      </c>
      <c r="X17" s="45"/>
    </row>
    <row r="18" spans="1:24" s="20" customFormat="1" ht="15" customHeight="1">
      <c r="A18" s="54">
        <v>14</v>
      </c>
      <c r="B18" s="150" t="s">
        <v>90</v>
      </c>
      <c r="C18" s="143">
        <v>39997</v>
      </c>
      <c r="D18" s="142" t="s">
        <v>91</v>
      </c>
      <c r="E18" s="173" t="s">
        <v>109</v>
      </c>
      <c r="F18" s="174">
        <v>10</v>
      </c>
      <c r="G18" s="144">
        <v>10</v>
      </c>
      <c r="H18" s="144">
        <v>4</v>
      </c>
      <c r="I18" s="145">
        <v>1253</v>
      </c>
      <c r="J18" s="146">
        <v>237</v>
      </c>
      <c r="K18" s="145">
        <v>2110</v>
      </c>
      <c r="L18" s="146">
        <v>331</v>
      </c>
      <c r="M18" s="145">
        <v>2267</v>
      </c>
      <c r="N18" s="146">
        <v>346</v>
      </c>
      <c r="O18" s="145">
        <f>SUM(I18+K18+M18)</f>
        <v>5630</v>
      </c>
      <c r="P18" s="146">
        <f>SUM(J18+L18+N18)</f>
        <v>914</v>
      </c>
      <c r="Q18" s="147">
        <f t="shared" si="0"/>
        <v>91.4</v>
      </c>
      <c r="R18" s="148">
        <f t="shared" si="1"/>
        <v>6.1597374179431075</v>
      </c>
      <c r="S18" s="145">
        <v>6447</v>
      </c>
      <c r="T18" s="149">
        <f t="shared" si="2"/>
        <v>-0.12672560881029937</v>
      </c>
      <c r="U18" s="145">
        <v>69710</v>
      </c>
      <c r="V18" s="146">
        <v>7775</v>
      </c>
      <c r="W18" s="151">
        <f t="shared" si="3"/>
        <v>8.965916398713826</v>
      </c>
      <c r="X18" s="45"/>
    </row>
    <row r="19" spans="1:24" s="20" customFormat="1" ht="15" customHeight="1">
      <c r="A19" s="54">
        <v>15</v>
      </c>
      <c r="B19" s="150" t="s">
        <v>70</v>
      </c>
      <c r="C19" s="143">
        <v>39976</v>
      </c>
      <c r="D19" s="142" t="s">
        <v>26</v>
      </c>
      <c r="E19" s="173" t="s">
        <v>19</v>
      </c>
      <c r="F19" s="174">
        <v>95</v>
      </c>
      <c r="G19" s="144">
        <v>24</v>
      </c>
      <c r="H19" s="144">
        <v>7</v>
      </c>
      <c r="I19" s="145">
        <v>1137</v>
      </c>
      <c r="J19" s="146">
        <v>201</v>
      </c>
      <c r="K19" s="145">
        <v>1902</v>
      </c>
      <c r="L19" s="146">
        <v>314</v>
      </c>
      <c r="M19" s="145">
        <v>2274</v>
      </c>
      <c r="N19" s="146">
        <v>361</v>
      </c>
      <c r="O19" s="145">
        <f>+I19+K19+M19</f>
        <v>5313</v>
      </c>
      <c r="P19" s="146">
        <f>+J19+L19+N19</f>
        <v>876</v>
      </c>
      <c r="Q19" s="147">
        <f t="shared" si="0"/>
        <v>36.5</v>
      </c>
      <c r="R19" s="148">
        <f t="shared" si="1"/>
        <v>6.065068493150685</v>
      </c>
      <c r="S19" s="145">
        <v>7992</v>
      </c>
      <c r="T19" s="149">
        <f t="shared" si="2"/>
        <v>-0.3352102102102102</v>
      </c>
      <c r="U19" s="145">
        <v>785359</v>
      </c>
      <c r="V19" s="146">
        <v>104005</v>
      </c>
      <c r="W19" s="151">
        <f t="shared" si="3"/>
        <v>7.55116580933609</v>
      </c>
      <c r="X19" s="45"/>
    </row>
    <row r="20" spans="1:24" s="20" customFormat="1" ht="15" customHeight="1">
      <c r="A20" s="54">
        <v>16</v>
      </c>
      <c r="B20" s="150" t="s">
        <v>83</v>
      </c>
      <c r="C20" s="143">
        <v>39990</v>
      </c>
      <c r="D20" s="142" t="s">
        <v>58</v>
      </c>
      <c r="E20" s="173" t="s">
        <v>101</v>
      </c>
      <c r="F20" s="174">
        <v>20</v>
      </c>
      <c r="G20" s="144">
        <v>15</v>
      </c>
      <c r="H20" s="144">
        <v>5</v>
      </c>
      <c r="I20" s="145">
        <v>1010</v>
      </c>
      <c r="J20" s="146">
        <v>129</v>
      </c>
      <c r="K20" s="145">
        <v>1635</v>
      </c>
      <c r="L20" s="146">
        <v>206</v>
      </c>
      <c r="M20" s="145">
        <v>1934</v>
      </c>
      <c r="N20" s="146">
        <v>243</v>
      </c>
      <c r="O20" s="145">
        <f>+I20+K20+M20</f>
        <v>4579</v>
      </c>
      <c r="P20" s="146">
        <f>+J20+L20+N20</f>
        <v>578</v>
      </c>
      <c r="Q20" s="147">
        <f t="shared" si="0"/>
        <v>38.53333333333333</v>
      </c>
      <c r="R20" s="148">
        <f t="shared" si="1"/>
        <v>7.922145328719723</v>
      </c>
      <c r="S20" s="145">
        <v>4394</v>
      </c>
      <c r="T20" s="149">
        <f t="shared" si="2"/>
        <v>0.04210286754665453</v>
      </c>
      <c r="U20" s="145">
        <v>129151</v>
      </c>
      <c r="V20" s="146">
        <v>14134</v>
      </c>
      <c r="W20" s="151">
        <f t="shared" si="3"/>
        <v>9.137611433422952</v>
      </c>
      <c r="X20" s="45"/>
    </row>
    <row r="21" spans="1:24" s="20" customFormat="1" ht="15" customHeight="1">
      <c r="A21" s="54">
        <v>17</v>
      </c>
      <c r="B21" s="150" t="s">
        <v>82</v>
      </c>
      <c r="C21" s="143">
        <v>39983</v>
      </c>
      <c r="D21" s="142" t="s">
        <v>27</v>
      </c>
      <c r="E21" s="173" t="s">
        <v>28</v>
      </c>
      <c r="F21" s="174">
        <v>25</v>
      </c>
      <c r="G21" s="144">
        <v>24</v>
      </c>
      <c r="H21" s="144">
        <v>6</v>
      </c>
      <c r="I21" s="145">
        <v>915.5</v>
      </c>
      <c r="J21" s="146">
        <v>170</v>
      </c>
      <c r="K21" s="145">
        <v>1881</v>
      </c>
      <c r="L21" s="146">
        <v>330</v>
      </c>
      <c r="M21" s="145">
        <v>1707</v>
      </c>
      <c r="N21" s="146">
        <v>297</v>
      </c>
      <c r="O21" s="145">
        <f>I21+K21+M21</f>
        <v>4503.5</v>
      </c>
      <c r="P21" s="146">
        <f>J21+L21+N21</f>
        <v>797</v>
      </c>
      <c r="Q21" s="147">
        <f t="shared" si="0"/>
        <v>33.208333333333336</v>
      </c>
      <c r="R21" s="148">
        <f t="shared" si="1"/>
        <v>5.650564617314931</v>
      </c>
      <c r="S21" s="145">
        <v>4049</v>
      </c>
      <c r="T21" s="149">
        <f t="shared" si="2"/>
        <v>0.1122499382563596</v>
      </c>
      <c r="U21" s="145">
        <v>105477</v>
      </c>
      <c r="V21" s="146">
        <v>13530</v>
      </c>
      <c r="W21" s="151">
        <f t="shared" si="3"/>
        <v>7.795787139689579</v>
      </c>
      <c r="X21" s="45"/>
    </row>
    <row r="22" spans="1:24" s="20" customFormat="1" ht="15" customHeight="1">
      <c r="A22" s="2">
        <v>18</v>
      </c>
      <c r="B22" s="150" t="s">
        <v>80</v>
      </c>
      <c r="C22" s="143">
        <v>39983</v>
      </c>
      <c r="D22" s="142" t="s">
        <v>26</v>
      </c>
      <c r="E22" s="173" t="s">
        <v>19</v>
      </c>
      <c r="F22" s="174">
        <v>69</v>
      </c>
      <c r="G22" s="144">
        <v>22</v>
      </c>
      <c r="H22" s="144">
        <v>6</v>
      </c>
      <c r="I22" s="145">
        <v>1378</v>
      </c>
      <c r="J22" s="146">
        <v>206</v>
      </c>
      <c r="K22" s="145">
        <v>1325</v>
      </c>
      <c r="L22" s="146">
        <v>216</v>
      </c>
      <c r="M22" s="145">
        <v>1403</v>
      </c>
      <c r="N22" s="146">
        <v>230</v>
      </c>
      <c r="O22" s="145">
        <f>+I22+K22+M22</f>
        <v>4106</v>
      </c>
      <c r="P22" s="146">
        <f>+J22+L22+N22</f>
        <v>652</v>
      </c>
      <c r="Q22" s="147">
        <f t="shared" si="0"/>
        <v>29.636363636363637</v>
      </c>
      <c r="R22" s="148">
        <f t="shared" si="1"/>
        <v>6.2975460122699385</v>
      </c>
      <c r="S22" s="145">
        <v>6605</v>
      </c>
      <c r="T22" s="149">
        <f t="shared" si="2"/>
        <v>-0.37834973504920516</v>
      </c>
      <c r="U22" s="145">
        <v>588272</v>
      </c>
      <c r="V22" s="146">
        <v>70455</v>
      </c>
      <c r="W22" s="151">
        <f t="shared" si="3"/>
        <v>8.349613228301752</v>
      </c>
      <c r="X22" s="45"/>
    </row>
    <row r="23" spans="1:24" s="20" customFormat="1" ht="15" customHeight="1">
      <c r="A23" s="2">
        <v>19</v>
      </c>
      <c r="B23" s="150" t="s">
        <v>84</v>
      </c>
      <c r="C23" s="143">
        <v>39990</v>
      </c>
      <c r="D23" s="142" t="s">
        <v>27</v>
      </c>
      <c r="E23" s="173" t="s">
        <v>78</v>
      </c>
      <c r="F23" s="174">
        <v>10</v>
      </c>
      <c r="G23" s="144">
        <v>9</v>
      </c>
      <c r="H23" s="144">
        <v>5</v>
      </c>
      <c r="I23" s="145">
        <v>1012</v>
      </c>
      <c r="J23" s="146">
        <v>183</v>
      </c>
      <c r="K23" s="145">
        <v>1543</v>
      </c>
      <c r="L23" s="146">
        <v>253</v>
      </c>
      <c r="M23" s="145">
        <v>1438</v>
      </c>
      <c r="N23" s="146">
        <v>241</v>
      </c>
      <c r="O23" s="145">
        <f aca="true" t="shared" si="4" ref="O23:P25">I23+K23+M23</f>
        <v>3993</v>
      </c>
      <c r="P23" s="146">
        <f t="shared" si="4"/>
        <v>677</v>
      </c>
      <c r="Q23" s="147">
        <f t="shared" si="0"/>
        <v>75.22222222222223</v>
      </c>
      <c r="R23" s="148">
        <f t="shared" si="1"/>
        <v>5.89807976366322</v>
      </c>
      <c r="S23" s="145">
        <v>3984</v>
      </c>
      <c r="T23" s="149">
        <f t="shared" si="2"/>
        <v>0.002259036144578313</v>
      </c>
      <c r="U23" s="145">
        <v>50128.25</v>
      </c>
      <c r="V23" s="146">
        <v>6659</v>
      </c>
      <c r="W23" s="151">
        <f t="shared" si="3"/>
        <v>7.52789457876558</v>
      </c>
      <c r="X23" s="45"/>
    </row>
    <row r="24" spans="1:24" s="20" customFormat="1" ht="15" customHeight="1">
      <c r="A24" s="54">
        <v>20</v>
      </c>
      <c r="B24" s="150" t="s">
        <v>66</v>
      </c>
      <c r="C24" s="143">
        <v>39969</v>
      </c>
      <c r="D24" s="142" t="s">
        <v>27</v>
      </c>
      <c r="E24" s="173" t="s">
        <v>67</v>
      </c>
      <c r="F24" s="174">
        <v>15</v>
      </c>
      <c r="G24" s="144">
        <v>14</v>
      </c>
      <c r="H24" s="144">
        <v>8</v>
      </c>
      <c r="I24" s="145">
        <v>787.5</v>
      </c>
      <c r="J24" s="146">
        <v>144</v>
      </c>
      <c r="K24" s="145">
        <v>1342.5</v>
      </c>
      <c r="L24" s="146">
        <v>247</v>
      </c>
      <c r="M24" s="145">
        <v>1607</v>
      </c>
      <c r="N24" s="146">
        <v>292</v>
      </c>
      <c r="O24" s="145">
        <f t="shared" si="4"/>
        <v>3737</v>
      </c>
      <c r="P24" s="146">
        <f t="shared" si="4"/>
        <v>683</v>
      </c>
      <c r="Q24" s="147">
        <f t="shared" si="0"/>
        <v>48.785714285714285</v>
      </c>
      <c r="R24" s="148">
        <f t="shared" si="1"/>
        <v>5.471449487554905</v>
      </c>
      <c r="S24" s="145">
        <v>3744</v>
      </c>
      <c r="T24" s="149">
        <f t="shared" si="2"/>
        <v>-0.0018696581196581197</v>
      </c>
      <c r="U24" s="145">
        <v>99064</v>
      </c>
      <c r="V24" s="146">
        <v>12386</v>
      </c>
      <c r="W24" s="151">
        <f t="shared" si="3"/>
        <v>7.9980623284353305</v>
      </c>
      <c r="X24" s="45"/>
    </row>
    <row r="25" spans="1:24" s="20" customFormat="1" ht="15" customHeight="1">
      <c r="A25" s="54">
        <v>21</v>
      </c>
      <c r="B25" s="150" t="s">
        <v>60</v>
      </c>
      <c r="C25" s="143">
        <v>39962</v>
      </c>
      <c r="D25" s="142" t="s">
        <v>44</v>
      </c>
      <c r="E25" s="173" t="s">
        <v>61</v>
      </c>
      <c r="F25" s="174">
        <v>10</v>
      </c>
      <c r="G25" s="144">
        <v>8</v>
      </c>
      <c r="H25" s="144">
        <v>9</v>
      </c>
      <c r="I25" s="145">
        <v>746.75</v>
      </c>
      <c r="J25" s="146">
        <v>115</v>
      </c>
      <c r="K25" s="145">
        <v>1437.25</v>
      </c>
      <c r="L25" s="146">
        <v>210</v>
      </c>
      <c r="M25" s="145">
        <v>1487</v>
      </c>
      <c r="N25" s="146">
        <v>220</v>
      </c>
      <c r="O25" s="145">
        <f t="shared" si="4"/>
        <v>3671</v>
      </c>
      <c r="P25" s="146">
        <f t="shared" si="4"/>
        <v>545</v>
      </c>
      <c r="Q25" s="147">
        <f t="shared" si="0"/>
        <v>68.125</v>
      </c>
      <c r="R25" s="148">
        <f t="shared" si="1"/>
        <v>6.7357798165137615</v>
      </c>
      <c r="S25" s="145">
        <v>3102.5</v>
      </c>
      <c r="T25" s="149">
        <f t="shared" si="2"/>
        <v>0.18323932312651087</v>
      </c>
      <c r="U25" s="145">
        <v>123120.25</v>
      </c>
      <c r="V25" s="146">
        <v>12606</v>
      </c>
      <c r="W25" s="151">
        <f t="shared" si="3"/>
        <v>9.766797556719023</v>
      </c>
      <c r="X25" s="45"/>
    </row>
    <row r="26" spans="1:24" s="20" customFormat="1" ht="15" customHeight="1">
      <c r="A26" s="54">
        <v>22</v>
      </c>
      <c r="B26" s="150" t="s">
        <v>63</v>
      </c>
      <c r="C26" s="143">
        <v>39969</v>
      </c>
      <c r="D26" s="142" t="s">
        <v>26</v>
      </c>
      <c r="E26" s="173" t="s">
        <v>33</v>
      </c>
      <c r="F26" s="174">
        <v>152</v>
      </c>
      <c r="G26" s="144">
        <v>21</v>
      </c>
      <c r="H26" s="144">
        <v>8</v>
      </c>
      <c r="I26" s="145">
        <v>1269</v>
      </c>
      <c r="J26" s="146">
        <v>191</v>
      </c>
      <c r="K26" s="145">
        <v>1046</v>
      </c>
      <c r="L26" s="146">
        <v>169</v>
      </c>
      <c r="M26" s="145">
        <v>1152</v>
      </c>
      <c r="N26" s="146">
        <v>184</v>
      </c>
      <c r="O26" s="145">
        <f>+I26+K26+M26</f>
        <v>3467</v>
      </c>
      <c r="P26" s="146">
        <f>+J26+L26+N26</f>
        <v>544</v>
      </c>
      <c r="Q26" s="147">
        <f t="shared" si="0"/>
        <v>25.904761904761905</v>
      </c>
      <c r="R26" s="148">
        <f t="shared" si="1"/>
        <v>6.373161764705882</v>
      </c>
      <c r="S26" s="145">
        <v>8034</v>
      </c>
      <c r="T26" s="149">
        <f t="shared" si="2"/>
        <v>-0.5684590490415733</v>
      </c>
      <c r="U26" s="145">
        <v>2348704</v>
      </c>
      <c r="V26" s="146">
        <v>274343</v>
      </c>
      <c r="W26" s="151">
        <f t="shared" si="3"/>
        <v>8.561195292024946</v>
      </c>
      <c r="X26" s="45"/>
    </row>
    <row r="27" spans="1:24" s="20" customFormat="1" ht="15" customHeight="1">
      <c r="A27" s="54">
        <v>23</v>
      </c>
      <c r="B27" s="150" t="s">
        <v>51</v>
      </c>
      <c r="C27" s="143">
        <v>39955</v>
      </c>
      <c r="D27" s="142" t="s">
        <v>27</v>
      </c>
      <c r="E27" s="173" t="s">
        <v>28</v>
      </c>
      <c r="F27" s="174">
        <v>88</v>
      </c>
      <c r="G27" s="144">
        <v>8</v>
      </c>
      <c r="H27" s="144">
        <v>10</v>
      </c>
      <c r="I27" s="145">
        <v>175</v>
      </c>
      <c r="J27" s="146">
        <v>30</v>
      </c>
      <c r="K27" s="145">
        <v>2548</v>
      </c>
      <c r="L27" s="146">
        <v>623</v>
      </c>
      <c r="M27" s="145">
        <v>258</v>
      </c>
      <c r="N27" s="146">
        <v>47</v>
      </c>
      <c r="O27" s="145">
        <f>I27+K27+M27</f>
        <v>2981</v>
      </c>
      <c r="P27" s="146">
        <f>J27+L27+N27</f>
        <v>700</v>
      </c>
      <c r="Q27" s="147">
        <f t="shared" si="0"/>
        <v>87.5</v>
      </c>
      <c r="R27" s="148">
        <f t="shared" si="1"/>
        <v>4.258571428571429</v>
      </c>
      <c r="S27" s="145">
        <v>1700</v>
      </c>
      <c r="T27" s="149">
        <f t="shared" si="2"/>
        <v>0.7535294117647059</v>
      </c>
      <c r="U27" s="145">
        <v>907199.5</v>
      </c>
      <c r="V27" s="146">
        <v>114027</v>
      </c>
      <c r="W27" s="151">
        <f t="shared" si="3"/>
        <v>7.956006033658695</v>
      </c>
      <c r="X27" s="45"/>
    </row>
    <row r="28" spans="1:24" s="20" customFormat="1" ht="15" customHeight="1">
      <c r="A28" s="54">
        <v>24</v>
      </c>
      <c r="B28" s="150" t="s">
        <v>73</v>
      </c>
      <c r="C28" s="143">
        <v>39976</v>
      </c>
      <c r="D28" s="142" t="s">
        <v>58</v>
      </c>
      <c r="E28" s="173" t="s">
        <v>74</v>
      </c>
      <c r="F28" s="174">
        <v>4</v>
      </c>
      <c r="G28" s="144">
        <v>4</v>
      </c>
      <c r="H28" s="144">
        <v>7</v>
      </c>
      <c r="I28" s="145">
        <v>724</v>
      </c>
      <c r="J28" s="146">
        <v>119</v>
      </c>
      <c r="K28" s="145">
        <v>869</v>
      </c>
      <c r="L28" s="146">
        <v>127</v>
      </c>
      <c r="M28" s="145">
        <v>953</v>
      </c>
      <c r="N28" s="146">
        <v>150</v>
      </c>
      <c r="O28" s="145">
        <f>+I28+K28+M28</f>
        <v>2546</v>
      </c>
      <c r="P28" s="146">
        <f>+J28+L28+N28</f>
        <v>396</v>
      </c>
      <c r="Q28" s="147">
        <f t="shared" si="0"/>
        <v>99</v>
      </c>
      <c r="R28" s="148">
        <f t="shared" si="1"/>
        <v>6.429292929292929</v>
      </c>
      <c r="S28" s="145">
        <v>3078</v>
      </c>
      <c r="T28" s="149">
        <f t="shared" si="2"/>
        <v>-0.1728395061728395</v>
      </c>
      <c r="U28" s="145">
        <v>98389</v>
      </c>
      <c r="V28" s="146">
        <v>9247</v>
      </c>
      <c r="W28" s="151">
        <f t="shared" si="3"/>
        <v>10.640099491727046</v>
      </c>
      <c r="X28" s="45"/>
    </row>
    <row r="29" spans="1:24" s="20" customFormat="1" ht="15" customHeight="1">
      <c r="A29" s="54">
        <v>25</v>
      </c>
      <c r="B29" s="150" t="s">
        <v>72</v>
      </c>
      <c r="C29" s="143">
        <v>39976</v>
      </c>
      <c r="D29" s="142" t="s">
        <v>44</v>
      </c>
      <c r="E29" s="173" t="s">
        <v>61</v>
      </c>
      <c r="F29" s="174">
        <v>20</v>
      </c>
      <c r="G29" s="144">
        <v>12</v>
      </c>
      <c r="H29" s="144">
        <v>7</v>
      </c>
      <c r="I29" s="145">
        <v>438</v>
      </c>
      <c r="J29" s="146">
        <v>74</v>
      </c>
      <c r="K29" s="145">
        <v>777</v>
      </c>
      <c r="L29" s="146">
        <v>131</v>
      </c>
      <c r="M29" s="145">
        <v>1003</v>
      </c>
      <c r="N29" s="146">
        <v>165</v>
      </c>
      <c r="O29" s="145">
        <f>I29+K29+M29</f>
        <v>2218</v>
      </c>
      <c r="P29" s="146">
        <f>J29+L29+N29</f>
        <v>370</v>
      </c>
      <c r="Q29" s="147">
        <f t="shared" si="0"/>
        <v>30.833333333333332</v>
      </c>
      <c r="R29" s="148">
        <f t="shared" si="1"/>
        <v>5.994594594594594</v>
      </c>
      <c r="S29" s="145">
        <v>3492</v>
      </c>
      <c r="T29" s="149">
        <f t="shared" si="2"/>
        <v>-0.36483390607101945</v>
      </c>
      <c r="U29" s="145">
        <v>91609.75</v>
      </c>
      <c r="V29" s="146">
        <v>11091</v>
      </c>
      <c r="W29" s="151">
        <f t="shared" si="3"/>
        <v>8.259827788296818</v>
      </c>
      <c r="X29" s="45"/>
    </row>
    <row r="30" spans="1:24" s="20" customFormat="1" ht="15" customHeight="1">
      <c r="A30" s="54">
        <v>26</v>
      </c>
      <c r="B30" s="150" t="s">
        <v>38</v>
      </c>
      <c r="C30" s="143">
        <v>39934</v>
      </c>
      <c r="D30" s="142" t="s">
        <v>27</v>
      </c>
      <c r="E30" s="173" t="s">
        <v>39</v>
      </c>
      <c r="F30" s="174">
        <v>10</v>
      </c>
      <c r="G30" s="144">
        <v>9</v>
      </c>
      <c r="H30" s="144">
        <v>13</v>
      </c>
      <c r="I30" s="145">
        <v>508</v>
      </c>
      <c r="J30" s="146">
        <v>98</v>
      </c>
      <c r="K30" s="145">
        <v>623</v>
      </c>
      <c r="L30" s="146">
        <v>118</v>
      </c>
      <c r="M30" s="145">
        <v>1055</v>
      </c>
      <c r="N30" s="146">
        <v>190</v>
      </c>
      <c r="O30" s="145">
        <f>I30+K30+M30</f>
        <v>2186</v>
      </c>
      <c r="P30" s="146">
        <f>J30+L30+N30</f>
        <v>406</v>
      </c>
      <c r="Q30" s="147">
        <f t="shared" si="0"/>
        <v>45.111111111111114</v>
      </c>
      <c r="R30" s="148">
        <f t="shared" si="1"/>
        <v>5.384236453201971</v>
      </c>
      <c r="S30" s="145">
        <v>2603</v>
      </c>
      <c r="T30" s="149">
        <f t="shared" si="2"/>
        <v>-0.16019976949673453</v>
      </c>
      <c r="U30" s="145">
        <v>117975.25</v>
      </c>
      <c r="V30" s="146">
        <v>16660</v>
      </c>
      <c r="W30" s="151">
        <f t="shared" si="3"/>
        <v>7.081347539015606</v>
      </c>
      <c r="X30" s="45"/>
    </row>
    <row r="31" spans="1:24" s="20" customFormat="1" ht="15" customHeight="1">
      <c r="A31" s="2">
        <v>27</v>
      </c>
      <c r="B31" s="150" t="s">
        <v>71</v>
      </c>
      <c r="C31" s="143">
        <v>39976</v>
      </c>
      <c r="D31" s="142" t="s">
        <v>2</v>
      </c>
      <c r="E31" s="173" t="s">
        <v>11</v>
      </c>
      <c r="F31" s="174">
        <v>21</v>
      </c>
      <c r="G31" s="144">
        <v>13</v>
      </c>
      <c r="H31" s="144">
        <v>7</v>
      </c>
      <c r="I31" s="145">
        <v>420</v>
      </c>
      <c r="J31" s="146">
        <v>69</v>
      </c>
      <c r="K31" s="145">
        <v>588</v>
      </c>
      <c r="L31" s="146">
        <v>89</v>
      </c>
      <c r="M31" s="145">
        <v>670</v>
      </c>
      <c r="N31" s="146">
        <v>109</v>
      </c>
      <c r="O31" s="145">
        <f>+M31+K31+I31</f>
        <v>1678</v>
      </c>
      <c r="P31" s="146">
        <f>+N31+L31+J31</f>
        <v>267</v>
      </c>
      <c r="Q31" s="147">
        <f t="shared" si="0"/>
        <v>20.53846153846154</v>
      </c>
      <c r="R31" s="148">
        <f t="shared" si="1"/>
        <v>6.284644194756554</v>
      </c>
      <c r="S31" s="145">
        <v>2894</v>
      </c>
      <c r="T31" s="149">
        <f t="shared" si="2"/>
        <v>-0.4201796821008984</v>
      </c>
      <c r="U31" s="145">
        <v>206220</v>
      </c>
      <c r="V31" s="146">
        <v>22835</v>
      </c>
      <c r="W31" s="151">
        <f t="shared" si="3"/>
        <v>9.030873658857018</v>
      </c>
      <c r="X31" s="45"/>
    </row>
    <row r="32" spans="1:24" s="20" customFormat="1" ht="15" customHeight="1">
      <c r="A32" s="2">
        <v>28</v>
      </c>
      <c r="B32" s="150" t="s">
        <v>96</v>
      </c>
      <c r="C32" s="143">
        <v>40004</v>
      </c>
      <c r="D32" s="142" t="s">
        <v>27</v>
      </c>
      <c r="E32" s="173" t="s">
        <v>78</v>
      </c>
      <c r="F32" s="174">
        <v>5</v>
      </c>
      <c r="G32" s="144">
        <v>4</v>
      </c>
      <c r="H32" s="144">
        <v>3</v>
      </c>
      <c r="I32" s="145">
        <v>383</v>
      </c>
      <c r="J32" s="146">
        <v>54</v>
      </c>
      <c r="K32" s="145">
        <v>633</v>
      </c>
      <c r="L32" s="146">
        <v>66</v>
      </c>
      <c r="M32" s="145">
        <v>622</v>
      </c>
      <c r="N32" s="146">
        <v>66</v>
      </c>
      <c r="O32" s="145">
        <f>I32+K32+M32</f>
        <v>1638</v>
      </c>
      <c r="P32" s="146">
        <f>J32+L32+N32</f>
        <v>186</v>
      </c>
      <c r="Q32" s="147">
        <f t="shared" si="0"/>
        <v>46.5</v>
      </c>
      <c r="R32" s="148">
        <f t="shared" si="1"/>
        <v>8.806451612903226</v>
      </c>
      <c r="S32" s="145">
        <v>2367</v>
      </c>
      <c r="T32" s="149">
        <f t="shared" si="2"/>
        <v>-0.30798479087452474</v>
      </c>
      <c r="U32" s="145">
        <v>18248</v>
      </c>
      <c r="V32" s="146">
        <v>1794</v>
      </c>
      <c r="W32" s="151">
        <f t="shared" si="3"/>
        <v>10.171683389074694</v>
      </c>
      <c r="X32" s="45"/>
    </row>
    <row r="33" spans="1:24" s="20" customFormat="1" ht="15" customHeight="1" thickBot="1">
      <c r="A33" s="154">
        <v>29</v>
      </c>
      <c r="B33" s="150" t="s">
        <v>64</v>
      </c>
      <c r="C33" s="143">
        <v>39969</v>
      </c>
      <c r="D33" s="142" t="s">
        <v>27</v>
      </c>
      <c r="E33" s="173" t="s">
        <v>65</v>
      </c>
      <c r="F33" s="174">
        <v>20</v>
      </c>
      <c r="G33" s="144">
        <v>10</v>
      </c>
      <c r="H33" s="144">
        <v>8</v>
      </c>
      <c r="I33" s="145">
        <v>392</v>
      </c>
      <c r="J33" s="146">
        <v>69</v>
      </c>
      <c r="K33" s="145">
        <v>380</v>
      </c>
      <c r="L33" s="146">
        <v>67</v>
      </c>
      <c r="M33" s="145">
        <v>627</v>
      </c>
      <c r="N33" s="146">
        <v>109</v>
      </c>
      <c r="O33" s="145">
        <f>I33+K33+M33</f>
        <v>1399</v>
      </c>
      <c r="P33" s="146">
        <f>J33+L33+N33</f>
        <v>245</v>
      </c>
      <c r="Q33" s="147">
        <f t="shared" si="0"/>
        <v>24.5</v>
      </c>
      <c r="R33" s="148">
        <f t="shared" si="1"/>
        <v>5.710204081632653</v>
      </c>
      <c r="S33" s="145">
        <v>1029</v>
      </c>
      <c r="T33" s="149">
        <f t="shared" si="2"/>
        <v>0.3595724003887269</v>
      </c>
      <c r="U33" s="145">
        <v>135819.5</v>
      </c>
      <c r="V33" s="146">
        <v>16062</v>
      </c>
      <c r="W33" s="151">
        <f t="shared" si="3"/>
        <v>8.455951936247043</v>
      </c>
      <c r="X33" s="45"/>
    </row>
    <row r="34" spans="1:24" s="20" customFormat="1" ht="15" customHeight="1">
      <c r="A34" s="54">
        <v>30</v>
      </c>
      <c r="B34" s="150" t="s">
        <v>100</v>
      </c>
      <c r="C34" s="143">
        <v>39773</v>
      </c>
      <c r="D34" s="142" t="s">
        <v>2</v>
      </c>
      <c r="E34" s="173" t="s">
        <v>110</v>
      </c>
      <c r="F34" s="174">
        <v>204</v>
      </c>
      <c r="G34" s="144">
        <v>13</v>
      </c>
      <c r="H34" s="144">
        <v>36</v>
      </c>
      <c r="I34" s="145">
        <v>342</v>
      </c>
      <c r="J34" s="146">
        <v>53</v>
      </c>
      <c r="K34" s="145">
        <v>423</v>
      </c>
      <c r="L34" s="146">
        <v>62</v>
      </c>
      <c r="M34" s="145">
        <v>607</v>
      </c>
      <c r="N34" s="146">
        <v>81</v>
      </c>
      <c r="O34" s="145">
        <f>+M34+K34+I34</f>
        <v>1372</v>
      </c>
      <c r="P34" s="146">
        <f>+N34+L34+J34</f>
        <v>196</v>
      </c>
      <c r="Q34" s="147">
        <f t="shared" si="0"/>
        <v>15.076923076923077</v>
      </c>
      <c r="R34" s="148">
        <f t="shared" si="1"/>
        <v>7</v>
      </c>
      <c r="S34" s="145">
        <v>12398</v>
      </c>
      <c r="T34" s="149">
        <f t="shared" si="2"/>
        <v>-0.8893369898370705</v>
      </c>
      <c r="U34" s="145">
        <v>11468980</v>
      </c>
      <c r="V34" s="146">
        <v>1421854</v>
      </c>
      <c r="W34" s="151">
        <f t="shared" si="3"/>
        <v>8.066214955965943</v>
      </c>
      <c r="X34" s="45"/>
    </row>
    <row r="35" spans="1:24" s="20" customFormat="1" ht="15" customHeight="1">
      <c r="A35" s="54">
        <v>31</v>
      </c>
      <c r="B35" s="150" t="s">
        <v>86</v>
      </c>
      <c r="C35" s="143">
        <v>39997</v>
      </c>
      <c r="D35" s="142" t="s">
        <v>58</v>
      </c>
      <c r="E35" s="173" t="s">
        <v>101</v>
      </c>
      <c r="F35" s="174">
        <v>5</v>
      </c>
      <c r="G35" s="144">
        <v>5</v>
      </c>
      <c r="H35" s="144">
        <v>4</v>
      </c>
      <c r="I35" s="145">
        <v>52</v>
      </c>
      <c r="J35" s="146">
        <v>8</v>
      </c>
      <c r="K35" s="145">
        <v>533</v>
      </c>
      <c r="L35" s="146">
        <v>80</v>
      </c>
      <c r="M35" s="145">
        <v>748</v>
      </c>
      <c r="N35" s="146">
        <v>121</v>
      </c>
      <c r="O35" s="145">
        <f>+I35+K35+M35</f>
        <v>1333</v>
      </c>
      <c r="P35" s="146">
        <f>+J35+L35+N35</f>
        <v>209</v>
      </c>
      <c r="Q35" s="147">
        <f t="shared" si="0"/>
        <v>41.8</v>
      </c>
      <c r="R35" s="148">
        <f t="shared" si="1"/>
        <v>6.37799043062201</v>
      </c>
      <c r="S35" s="145">
        <v>2185</v>
      </c>
      <c r="T35" s="149">
        <f t="shared" si="2"/>
        <v>-0.3899313501144165</v>
      </c>
      <c r="U35" s="145">
        <v>16687</v>
      </c>
      <c r="V35" s="146">
        <v>1777</v>
      </c>
      <c r="W35" s="151">
        <f t="shared" si="3"/>
        <v>9.390545863815419</v>
      </c>
      <c r="X35" s="45"/>
    </row>
    <row r="36" spans="1:24" s="20" customFormat="1" ht="15" customHeight="1">
      <c r="A36" s="54">
        <v>32</v>
      </c>
      <c r="B36" s="150" t="s">
        <v>111</v>
      </c>
      <c r="C36" s="143">
        <v>39926</v>
      </c>
      <c r="D36" s="142" t="s">
        <v>27</v>
      </c>
      <c r="E36" s="173" t="s">
        <v>112</v>
      </c>
      <c r="F36" s="174">
        <v>40</v>
      </c>
      <c r="G36" s="144">
        <v>3</v>
      </c>
      <c r="H36" s="144">
        <v>14</v>
      </c>
      <c r="I36" s="145">
        <v>350</v>
      </c>
      <c r="J36" s="146">
        <v>85</v>
      </c>
      <c r="K36" s="145">
        <v>360</v>
      </c>
      <c r="L36" s="146">
        <v>87</v>
      </c>
      <c r="M36" s="145">
        <v>390</v>
      </c>
      <c r="N36" s="146">
        <v>93</v>
      </c>
      <c r="O36" s="145">
        <f aca="true" t="shared" si="5" ref="O36:P41">I36+K36+M36</f>
        <v>1100</v>
      </c>
      <c r="P36" s="146">
        <f t="shared" si="5"/>
        <v>265</v>
      </c>
      <c r="Q36" s="147">
        <f t="shared" si="0"/>
        <v>88.33333333333333</v>
      </c>
      <c r="R36" s="148">
        <f t="shared" si="1"/>
        <v>4.150943396226415</v>
      </c>
      <c r="S36" s="145"/>
      <c r="T36" s="149">
        <f t="shared" si="2"/>
      </c>
      <c r="U36" s="145">
        <v>204922.25</v>
      </c>
      <c r="V36" s="146">
        <v>28185</v>
      </c>
      <c r="W36" s="151">
        <f t="shared" si="3"/>
        <v>7.270613801667554</v>
      </c>
      <c r="X36" s="45"/>
    </row>
    <row r="37" spans="1:24" s="20" customFormat="1" ht="15" customHeight="1">
      <c r="A37" s="54">
        <v>33</v>
      </c>
      <c r="B37" s="150" t="s">
        <v>56</v>
      </c>
      <c r="C37" s="143">
        <v>39962</v>
      </c>
      <c r="D37" s="142" t="s">
        <v>27</v>
      </c>
      <c r="E37" s="173" t="s">
        <v>19</v>
      </c>
      <c r="F37" s="174">
        <v>62</v>
      </c>
      <c r="G37" s="144">
        <v>7</v>
      </c>
      <c r="H37" s="144">
        <v>9</v>
      </c>
      <c r="I37" s="145">
        <v>218</v>
      </c>
      <c r="J37" s="146">
        <v>37</v>
      </c>
      <c r="K37" s="145">
        <v>477</v>
      </c>
      <c r="L37" s="146">
        <v>72</v>
      </c>
      <c r="M37" s="145">
        <v>311</v>
      </c>
      <c r="N37" s="146">
        <v>45</v>
      </c>
      <c r="O37" s="145">
        <f t="shared" si="5"/>
        <v>1006</v>
      </c>
      <c r="P37" s="146">
        <f t="shared" si="5"/>
        <v>154</v>
      </c>
      <c r="Q37" s="147">
        <f aca="true" t="shared" si="6" ref="Q37:Q61">IF(O37&lt;&gt;0,P37/G37,"")</f>
        <v>22</v>
      </c>
      <c r="R37" s="148">
        <f aca="true" t="shared" si="7" ref="R37:R61">IF(O37&lt;&gt;0,O37/P37,"")</f>
        <v>6.532467532467533</v>
      </c>
      <c r="S37" s="145">
        <v>1567</v>
      </c>
      <c r="T37" s="149">
        <f aca="true" t="shared" si="8" ref="T37:T61">IF(S37&lt;&gt;0,-(S37-O37)/S37,"")</f>
        <v>-0.3580089342693044</v>
      </c>
      <c r="U37" s="145">
        <v>255787</v>
      </c>
      <c r="V37" s="146">
        <v>31761</v>
      </c>
      <c r="W37" s="151">
        <f aca="true" t="shared" si="9" ref="W37:W61">U37/V37</f>
        <v>8.053493277919461</v>
      </c>
      <c r="X37" s="45"/>
    </row>
    <row r="38" spans="1:24" s="20" customFormat="1" ht="15" customHeight="1">
      <c r="A38" s="54">
        <v>34</v>
      </c>
      <c r="B38" s="150" t="s">
        <v>31</v>
      </c>
      <c r="C38" s="143">
        <v>39829</v>
      </c>
      <c r="D38" s="142" t="s">
        <v>27</v>
      </c>
      <c r="E38" s="173" t="s">
        <v>19</v>
      </c>
      <c r="F38" s="174">
        <v>80</v>
      </c>
      <c r="G38" s="144">
        <v>8</v>
      </c>
      <c r="H38" s="144">
        <v>28</v>
      </c>
      <c r="I38" s="145">
        <v>163</v>
      </c>
      <c r="J38" s="146">
        <v>29</v>
      </c>
      <c r="K38" s="145">
        <v>367</v>
      </c>
      <c r="L38" s="146">
        <v>59</v>
      </c>
      <c r="M38" s="145">
        <v>403</v>
      </c>
      <c r="N38" s="146">
        <v>71</v>
      </c>
      <c r="O38" s="145">
        <f t="shared" si="5"/>
        <v>933</v>
      </c>
      <c r="P38" s="146">
        <f t="shared" si="5"/>
        <v>159</v>
      </c>
      <c r="Q38" s="147">
        <f t="shared" si="6"/>
        <v>19.875</v>
      </c>
      <c r="R38" s="148">
        <f t="shared" si="7"/>
        <v>5.867924528301887</v>
      </c>
      <c r="S38" s="145">
        <v>2034</v>
      </c>
      <c r="T38" s="149">
        <f t="shared" si="8"/>
        <v>-0.5412979351032449</v>
      </c>
      <c r="U38" s="145">
        <v>2672824.25</v>
      </c>
      <c r="V38" s="146">
        <v>323968</v>
      </c>
      <c r="W38" s="151">
        <f t="shared" si="9"/>
        <v>8.250272403447253</v>
      </c>
      <c r="X38" s="45"/>
    </row>
    <row r="39" spans="1:24" s="20" customFormat="1" ht="15" customHeight="1">
      <c r="A39" s="54">
        <v>35</v>
      </c>
      <c r="B39" s="150" t="s">
        <v>47</v>
      </c>
      <c r="C39" s="143">
        <v>39941</v>
      </c>
      <c r="D39" s="142" t="s">
        <v>27</v>
      </c>
      <c r="E39" s="173" t="s">
        <v>102</v>
      </c>
      <c r="F39" s="174">
        <v>26</v>
      </c>
      <c r="G39" s="144">
        <v>2</v>
      </c>
      <c r="H39" s="144">
        <v>12</v>
      </c>
      <c r="I39" s="145">
        <v>283</v>
      </c>
      <c r="J39" s="146">
        <v>50</v>
      </c>
      <c r="K39" s="145">
        <v>293</v>
      </c>
      <c r="L39" s="146">
        <v>43</v>
      </c>
      <c r="M39" s="145">
        <v>353</v>
      </c>
      <c r="N39" s="146">
        <v>53</v>
      </c>
      <c r="O39" s="145">
        <f t="shared" si="5"/>
        <v>929</v>
      </c>
      <c r="P39" s="146">
        <f t="shared" si="5"/>
        <v>146</v>
      </c>
      <c r="Q39" s="147">
        <f t="shared" si="6"/>
        <v>73</v>
      </c>
      <c r="R39" s="148">
        <f t="shared" si="7"/>
        <v>6.363013698630137</v>
      </c>
      <c r="S39" s="145">
        <v>160</v>
      </c>
      <c r="T39" s="149">
        <f t="shared" si="8"/>
        <v>4.80625</v>
      </c>
      <c r="U39" s="145">
        <v>84289.5</v>
      </c>
      <c r="V39" s="146">
        <v>12085</v>
      </c>
      <c r="W39" s="151">
        <f t="shared" si="9"/>
        <v>6.974720728175424</v>
      </c>
      <c r="X39" s="45"/>
    </row>
    <row r="40" spans="1:24" s="20" customFormat="1" ht="15" customHeight="1">
      <c r="A40" s="54">
        <v>36</v>
      </c>
      <c r="B40" s="150" t="s">
        <v>52</v>
      </c>
      <c r="C40" s="143">
        <v>39955</v>
      </c>
      <c r="D40" s="142" t="s">
        <v>27</v>
      </c>
      <c r="E40" s="173" t="s">
        <v>19</v>
      </c>
      <c r="F40" s="174">
        <v>49</v>
      </c>
      <c r="G40" s="144">
        <v>6</v>
      </c>
      <c r="H40" s="144">
        <v>10</v>
      </c>
      <c r="I40" s="145">
        <v>295.5</v>
      </c>
      <c r="J40" s="146">
        <v>81</v>
      </c>
      <c r="K40" s="145">
        <v>294</v>
      </c>
      <c r="L40" s="146">
        <v>75</v>
      </c>
      <c r="M40" s="145">
        <v>312.5</v>
      </c>
      <c r="N40" s="146">
        <v>83</v>
      </c>
      <c r="O40" s="145">
        <f t="shared" si="5"/>
        <v>902</v>
      </c>
      <c r="P40" s="146">
        <f t="shared" si="5"/>
        <v>239</v>
      </c>
      <c r="Q40" s="147">
        <f t="shared" si="6"/>
        <v>39.833333333333336</v>
      </c>
      <c r="R40" s="148">
        <f t="shared" si="7"/>
        <v>3.774058577405858</v>
      </c>
      <c r="S40" s="145">
        <v>3316</v>
      </c>
      <c r="T40" s="149">
        <f t="shared" si="8"/>
        <v>-0.7279855247285887</v>
      </c>
      <c r="U40" s="145">
        <v>423851.25</v>
      </c>
      <c r="V40" s="146">
        <v>49486</v>
      </c>
      <c r="W40" s="151">
        <f t="shared" si="9"/>
        <v>8.565073960312008</v>
      </c>
      <c r="X40" s="45"/>
    </row>
    <row r="41" spans="1:24" s="20" customFormat="1" ht="15" customHeight="1">
      <c r="A41" s="54">
        <v>37</v>
      </c>
      <c r="B41" s="150" t="s">
        <v>88</v>
      </c>
      <c r="C41" s="143">
        <v>39997</v>
      </c>
      <c r="D41" s="142" t="s">
        <v>27</v>
      </c>
      <c r="E41" s="173" t="s">
        <v>89</v>
      </c>
      <c r="F41" s="174">
        <v>5</v>
      </c>
      <c r="G41" s="144">
        <v>2</v>
      </c>
      <c r="H41" s="144">
        <v>4</v>
      </c>
      <c r="I41" s="145">
        <v>276</v>
      </c>
      <c r="J41" s="146">
        <v>54</v>
      </c>
      <c r="K41" s="145">
        <v>254</v>
      </c>
      <c r="L41" s="146">
        <v>50</v>
      </c>
      <c r="M41" s="145">
        <v>360</v>
      </c>
      <c r="N41" s="146">
        <v>69</v>
      </c>
      <c r="O41" s="145">
        <f t="shared" si="5"/>
        <v>890</v>
      </c>
      <c r="P41" s="146">
        <f t="shared" si="5"/>
        <v>173</v>
      </c>
      <c r="Q41" s="147">
        <f t="shared" si="6"/>
        <v>86.5</v>
      </c>
      <c r="R41" s="148">
        <f t="shared" si="7"/>
        <v>5.144508670520231</v>
      </c>
      <c r="S41" s="145">
        <v>1984.5</v>
      </c>
      <c r="T41" s="149">
        <f t="shared" si="8"/>
        <v>-0.5515243134290754</v>
      </c>
      <c r="U41" s="145">
        <v>31154</v>
      </c>
      <c r="V41" s="146">
        <v>2987</v>
      </c>
      <c r="W41" s="151">
        <f t="shared" si="9"/>
        <v>10.429862738533647</v>
      </c>
      <c r="X41" s="45"/>
    </row>
    <row r="42" spans="1:24" s="20" customFormat="1" ht="15" customHeight="1">
      <c r="A42" s="54">
        <v>38</v>
      </c>
      <c r="B42" s="150" t="s">
        <v>55</v>
      </c>
      <c r="C42" s="143">
        <v>39962</v>
      </c>
      <c r="D42" s="142" t="s">
        <v>2</v>
      </c>
      <c r="E42" s="173" t="s">
        <v>11</v>
      </c>
      <c r="F42" s="174">
        <v>60</v>
      </c>
      <c r="G42" s="144">
        <v>7</v>
      </c>
      <c r="H42" s="144">
        <v>9</v>
      </c>
      <c r="I42" s="145">
        <v>207</v>
      </c>
      <c r="J42" s="146">
        <v>44</v>
      </c>
      <c r="K42" s="145">
        <v>339</v>
      </c>
      <c r="L42" s="146">
        <v>64</v>
      </c>
      <c r="M42" s="145">
        <v>326</v>
      </c>
      <c r="N42" s="146">
        <v>62</v>
      </c>
      <c r="O42" s="145">
        <f>+M42+K42+I42</f>
        <v>872</v>
      </c>
      <c r="P42" s="146">
        <f>+N42+L42+J42</f>
        <v>170</v>
      </c>
      <c r="Q42" s="147">
        <f t="shared" si="6"/>
        <v>24.285714285714285</v>
      </c>
      <c r="R42" s="148">
        <f t="shared" si="7"/>
        <v>5.129411764705883</v>
      </c>
      <c r="S42" s="145">
        <v>1163</v>
      </c>
      <c r="T42" s="149">
        <f t="shared" si="8"/>
        <v>-0.25021496130696474</v>
      </c>
      <c r="U42" s="145">
        <v>598295</v>
      </c>
      <c r="V42" s="146">
        <v>74628</v>
      </c>
      <c r="W42" s="151">
        <f t="shared" si="9"/>
        <v>8.017031141126655</v>
      </c>
      <c r="X42" s="45"/>
    </row>
    <row r="43" spans="1:24" s="20" customFormat="1" ht="15" customHeight="1">
      <c r="A43" s="54">
        <v>39</v>
      </c>
      <c r="B43" s="150" t="s">
        <v>77</v>
      </c>
      <c r="C43" s="143">
        <v>39976</v>
      </c>
      <c r="D43" s="142" t="s">
        <v>27</v>
      </c>
      <c r="E43" s="173" t="s">
        <v>78</v>
      </c>
      <c r="F43" s="174">
        <v>2</v>
      </c>
      <c r="G43" s="144">
        <v>2</v>
      </c>
      <c r="H43" s="144">
        <v>7</v>
      </c>
      <c r="I43" s="145">
        <v>199.5</v>
      </c>
      <c r="J43" s="146">
        <v>21</v>
      </c>
      <c r="K43" s="145">
        <v>358</v>
      </c>
      <c r="L43" s="146">
        <v>33</v>
      </c>
      <c r="M43" s="145">
        <v>177</v>
      </c>
      <c r="N43" s="146">
        <v>18</v>
      </c>
      <c r="O43" s="145">
        <f>I43+K43+M43</f>
        <v>734.5</v>
      </c>
      <c r="P43" s="146">
        <f>J43+L43+N43</f>
        <v>72</v>
      </c>
      <c r="Q43" s="147">
        <f t="shared" si="6"/>
        <v>36</v>
      </c>
      <c r="R43" s="148">
        <f t="shared" si="7"/>
        <v>10.20138888888889</v>
      </c>
      <c r="S43" s="145">
        <v>368</v>
      </c>
      <c r="T43" s="149">
        <f t="shared" si="8"/>
        <v>0.9959239130434783</v>
      </c>
      <c r="U43" s="145">
        <v>11309</v>
      </c>
      <c r="V43" s="146">
        <v>1814</v>
      </c>
      <c r="W43" s="151">
        <f t="shared" si="9"/>
        <v>6.234288864388093</v>
      </c>
      <c r="X43" s="45"/>
    </row>
    <row r="44" spans="1:24" s="20" customFormat="1" ht="15" customHeight="1">
      <c r="A44" s="2">
        <v>40</v>
      </c>
      <c r="B44" s="150" t="s">
        <v>53</v>
      </c>
      <c r="C44" s="143">
        <v>39955</v>
      </c>
      <c r="D44" s="142" t="s">
        <v>41</v>
      </c>
      <c r="E44" s="173" t="s">
        <v>54</v>
      </c>
      <c r="F44" s="174">
        <v>71</v>
      </c>
      <c r="G44" s="144">
        <v>5</v>
      </c>
      <c r="H44" s="144">
        <v>10</v>
      </c>
      <c r="I44" s="145">
        <v>78</v>
      </c>
      <c r="J44" s="146">
        <v>12</v>
      </c>
      <c r="K44" s="145">
        <v>238</v>
      </c>
      <c r="L44" s="146">
        <v>33</v>
      </c>
      <c r="M44" s="145">
        <v>307</v>
      </c>
      <c r="N44" s="146">
        <v>41</v>
      </c>
      <c r="O44" s="145">
        <f>M44+K44+I44</f>
        <v>623</v>
      </c>
      <c r="P44" s="146">
        <f>J44+L44+N44</f>
        <v>86</v>
      </c>
      <c r="Q44" s="147">
        <f t="shared" si="6"/>
        <v>17.2</v>
      </c>
      <c r="R44" s="148">
        <f t="shared" si="7"/>
        <v>7.244186046511628</v>
      </c>
      <c r="S44" s="145">
        <v>440</v>
      </c>
      <c r="T44" s="149">
        <f t="shared" si="8"/>
        <v>0.4159090909090909</v>
      </c>
      <c r="U44" s="145">
        <v>122833</v>
      </c>
      <c r="V44" s="146">
        <v>17656</v>
      </c>
      <c r="W44" s="151">
        <f t="shared" si="9"/>
        <v>6.95701178069778</v>
      </c>
      <c r="X44" s="45"/>
    </row>
    <row r="45" spans="1:24" s="20" customFormat="1" ht="15" customHeight="1">
      <c r="A45" s="2">
        <v>41</v>
      </c>
      <c r="B45" s="150" t="s">
        <v>34</v>
      </c>
      <c r="C45" s="143">
        <v>39906</v>
      </c>
      <c r="D45" s="142" t="s">
        <v>27</v>
      </c>
      <c r="E45" s="173" t="s">
        <v>35</v>
      </c>
      <c r="F45" s="174">
        <v>20</v>
      </c>
      <c r="G45" s="144">
        <v>3</v>
      </c>
      <c r="H45" s="144">
        <v>17</v>
      </c>
      <c r="I45" s="145">
        <v>106</v>
      </c>
      <c r="J45" s="146">
        <v>19</v>
      </c>
      <c r="K45" s="145">
        <v>186</v>
      </c>
      <c r="L45" s="146">
        <v>36</v>
      </c>
      <c r="M45" s="145">
        <v>270</v>
      </c>
      <c r="N45" s="146">
        <v>49</v>
      </c>
      <c r="O45" s="145">
        <f>I45+K45+M45</f>
        <v>562</v>
      </c>
      <c r="P45" s="146">
        <f>J45+L45+N45</f>
        <v>104</v>
      </c>
      <c r="Q45" s="147">
        <f t="shared" si="6"/>
        <v>34.666666666666664</v>
      </c>
      <c r="R45" s="148">
        <f t="shared" si="7"/>
        <v>5.403846153846154</v>
      </c>
      <c r="S45" s="145">
        <v>318</v>
      </c>
      <c r="T45" s="149">
        <f t="shared" si="8"/>
        <v>0.7672955974842768</v>
      </c>
      <c r="U45" s="145">
        <v>152536</v>
      </c>
      <c r="V45" s="146">
        <v>22341</v>
      </c>
      <c r="W45" s="151">
        <f t="shared" si="9"/>
        <v>6.827626337227519</v>
      </c>
      <c r="X45" s="45"/>
    </row>
    <row r="46" spans="1:24" s="20" customFormat="1" ht="15" customHeight="1" thickBot="1">
      <c r="A46" s="154">
        <v>42</v>
      </c>
      <c r="B46" s="150" t="s">
        <v>75</v>
      </c>
      <c r="C46" s="143">
        <v>39976</v>
      </c>
      <c r="D46" s="142" t="s">
        <v>58</v>
      </c>
      <c r="E46" s="173" t="s">
        <v>76</v>
      </c>
      <c r="F46" s="174">
        <v>32</v>
      </c>
      <c r="G46" s="144">
        <v>5</v>
      </c>
      <c r="H46" s="144">
        <v>7</v>
      </c>
      <c r="I46" s="145">
        <v>146</v>
      </c>
      <c r="J46" s="146">
        <v>29</v>
      </c>
      <c r="K46" s="145">
        <v>125</v>
      </c>
      <c r="L46" s="146">
        <v>23</v>
      </c>
      <c r="M46" s="145">
        <v>224</v>
      </c>
      <c r="N46" s="146">
        <v>44</v>
      </c>
      <c r="O46" s="145">
        <f>+I46+K46+M46</f>
        <v>495</v>
      </c>
      <c r="P46" s="146">
        <f>+J46+L46+N46</f>
        <v>96</v>
      </c>
      <c r="Q46" s="147">
        <f t="shared" si="6"/>
        <v>19.2</v>
      </c>
      <c r="R46" s="148">
        <f t="shared" si="7"/>
        <v>5.15625</v>
      </c>
      <c r="S46" s="145">
        <v>1118</v>
      </c>
      <c r="T46" s="149">
        <f t="shared" si="8"/>
        <v>-0.5572450805008945</v>
      </c>
      <c r="U46" s="145">
        <v>75626</v>
      </c>
      <c r="V46" s="146">
        <v>10247</v>
      </c>
      <c r="W46" s="151">
        <f t="shared" si="9"/>
        <v>7.380306431150581</v>
      </c>
      <c r="X46" s="45"/>
    </row>
    <row r="47" spans="1:24" s="20" customFormat="1" ht="15" customHeight="1">
      <c r="A47" s="54">
        <v>43</v>
      </c>
      <c r="B47" s="150" t="s">
        <v>113</v>
      </c>
      <c r="C47" s="143">
        <v>39850</v>
      </c>
      <c r="D47" s="142" t="s">
        <v>27</v>
      </c>
      <c r="E47" s="173" t="s">
        <v>114</v>
      </c>
      <c r="F47" s="174">
        <v>8</v>
      </c>
      <c r="G47" s="144">
        <v>2</v>
      </c>
      <c r="H47" s="144">
        <v>14</v>
      </c>
      <c r="I47" s="145">
        <v>106</v>
      </c>
      <c r="J47" s="146">
        <v>20</v>
      </c>
      <c r="K47" s="145">
        <v>168</v>
      </c>
      <c r="L47" s="146">
        <v>27</v>
      </c>
      <c r="M47" s="145">
        <v>185.5</v>
      </c>
      <c r="N47" s="146">
        <v>31</v>
      </c>
      <c r="O47" s="145">
        <f aca="true" t="shared" si="10" ref="O47:P49">I47+K47+M47</f>
        <v>459.5</v>
      </c>
      <c r="P47" s="146">
        <f t="shared" si="10"/>
        <v>78</v>
      </c>
      <c r="Q47" s="147">
        <f t="shared" si="6"/>
        <v>39</v>
      </c>
      <c r="R47" s="148">
        <f t="shared" si="7"/>
        <v>5.891025641025641</v>
      </c>
      <c r="S47" s="145"/>
      <c r="T47" s="149">
        <f t="shared" si="8"/>
      </c>
      <c r="U47" s="145">
        <v>27389.5</v>
      </c>
      <c r="V47" s="146">
        <v>4208</v>
      </c>
      <c r="W47" s="151">
        <f t="shared" si="9"/>
        <v>6.508911596958175</v>
      </c>
      <c r="X47" s="45"/>
    </row>
    <row r="48" spans="1:24" s="20" customFormat="1" ht="15" customHeight="1">
      <c r="A48" s="54">
        <v>44</v>
      </c>
      <c r="B48" s="150" t="s">
        <v>62</v>
      </c>
      <c r="C48" s="143">
        <v>39962</v>
      </c>
      <c r="D48" s="142" t="s">
        <v>27</v>
      </c>
      <c r="E48" s="173" t="s">
        <v>39</v>
      </c>
      <c r="F48" s="174">
        <v>1</v>
      </c>
      <c r="G48" s="144">
        <v>1</v>
      </c>
      <c r="H48" s="144">
        <v>9</v>
      </c>
      <c r="I48" s="145">
        <v>105</v>
      </c>
      <c r="J48" s="146">
        <v>15</v>
      </c>
      <c r="K48" s="145">
        <v>202</v>
      </c>
      <c r="L48" s="146">
        <v>21</v>
      </c>
      <c r="M48" s="145">
        <v>112</v>
      </c>
      <c r="N48" s="146">
        <v>12</v>
      </c>
      <c r="O48" s="145">
        <f t="shared" si="10"/>
        <v>419</v>
      </c>
      <c r="P48" s="146">
        <f t="shared" si="10"/>
        <v>48</v>
      </c>
      <c r="Q48" s="147">
        <f t="shared" si="6"/>
        <v>48</v>
      </c>
      <c r="R48" s="148">
        <f t="shared" si="7"/>
        <v>8.729166666666666</v>
      </c>
      <c r="S48" s="145">
        <v>758</v>
      </c>
      <c r="T48" s="149">
        <f t="shared" si="8"/>
        <v>-0.4472295514511873</v>
      </c>
      <c r="U48" s="145">
        <v>9292</v>
      </c>
      <c r="V48" s="146">
        <v>1463</v>
      </c>
      <c r="W48" s="151">
        <f t="shared" si="9"/>
        <v>6.351332877648667</v>
      </c>
      <c r="X48" s="45"/>
    </row>
    <row r="49" spans="1:24" s="20" customFormat="1" ht="15" customHeight="1">
      <c r="A49" s="54">
        <v>45</v>
      </c>
      <c r="B49" s="150" t="s">
        <v>37</v>
      </c>
      <c r="C49" s="143">
        <v>39934</v>
      </c>
      <c r="D49" s="142" t="s">
        <v>27</v>
      </c>
      <c r="E49" s="173" t="s">
        <v>28</v>
      </c>
      <c r="F49" s="174">
        <v>110</v>
      </c>
      <c r="G49" s="144">
        <v>3</v>
      </c>
      <c r="H49" s="144">
        <v>13</v>
      </c>
      <c r="I49" s="145">
        <v>79</v>
      </c>
      <c r="J49" s="146">
        <v>17</v>
      </c>
      <c r="K49" s="145">
        <v>161.5</v>
      </c>
      <c r="L49" s="146">
        <v>33</v>
      </c>
      <c r="M49" s="145">
        <v>147</v>
      </c>
      <c r="N49" s="146">
        <v>30</v>
      </c>
      <c r="O49" s="145">
        <f t="shared" si="10"/>
        <v>387.5</v>
      </c>
      <c r="P49" s="146">
        <f t="shared" si="10"/>
        <v>80</v>
      </c>
      <c r="Q49" s="147">
        <f t="shared" si="6"/>
        <v>26.666666666666668</v>
      </c>
      <c r="R49" s="148">
        <f t="shared" si="7"/>
        <v>4.84375</v>
      </c>
      <c r="S49" s="145">
        <v>92</v>
      </c>
      <c r="T49" s="149">
        <f t="shared" si="8"/>
        <v>3.2119565217391304</v>
      </c>
      <c r="U49" s="145">
        <v>1425596.75</v>
      </c>
      <c r="V49" s="146">
        <v>162272</v>
      </c>
      <c r="W49" s="151">
        <f t="shared" si="9"/>
        <v>8.785229429599685</v>
      </c>
      <c r="X49" s="45"/>
    </row>
    <row r="50" spans="1:24" s="20" customFormat="1" ht="15" customHeight="1">
      <c r="A50" s="54">
        <v>46</v>
      </c>
      <c r="B50" s="150" t="s">
        <v>42</v>
      </c>
      <c r="C50" s="143">
        <v>39941</v>
      </c>
      <c r="D50" s="142" t="s">
        <v>26</v>
      </c>
      <c r="E50" s="173" t="s">
        <v>19</v>
      </c>
      <c r="F50" s="174">
        <v>79</v>
      </c>
      <c r="G50" s="144">
        <v>3</v>
      </c>
      <c r="H50" s="144">
        <v>12</v>
      </c>
      <c r="I50" s="145">
        <v>38</v>
      </c>
      <c r="J50" s="146">
        <v>8</v>
      </c>
      <c r="K50" s="145">
        <v>128</v>
      </c>
      <c r="L50" s="146">
        <v>20</v>
      </c>
      <c r="M50" s="145">
        <v>120</v>
      </c>
      <c r="N50" s="146">
        <v>18</v>
      </c>
      <c r="O50" s="145">
        <f>+I50+K50+M50</f>
        <v>286</v>
      </c>
      <c r="P50" s="146">
        <f>+J50+L50+N50</f>
        <v>46</v>
      </c>
      <c r="Q50" s="147">
        <f t="shared" si="6"/>
        <v>15.333333333333334</v>
      </c>
      <c r="R50" s="148">
        <f t="shared" si="7"/>
        <v>6.217391304347826</v>
      </c>
      <c r="S50" s="145">
        <v>671</v>
      </c>
      <c r="T50" s="149">
        <f t="shared" si="8"/>
        <v>-0.5737704918032787</v>
      </c>
      <c r="U50" s="145">
        <v>661830</v>
      </c>
      <c r="V50" s="146">
        <v>80226</v>
      </c>
      <c r="W50" s="151">
        <f t="shared" si="9"/>
        <v>8.2495699648493</v>
      </c>
      <c r="X50" s="45"/>
    </row>
    <row r="51" spans="1:24" s="20" customFormat="1" ht="15" customHeight="1">
      <c r="A51" s="54">
        <v>47</v>
      </c>
      <c r="B51" s="150" t="s">
        <v>103</v>
      </c>
      <c r="C51" s="143">
        <v>39815</v>
      </c>
      <c r="D51" s="142" t="s">
        <v>32</v>
      </c>
      <c r="E51" s="173" t="s">
        <v>36</v>
      </c>
      <c r="F51" s="174">
        <v>26</v>
      </c>
      <c r="G51" s="144">
        <v>1</v>
      </c>
      <c r="H51" s="144">
        <v>16</v>
      </c>
      <c r="I51" s="145">
        <v>94</v>
      </c>
      <c r="J51" s="146">
        <v>15</v>
      </c>
      <c r="K51" s="145">
        <v>124</v>
      </c>
      <c r="L51" s="146">
        <v>19</v>
      </c>
      <c r="M51" s="145">
        <v>62</v>
      </c>
      <c r="N51" s="146">
        <v>9</v>
      </c>
      <c r="O51" s="145">
        <f>I51+K51+M51</f>
        <v>280</v>
      </c>
      <c r="P51" s="146">
        <f>SUM(J51+L51+N51)</f>
        <v>43</v>
      </c>
      <c r="Q51" s="147">
        <f t="shared" si="6"/>
        <v>43</v>
      </c>
      <c r="R51" s="148">
        <f t="shared" si="7"/>
        <v>6.511627906976744</v>
      </c>
      <c r="S51" s="145">
        <v>108</v>
      </c>
      <c r="T51" s="149">
        <f t="shared" si="8"/>
        <v>1.5925925925925926</v>
      </c>
      <c r="U51" s="145">
        <v>147032.5</v>
      </c>
      <c r="V51" s="146">
        <v>18765</v>
      </c>
      <c r="W51" s="151">
        <f t="shared" si="9"/>
        <v>7.8354649613642415</v>
      </c>
      <c r="X51" s="45"/>
    </row>
    <row r="52" spans="1:24" s="20" customFormat="1" ht="15" customHeight="1">
      <c r="A52" s="54">
        <v>48</v>
      </c>
      <c r="B52" s="150" t="s">
        <v>115</v>
      </c>
      <c r="C52" s="143">
        <v>39829</v>
      </c>
      <c r="D52" s="142" t="s">
        <v>44</v>
      </c>
      <c r="E52" s="173" t="s">
        <v>116</v>
      </c>
      <c r="F52" s="174">
        <v>169</v>
      </c>
      <c r="G52" s="144">
        <v>1</v>
      </c>
      <c r="H52" s="144">
        <v>16</v>
      </c>
      <c r="I52" s="145">
        <v>92</v>
      </c>
      <c r="J52" s="146">
        <v>18</v>
      </c>
      <c r="K52" s="145">
        <v>76</v>
      </c>
      <c r="L52" s="146">
        <v>15</v>
      </c>
      <c r="M52" s="145">
        <v>94</v>
      </c>
      <c r="N52" s="146">
        <v>18</v>
      </c>
      <c r="O52" s="145">
        <f>I52+K52+M52</f>
        <v>262</v>
      </c>
      <c r="P52" s="146">
        <f>J52+L52+N52</f>
        <v>51</v>
      </c>
      <c r="Q52" s="147">
        <f t="shared" si="6"/>
        <v>51</v>
      </c>
      <c r="R52" s="148">
        <f t="shared" si="7"/>
        <v>5.137254901960785</v>
      </c>
      <c r="S52" s="145"/>
      <c r="T52" s="149">
        <f t="shared" si="8"/>
      </c>
      <c r="U52" s="145">
        <v>3754897.5</v>
      </c>
      <c r="V52" s="146">
        <v>515067</v>
      </c>
      <c r="W52" s="151">
        <f t="shared" si="9"/>
        <v>7.290114684109057</v>
      </c>
      <c r="X52" s="45"/>
    </row>
    <row r="53" spans="1:24" s="20" customFormat="1" ht="15" customHeight="1">
      <c r="A53" s="54">
        <v>49</v>
      </c>
      <c r="B53" s="150" t="s">
        <v>117</v>
      </c>
      <c r="C53" s="143">
        <v>39913</v>
      </c>
      <c r="D53" s="142" t="s">
        <v>2</v>
      </c>
      <c r="E53" s="173" t="s">
        <v>11</v>
      </c>
      <c r="F53" s="174">
        <v>95</v>
      </c>
      <c r="G53" s="144">
        <v>2</v>
      </c>
      <c r="H53" s="144">
        <v>16</v>
      </c>
      <c r="I53" s="145">
        <v>70</v>
      </c>
      <c r="J53" s="146">
        <v>12</v>
      </c>
      <c r="K53" s="145">
        <v>70</v>
      </c>
      <c r="L53" s="146">
        <v>11</v>
      </c>
      <c r="M53" s="145">
        <v>70</v>
      </c>
      <c r="N53" s="146">
        <v>10</v>
      </c>
      <c r="O53" s="145">
        <f>+M53+K53+I53</f>
        <v>210</v>
      </c>
      <c r="P53" s="146">
        <f>+N53+L53+J53</f>
        <v>33</v>
      </c>
      <c r="Q53" s="147">
        <f t="shared" si="6"/>
        <v>16.5</v>
      </c>
      <c r="R53" s="148">
        <f t="shared" si="7"/>
        <v>6.363636363636363</v>
      </c>
      <c r="S53" s="145">
        <v>156</v>
      </c>
      <c r="T53" s="149">
        <f t="shared" si="8"/>
        <v>0.34615384615384615</v>
      </c>
      <c r="U53" s="145">
        <v>1611905</v>
      </c>
      <c r="V53" s="146">
        <v>1499670</v>
      </c>
      <c r="W53" s="151">
        <f t="shared" si="9"/>
        <v>1.0748397980889128</v>
      </c>
      <c r="X53" s="45"/>
    </row>
    <row r="54" spans="1:24" s="20" customFormat="1" ht="15" customHeight="1">
      <c r="A54" s="54">
        <v>50</v>
      </c>
      <c r="B54" s="150" t="s">
        <v>57</v>
      </c>
      <c r="C54" s="143">
        <v>39962</v>
      </c>
      <c r="D54" s="142" t="s">
        <v>58</v>
      </c>
      <c r="E54" s="173" t="s">
        <v>59</v>
      </c>
      <c r="F54" s="174">
        <v>72</v>
      </c>
      <c r="G54" s="144">
        <v>3</v>
      </c>
      <c r="H54" s="144">
        <v>9</v>
      </c>
      <c r="I54" s="145">
        <v>57</v>
      </c>
      <c r="J54" s="146">
        <v>11</v>
      </c>
      <c r="K54" s="145">
        <v>54</v>
      </c>
      <c r="L54" s="146">
        <v>9</v>
      </c>
      <c r="M54" s="145">
        <v>43</v>
      </c>
      <c r="N54" s="146">
        <v>8</v>
      </c>
      <c r="O54" s="145">
        <f>+I54+K54+M54</f>
        <v>154</v>
      </c>
      <c r="P54" s="146">
        <f>+J54+L54+N54</f>
        <v>28</v>
      </c>
      <c r="Q54" s="147">
        <f t="shared" si="6"/>
        <v>9.333333333333334</v>
      </c>
      <c r="R54" s="148">
        <f t="shared" si="7"/>
        <v>5.5</v>
      </c>
      <c r="S54" s="145">
        <v>50</v>
      </c>
      <c r="T54" s="149">
        <f t="shared" si="8"/>
        <v>2.08</v>
      </c>
      <c r="U54" s="145">
        <v>267961</v>
      </c>
      <c r="V54" s="146">
        <v>36058</v>
      </c>
      <c r="W54" s="151">
        <f t="shared" si="9"/>
        <v>7.431388318819679</v>
      </c>
      <c r="X54" s="45"/>
    </row>
    <row r="55" spans="1:24" s="20" customFormat="1" ht="15" customHeight="1">
      <c r="A55" s="54">
        <v>51</v>
      </c>
      <c r="B55" s="150" t="s">
        <v>105</v>
      </c>
      <c r="C55" s="143">
        <v>39927</v>
      </c>
      <c r="D55" s="142" t="s">
        <v>32</v>
      </c>
      <c r="E55" s="173" t="s">
        <v>36</v>
      </c>
      <c r="F55" s="174">
        <v>25</v>
      </c>
      <c r="G55" s="144">
        <v>1</v>
      </c>
      <c r="H55" s="144">
        <v>12</v>
      </c>
      <c r="I55" s="145">
        <v>60</v>
      </c>
      <c r="J55" s="146">
        <v>12</v>
      </c>
      <c r="K55" s="145">
        <v>40</v>
      </c>
      <c r="L55" s="146">
        <v>8</v>
      </c>
      <c r="M55" s="145">
        <v>50</v>
      </c>
      <c r="N55" s="146">
        <v>10</v>
      </c>
      <c r="O55" s="145">
        <f>I55+K55+M55</f>
        <v>150</v>
      </c>
      <c r="P55" s="146">
        <f>J55+L55+N55</f>
        <v>30</v>
      </c>
      <c r="Q55" s="147">
        <f t="shared" si="6"/>
        <v>30</v>
      </c>
      <c r="R55" s="148">
        <f t="shared" si="7"/>
        <v>5</v>
      </c>
      <c r="S55" s="145">
        <v>40</v>
      </c>
      <c r="T55" s="149">
        <f t="shared" si="8"/>
        <v>2.75</v>
      </c>
      <c r="U55" s="145">
        <v>104756.5</v>
      </c>
      <c r="V55" s="146">
        <v>12111</v>
      </c>
      <c r="W55" s="151">
        <f t="shared" si="9"/>
        <v>8.649698621088266</v>
      </c>
      <c r="X55" s="45"/>
    </row>
    <row r="56" spans="1:24" s="20" customFormat="1" ht="15" customHeight="1">
      <c r="A56" s="54">
        <v>52</v>
      </c>
      <c r="B56" s="150" t="s">
        <v>40</v>
      </c>
      <c r="C56" s="143">
        <v>39934</v>
      </c>
      <c r="D56" s="142" t="s">
        <v>41</v>
      </c>
      <c r="E56" s="173" t="s">
        <v>85</v>
      </c>
      <c r="F56" s="174">
        <v>41</v>
      </c>
      <c r="G56" s="144">
        <v>3</v>
      </c>
      <c r="H56" s="144">
        <v>13</v>
      </c>
      <c r="I56" s="145">
        <v>60</v>
      </c>
      <c r="J56" s="146">
        <v>10</v>
      </c>
      <c r="K56" s="145">
        <v>47</v>
      </c>
      <c r="L56" s="146">
        <v>9</v>
      </c>
      <c r="M56" s="145">
        <v>32</v>
      </c>
      <c r="N56" s="146">
        <v>6</v>
      </c>
      <c r="O56" s="145">
        <f>M56+K56+I56</f>
        <v>139</v>
      </c>
      <c r="P56" s="146">
        <f>J56+L56+N56</f>
        <v>25</v>
      </c>
      <c r="Q56" s="147">
        <f t="shared" si="6"/>
        <v>8.333333333333334</v>
      </c>
      <c r="R56" s="148">
        <f t="shared" si="7"/>
        <v>5.56</v>
      </c>
      <c r="S56" s="145">
        <v>282</v>
      </c>
      <c r="T56" s="149">
        <f t="shared" si="8"/>
        <v>-0.5070921985815603</v>
      </c>
      <c r="U56" s="145">
        <v>120829</v>
      </c>
      <c r="V56" s="146">
        <v>20229</v>
      </c>
      <c r="W56" s="151">
        <f t="shared" si="9"/>
        <v>5.973058480399427</v>
      </c>
      <c r="X56" s="45"/>
    </row>
    <row r="57" spans="1:24" s="20" customFormat="1" ht="15" customHeight="1">
      <c r="A57" s="2">
        <v>53</v>
      </c>
      <c r="B57" s="150" t="s">
        <v>49</v>
      </c>
      <c r="C57" s="143">
        <v>39948</v>
      </c>
      <c r="D57" s="142" t="s">
        <v>44</v>
      </c>
      <c r="E57" s="173" t="s">
        <v>104</v>
      </c>
      <c r="F57" s="174">
        <v>151</v>
      </c>
      <c r="G57" s="144">
        <v>1</v>
      </c>
      <c r="H57" s="144">
        <v>11</v>
      </c>
      <c r="I57" s="145">
        <v>20</v>
      </c>
      <c r="J57" s="146">
        <v>4</v>
      </c>
      <c r="K57" s="145">
        <v>35</v>
      </c>
      <c r="L57" s="146">
        <v>7</v>
      </c>
      <c r="M57" s="145">
        <v>70</v>
      </c>
      <c r="N57" s="146">
        <v>14</v>
      </c>
      <c r="O57" s="145">
        <f>I57+K57+M57</f>
        <v>125</v>
      </c>
      <c r="P57" s="146">
        <f>J57+L57+N57</f>
        <v>25</v>
      </c>
      <c r="Q57" s="147">
        <f t="shared" si="6"/>
        <v>25</v>
      </c>
      <c r="R57" s="148">
        <f t="shared" si="7"/>
        <v>5</v>
      </c>
      <c r="S57" s="145">
        <v>48</v>
      </c>
      <c r="T57" s="149">
        <f t="shared" si="8"/>
        <v>1.6041666666666667</v>
      </c>
      <c r="U57" s="145">
        <v>756514</v>
      </c>
      <c r="V57" s="146">
        <v>116214</v>
      </c>
      <c r="W57" s="151">
        <f t="shared" si="9"/>
        <v>6.509663207530934</v>
      </c>
      <c r="X57" s="45"/>
    </row>
    <row r="58" spans="1:24" s="20" customFormat="1" ht="15" customHeight="1">
      <c r="A58" s="2">
        <v>54</v>
      </c>
      <c r="B58" s="150" t="s">
        <v>45</v>
      </c>
      <c r="C58" s="143">
        <v>39927</v>
      </c>
      <c r="D58" s="142" t="s">
        <v>44</v>
      </c>
      <c r="E58" s="173" t="s">
        <v>46</v>
      </c>
      <c r="F58" s="174">
        <v>62</v>
      </c>
      <c r="G58" s="144">
        <v>2</v>
      </c>
      <c r="H58" s="144">
        <v>14</v>
      </c>
      <c r="I58" s="145">
        <v>28</v>
      </c>
      <c r="J58" s="146">
        <v>5</v>
      </c>
      <c r="K58" s="145">
        <v>30</v>
      </c>
      <c r="L58" s="146">
        <v>4</v>
      </c>
      <c r="M58" s="145">
        <v>46</v>
      </c>
      <c r="N58" s="146">
        <v>7</v>
      </c>
      <c r="O58" s="145">
        <f>I58+K58+M58</f>
        <v>104</v>
      </c>
      <c r="P58" s="146">
        <f>J58+L58+N58</f>
        <v>16</v>
      </c>
      <c r="Q58" s="147">
        <f t="shared" si="6"/>
        <v>8</v>
      </c>
      <c r="R58" s="148">
        <f t="shared" si="7"/>
        <v>6.5</v>
      </c>
      <c r="S58" s="145">
        <v>120</v>
      </c>
      <c r="T58" s="149">
        <f t="shared" si="8"/>
        <v>-0.13333333333333333</v>
      </c>
      <c r="U58" s="145">
        <v>314501.75</v>
      </c>
      <c r="V58" s="146">
        <v>43055</v>
      </c>
      <c r="W58" s="151">
        <f t="shared" si="9"/>
        <v>7.304651027755197</v>
      </c>
      <c r="X58" s="45"/>
    </row>
    <row r="59" spans="1:24" s="20" customFormat="1" ht="15" customHeight="1" thickBot="1">
      <c r="A59" s="154">
        <v>55</v>
      </c>
      <c r="B59" s="150" t="s">
        <v>50</v>
      </c>
      <c r="C59" s="143">
        <v>39948</v>
      </c>
      <c r="D59" s="142" t="s">
        <v>2</v>
      </c>
      <c r="E59" s="173" t="s">
        <v>29</v>
      </c>
      <c r="F59" s="174">
        <v>33</v>
      </c>
      <c r="G59" s="144">
        <v>1</v>
      </c>
      <c r="H59" s="144">
        <v>11</v>
      </c>
      <c r="I59" s="145">
        <v>30</v>
      </c>
      <c r="J59" s="146">
        <v>5</v>
      </c>
      <c r="K59" s="145">
        <v>60</v>
      </c>
      <c r="L59" s="146">
        <v>10</v>
      </c>
      <c r="M59" s="145">
        <v>12</v>
      </c>
      <c r="N59" s="146">
        <v>2</v>
      </c>
      <c r="O59" s="145">
        <f>+M59+K59+I59</f>
        <v>102</v>
      </c>
      <c r="P59" s="146">
        <f>+N59+L59+J59</f>
        <v>17</v>
      </c>
      <c r="Q59" s="147">
        <f t="shared" si="6"/>
        <v>17</v>
      </c>
      <c r="R59" s="148">
        <f t="shared" si="7"/>
        <v>6</v>
      </c>
      <c r="S59" s="145">
        <v>990</v>
      </c>
      <c r="T59" s="149">
        <f t="shared" si="8"/>
        <v>-0.896969696969697</v>
      </c>
      <c r="U59" s="145">
        <v>300568</v>
      </c>
      <c r="V59" s="146">
        <v>32712</v>
      </c>
      <c r="W59" s="151">
        <f t="shared" si="9"/>
        <v>9.188310100269014</v>
      </c>
      <c r="X59" s="45"/>
    </row>
    <row r="60" spans="1:24" s="20" customFormat="1" ht="15" customHeight="1">
      <c r="A60" s="54">
        <v>56</v>
      </c>
      <c r="B60" s="150" t="s">
        <v>68</v>
      </c>
      <c r="C60" s="143">
        <v>39969</v>
      </c>
      <c r="D60" s="142" t="s">
        <v>44</v>
      </c>
      <c r="E60" s="173" t="s">
        <v>69</v>
      </c>
      <c r="F60" s="174">
        <v>2</v>
      </c>
      <c r="G60" s="144">
        <v>1</v>
      </c>
      <c r="H60" s="144">
        <v>8</v>
      </c>
      <c r="I60" s="145">
        <v>24</v>
      </c>
      <c r="J60" s="146">
        <v>3</v>
      </c>
      <c r="K60" s="145">
        <v>16</v>
      </c>
      <c r="L60" s="146">
        <v>2</v>
      </c>
      <c r="M60" s="145">
        <v>26</v>
      </c>
      <c r="N60" s="146">
        <v>3</v>
      </c>
      <c r="O60" s="145">
        <f>I60+K60+M60</f>
        <v>66</v>
      </c>
      <c r="P60" s="146">
        <f>J60+L60+N60</f>
        <v>8</v>
      </c>
      <c r="Q60" s="147">
        <f t="shared" si="6"/>
        <v>8</v>
      </c>
      <c r="R60" s="148">
        <f t="shared" si="7"/>
        <v>8.25</v>
      </c>
      <c r="S60" s="145">
        <v>92</v>
      </c>
      <c r="T60" s="149">
        <f t="shared" si="8"/>
        <v>-0.2826086956521739</v>
      </c>
      <c r="U60" s="145">
        <v>8991.25</v>
      </c>
      <c r="V60" s="146">
        <v>1147</v>
      </c>
      <c r="W60" s="151">
        <f t="shared" si="9"/>
        <v>7.838927637314734</v>
      </c>
      <c r="X60" s="45"/>
    </row>
    <row r="61" spans="1:24" s="20" customFormat="1" ht="15" customHeight="1" thickBot="1">
      <c r="A61" s="54">
        <v>57</v>
      </c>
      <c r="B61" s="157" t="s">
        <v>43</v>
      </c>
      <c r="C61" s="158">
        <v>39941</v>
      </c>
      <c r="D61" s="159" t="s">
        <v>32</v>
      </c>
      <c r="E61" s="175" t="s">
        <v>36</v>
      </c>
      <c r="F61" s="188">
        <v>48</v>
      </c>
      <c r="G61" s="160">
        <v>1</v>
      </c>
      <c r="H61" s="160">
        <v>12</v>
      </c>
      <c r="I61" s="161">
        <v>23</v>
      </c>
      <c r="J61" s="152">
        <v>3</v>
      </c>
      <c r="K61" s="161">
        <v>34</v>
      </c>
      <c r="L61" s="152">
        <v>4</v>
      </c>
      <c r="M61" s="161">
        <v>0</v>
      </c>
      <c r="N61" s="152">
        <v>0</v>
      </c>
      <c r="O61" s="161">
        <f>I61+K61+M61</f>
        <v>57</v>
      </c>
      <c r="P61" s="152">
        <f>J61+L61+N61</f>
        <v>7</v>
      </c>
      <c r="Q61" s="155">
        <f t="shared" si="6"/>
        <v>7</v>
      </c>
      <c r="R61" s="156">
        <f t="shared" si="7"/>
        <v>8.142857142857142</v>
      </c>
      <c r="S61" s="161">
        <v>80</v>
      </c>
      <c r="T61" s="153">
        <f t="shared" si="8"/>
        <v>-0.2875</v>
      </c>
      <c r="U61" s="161">
        <v>171137.25</v>
      </c>
      <c r="V61" s="152">
        <v>22944</v>
      </c>
      <c r="W61" s="162">
        <f t="shared" si="9"/>
        <v>7.4589108263598325</v>
      </c>
      <c r="X61" s="45"/>
    </row>
    <row r="62" spans="1:28" s="23" customFormat="1" ht="15">
      <c r="A62" s="1"/>
      <c r="B62" s="205"/>
      <c r="C62" s="206"/>
      <c r="D62" s="206"/>
      <c r="E62" s="207"/>
      <c r="F62" s="3"/>
      <c r="G62" s="3"/>
      <c r="H62" s="4"/>
      <c r="I62" s="126"/>
      <c r="J62" s="131"/>
      <c r="K62" s="126"/>
      <c r="L62" s="131"/>
      <c r="M62" s="126"/>
      <c r="N62" s="131"/>
      <c r="O62" s="127"/>
      <c r="P62" s="137"/>
      <c r="Q62" s="131"/>
      <c r="R62" s="5"/>
      <c r="S62" s="126"/>
      <c r="T62" s="6"/>
      <c r="U62" s="126"/>
      <c r="V62" s="131"/>
      <c r="W62" s="5"/>
      <c r="AB62" s="23" t="s">
        <v>18</v>
      </c>
    </row>
    <row r="63" spans="1:24" s="27" customFormat="1" ht="18">
      <c r="A63" s="24"/>
      <c r="B63" s="25"/>
      <c r="C63" s="26"/>
      <c r="F63" s="28"/>
      <c r="G63" s="29"/>
      <c r="H63" s="30"/>
      <c r="I63" s="32"/>
      <c r="J63" s="132"/>
      <c r="K63" s="32"/>
      <c r="L63" s="132"/>
      <c r="M63" s="32"/>
      <c r="N63" s="132"/>
      <c r="O63" s="32"/>
      <c r="P63" s="132"/>
      <c r="Q63" s="132"/>
      <c r="R63" s="31"/>
      <c r="S63" s="32"/>
      <c r="T63" s="33"/>
      <c r="U63" s="32"/>
      <c r="V63" s="132"/>
      <c r="W63" s="31"/>
      <c r="X63" s="34"/>
    </row>
    <row r="64" spans="4:23" ht="18">
      <c r="D64" s="203"/>
      <c r="E64" s="204"/>
      <c r="F64" s="204"/>
      <c r="G64" s="204"/>
      <c r="S64" s="211" t="s">
        <v>0</v>
      </c>
      <c r="T64" s="211"/>
      <c r="U64" s="211"/>
      <c r="V64" s="211"/>
      <c r="W64" s="211"/>
    </row>
    <row r="65" spans="4:23" ht="18">
      <c r="D65" s="40"/>
      <c r="E65" s="41"/>
      <c r="F65" s="42"/>
      <c r="G65" s="42"/>
      <c r="S65" s="211"/>
      <c r="T65" s="211"/>
      <c r="U65" s="211"/>
      <c r="V65" s="211"/>
      <c r="W65" s="211"/>
    </row>
    <row r="66" spans="19:23" ht="18">
      <c r="S66" s="211"/>
      <c r="T66" s="211"/>
      <c r="U66" s="211"/>
      <c r="V66" s="211"/>
      <c r="W66" s="211"/>
    </row>
    <row r="67" spans="16:23" ht="18">
      <c r="P67" s="208" t="s">
        <v>25</v>
      </c>
      <c r="Q67" s="209"/>
      <c r="R67" s="209"/>
      <c r="S67" s="209"/>
      <c r="T67" s="209"/>
      <c r="U67" s="209"/>
      <c r="V67" s="209"/>
      <c r="W67" s="209"/>
    </row>
    <row r="68" spans="16:23" ht="18">
      <c r="P68" s="209"/>
      <c r="Q68" s="209"/>
      <c r="R68" s="209"/>
      <c r="S68" s="209"/>
      <c r="T68" s="209"/>
      <c r="U68" s="209"/>
      <c r="V68" s="209"/>
      <c r="W68" s="209"/>
    </row>
    <row r="69" spans="16:23" ht="18">
      <c r="P69" s="209"/>
      <c r="Q69" s="209"/>
      <c r="R69" s="209"/>
      <c r="S69" s="209"/>
      <c r="T69" s="209"/>
      <c r="U69" s="209"/>
      <c r="V69" s="209"/>
      <c r="W69" s="209"/>
    </row>
    <row r="70" spans="16:23" ht="18">
      <c r="P70" s="209"/>
      <c r="Q70" s="209"/>
      <c r="R70" s="209"/>
      <c r="S70" s="209"/>
      <c r="T70" s="209"/>
      <c r="U70" s="209"/>
      <c r="V70" s="209"/>
      <c r="W70" s="209"/>
    </row>
    <row r="71" spans="16:23" ht="18">
      <c r="P71" s="209"/>
      <c r="Q71" s="209"/>
      <c r="R71" s="209"/>
      <c r="S71" s="209"/>
      <c r="T71" s="209"/>
      <c r="U71" s="209"/>
      <c r="V71" s="209"/>
      <c r="W71" s="209"/>
    </row>
    <row r="72" spans="16:23" ht="18">
      <c r="P72" s="209"/>
      <c r="Q72" s="209"/>
      <c r="R72" s="209"/>
      <c r="S72" s="209"/>
      <c r="T72" s="209"/>
      <c r="U72" s="209"/>
      <c r="V72" s="209"/>
      <c r="W72" s="209"/>
    </row>
    <row r="73" spans="16:23" ht="18">
      <c r="P73" s="210" t="s">
        <v>12</v>
      </c>
      <c r="Q73" s="209"/>
      <c r="R73" s="209"/>
      <c r="S73" s="209"/>
      <c r="T73" s="209"/>
      <c r="U73" s="209"/>
      <c r="V73" s="209"/>
      <c r="W73" s="209"/>
    </row>
    <row r="74" spans="16:23" ht="18">
      <c r="P74" s="209"/>
      <c r="Q74" s="209"/>
      <c r="R74" s="209"/>
      <c r="S74" s="209"/>
      <c r="T74" s="209"/>
      <c r="U74" s="209"/>
      <c r="V74" s="209"/>
      <c r="W74" s="209"/>
    </row>
    <row r="75" spans="16:23" ht="18">
      <c r="P75" s="209"/>
      <c r="Q75" s="209"/>
      <c r="R75" s="209"/>
      <c r="S75" s="209"/>
      <c r="T75" s="209"/>
      <c r="U75" s="209"/>
      <c r="V75" s="209"/>
      <c r="W75" s="209"/>
    </row>
    <row r="76" spans="16:23" ht="18">
      <c r="P76" s="209"/>
      <c r="Q76" s="209"/>
      <c r="R76" s="209"/>
      <c r="S76" s="209"/>
      <c r="T76" s="209"/>
      <c r="U76" s="209"/>
      <c r="V76" s="209"/>
      <c r="W76" s="209"/>
    </row>
    <row r="77" spans="16:23" ht="18">
      <c r="P77" s="209"/>
      <c r="Q77" s="209"/>
      <c r="R77" s="209"/>
      <c r="S77" s="209"/>
      <c r="T77" s="209"/>
      <c r="U77" s="209"/>
      <c r="V77" s="209"/>
      <c r="W77" s="209"/>
    </row>
    <row r="78" spans="16:23" ht="18">
      <c r="P78" s="209"/>
      <c r="Q78" s="209"/>
      <c r="R78" s="209"/>
      <c r="S78" s="209"/>
      <c r="T78" s="209"/>
      <c r="U78" s="209"/>
      <c r="V78" s="209"/>
      <c r="W78" s="209"/>
    </row>
    <row r="79" spans="16:23" ht="18">
      <c r="P79" s="209"/>
      <c r="Q79" s="209"/>
      <c r="R79" s="209"/>
      <c r="S79" s="209"/>
      <c r="T79" s="209"/>
      <c r="U79" s="209"/>
      <c r="V79" s="209"/>
      <c r="W79" s="209"/>
    </row>
  </sheetData>
  <sheetProtection/>
  <mergeCells count="19">
    <mergeCell ref="P67:W72"/>
    <mergeCell ref="P73:W79"/>
    <mergeCell ref="S64:W66"/>
    <mergeCell ref="B3:B4"/>
    <mergeCell ref="C3:C4"/>
    <mergeCell ref="E3:E4"/>
    <mergeCell ref="H3:H4"/>
    <mergeCell ref="D64:G64"/>
    <mergeCell ref="B62:E62"/>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6:X7 X36:X41 X20:X27 X47:X50 X13:X17 X18" formula="1" unlockedFormula="1"/>
    <ignoredError sqref="X28:X35 X9:X12" unlockedFormula="1"/>
    <ignoredError sqref="O8:R50 N62 Q62:W62 O62:P62 O56:P61"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V4" sqref="V4"/>
    </sheetView>
  </sheetViews>
  <sheetFormatPr defaultColWidth="39.8515625" defaultRowHeight="12.75"/>
  <cols>
    <col min="1" max="1" width="3.8515625" style="119" bestFit="1" customWidth="1"/>
    <col min="2" max="2" width="42.7109375" style="118" customWidth="1"/>
    <col min="3" max="3" width="9.421875" style="116" customWidth="1"/>
    <col min="4" max="4" width="11.5742187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3.00390625" style="121" bestFit="1" customWidth="1"/>
    <col min="16" max="16" width="8.7109375" style="118" bestFit="1" customWidth="1"/>
    <col min="17" max="17" width="10.7109375" style="118" hidden="1" customWidth="1"/>
    <col min="18" max="18" width="7.7109375" style="123" hidden="1" customWidth="1"/>
    <col min="19" max="19" width="12.140625" style="124" hidden="1" customWidth="1"/>
    <col min="20" max="20" width="0.85546875" style="118" hidden="1" customWidth="1"/>
    <col min="21" max="21" width="15.421875" style="117" bestFit="1" customWidth="1"/>
    <col min="22" max="22" width="10.28125" style="125" bestFit="1" customWidth="1"/>
    <col min="23" max="23" width="7.1406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3" t="s">
        <v>13</v>
      </c>
      <c r="B2" s="224"/>
      <c r="C2" s="224"/>
      <c r="D2" s="224"/>
      <c r="E2" s="224"/>
      <c r="F2" s="224"/>
      <c r="G2" s="224"/>
      <c r="H2" s="224"/>
      <c r="I2" s="224"/>
      <c r="J2" s="224"/>
      <c r="K2" s="224"/>
      <c r="L2" s="224"/>
      <c r="M2" s="224"/>
      <c r="N2" s="224"/>
      <c r="O2" s="224"/>
      <c r="P2" s="224"/>
      <c r="Q2" s="224"/>
      <c r="R2" s="224"/>
      <c r="S2" s="224"/>
      <c r="T2" s="224"/>
      <c r="U2" s="224"/>
      <c r="V2" s="224"/>
      <c r="W2" s="224"/>
    </row>
    <row r="3" spans="1:23" s="70" customFormat="1" ht="16.5" customHeight="1">
      <c r="A3" s="69"/>
      <c r="B3" s="225" t="s">
        <v>14</v>
      </c>
      <c r="C3" s="227" t="s">
        <v>20</v>
      </c>
      <c r="D3" s="229" t="s">
        <v>4</v>
      </c>
      <c r="E3" s="229" t="s">
        <v>1</v>
      </c>
      <c r="F3" s="229" t="s">
        <v>21</v>
      </c>
      <c r="G3" s="229" t="s">
        <v>22</v>
      </c>
      <c r="H3" s="229" t="s">
        <v>23</v>
      </c>
      <c r="I3" s="220" t="s">
        <v>5</v>
      </c>
      <c r="J3" s="220"/>
      <c r="K3" s="220" t="s">
        <v>6</v>
      </c>
      <c r="L3" s="220"/>
      <c r="M3" s="220" t="s">
        <v>7</v>
      </c>
      <c r="N3" s="220"/>
      <c r="O3" s="221" t="s">
        <v>24</v>
      </c>
      <c r="P3" s="221"/>
      <c r="Q3" s="221"/>
      <c r="R3" s="221"/>
      <c r="S3" s="220" t="s">
        <v>3</v>
      </c>
      <c r="T3" s="220"/>
      <c r="U3" s="221" t="s">
        <v>15</v>
      </c>
      <c r="V3" s="221"/>
      <c r="W3" s="222"/>
    </row>
    <row r="4" spans="1:23" s="70" customFormat="1" ht="37.5" customHeight="1" thickBot="1">
      <c r="A4" s="71"/>
      <c r="B4" s="226"/>
      <c r="C4" s="228"/>
      <c r="D4" s="230"/>
      <c r="E4" s="230"/>
      <c r="F4" s="231"/>
      <c r="G4" s="231"/>
      <c r="H4" s="231"/>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87</v>
      </c>
      <c r="C5" s="177">
        <v>39995</v>
      </c>
      <c r="D5" s="178" t="s">
        <v>27</v>
      </c>
      <c r="E5" s="179" t="s">
        <v>28</v>
      </c>
      <c r="F5" s="180">
        <v>209</v>
      </c>
      <c r="G5" s="181">
        <v>197</v>
      </c>
      <c r="H5" s="181">
        <v>4</v>
      </c>
      <c r="I5" s="182">
        <v>125054.5</v>
      </c>
      <c r="J5" s="183">
        <v>14422</v>
      </c>
      <c r="K5" s="182">
        <v>189794.75</v>
      </c>
      <c r="L5" s="183">
        <v>20702</v>
      </c>
      <c r="M5" s="182">
        <v>211681.25</v>
      </c>
      <c r="N5" s="183">
        <v>23048</v>
      </c>
      <c r="O5" s="182">
        <f>I5+K5+M5</f>
        <v>526530.5</v>
      </c>
      <c r="P5" s="183">
        <f>J5+L5+N5</f>
        <v>58172</v>
      </c>
      <c r="Q5" s="184">
        <f aca="true" t="shared" si="0" ref="Q5:Q24">IF(O5&lt;&gt;0,P5/G5,"")</f>
        <v>295.28934010152284</v>
      </c>
      <c r="R5" s="185">
        <f aca="true" t="shared" si="1" ref="R5:R24">IF(O5&lt;&gt;0,O5/P5,"")</f>
        <v>9.051270370625042</v>
      </c>
      <c r="S5" s="182">
        <v>768113.25</v>
      </c>
      <c r="T5" s="186">
        <f aca="true" t="shared" si="2" ref="T5:T24">IF(S5&lt;&gt;0,-(S5-O5)/S5,"")</f>
        <v>-0.31451449379372115</v>
      </c>
      <c r="U5" s="182">
        <v>7808262</v>
      </c>
      <c r="V5" s="183">
        <v>941086</v>
      </c>
      <c r="W5" s="187">
        <f aca="true" t="shared" si="3" ref="W5:W24">U5/V5</f>
        <v>8.297075931423908</v>
      </c>
      <c r="X5" s="70"/>
    </row>
    <row r="6" spans="1:24" s="79" customFormat="1" ht="16.5" customHeight="1">
      <c r="A6" s="2">
        <v>2</v>
      </c>
      <c r="B6" s="150" t="s">
        <v>97</v>
      </c>
      <c r="C6" s="143">
        <v>40009</v>
      </c>
      <c r="D6" s="142" t="s">
        <v>26</v>
      </c>
      <c r="E6" s="173" t="s">
        <v>26</v>
      </c>
      <c r="F6" s="174">
        <v>190</v>
      </c>
      <c r="G6" s="144">
        <v>330</v>
      </c>
      <c r="H6" s="144">
        <v>2</v>
      </c>
      <c r="I6" s="145">
        <v>145296</v>
      </c>
      <c r="J6" s="146">
        <v>16915</v>
      </c>
      <c r="K6" s="145">
        <v>178848</v>
      </c>
      <c r="L6" s="146">
        <v>19748</v>
      </c>
      <c r="M6" s="145">
        <v>179342</v>
      </c>
      <c r="N6" s="146">
        <v>19912</v>
      </c>
      <c r="O6" s="145">
        <f>+I6+K6+M6</f>
        <v>503486</v>
      </c>
      <c r="P6" s="146">
        <f>+J6+L6+N6</f>
        <v>56575</v>
      </c>
      <c r="Q6" s="147">
        <f t="shared" si="0"/>
        <v>171.43939393939394</v>
      </c>
      <c r="R6" s="148">
        <f t="shared" si="1"/>
        <v>8.899443216968626</v>
      </c>
      <c r="S6" s="145">
        <v>1123424</v>
      </c>
      <c r="T6" s="149">
        <f t="shared" si="2"/>
        <v>-0.551829051186373</v>
      </c>
      <c r="U6" s="145">
        <v>3161576</v>
      </c>
      <c r="V6" s="146">
        <v>386464</v>
      </c>
      <c r="W6" s="151">
        <f t="shared" si="3"/>
        <v>8.180777510971268</v>
      </c>
      <c r="X6" s="70"/>
    </row>
    <row r="7" spans="1:24" s="79" customFormat="1" ht="15.75" customHeight="1" thickBot="1">
      <c r="A7" s="48">
        <v>3</v>
      </c>
      <c r="B7" s="157" t="s">
        <v>106</v>
      </c>
      <c r="C7" s="158">
        <v>40018</v>
      </c>
      <c r="D7" s="159" t="s">
        <v>26</v>
      </c>
      <c r="E7" s="175" t="s">
        <v>19</v>
      </c>
      <c r="F7" s="188">
        <v>70</v>
      </c>
      <c r="G7" s="160">
        <v>70</v>
      </c>
      <c r="H7" s="160">
        <v>1</v>
      </c>
      <c r="I7" s="161">
        <v>54016</v>
      </c>
      <c r="J7" s="152">
        <v>5089</v>
      </c>
      <c r="K7" s="161">
        <v>67429</v>
      </c>
      <c r="L7" s="152">
        <v>6467</v>
      </c>
      <c r="M7" s="161">
        <v>84896</v>
      </c>
      <c r="N7" s="152">
        <v>7881</v>
      </c>
      <c r="O7" s="161">
        <f>+I7+K7+M7</f>
        <v>206341</v>
      </c>
      <c r="P7" s="152">
        <f>+J7+L7+N7</f>
        <v>19437</v>
      </c>
      <c r="Q7" s="155">
        <f t="shared" si="0"/>
        <v>277.6714285714286</v>
      </c>
      <c r="R7" s="156">
        <f t="shared" si="1"/>
        <v>10.615887225394866</v>
      </c>
      <c r="S7" s="161"/>
      <c r="T7" s="153">
        <f t="shared" si="2"/>
      </c>
      <c r="U7" s="161">
        <v>206341</v>
      </c>
      <c r="V7" s="152">
        <v>19437</v>
      </c>
      <c r="W7" s="162">
        <f t="shared" si="3"/>
        <v>10.615887225394866</v>
      </c>
      <c r="X7" s="80"/>
    </row>
    <row r="8" spans="1:25" s="83" customFormat="1" ht="15.75" customHeight="1">
      <c r="A8" s="81">
        <v>4</v>
      </c>
      <c r="B8" s="163" t="s">
        <v>92</v>
      </c>
      <c r="C8" s="164">
        <v>40004</v>
      </c>
      <c r="D8" s="165" t="s">
        <v>2</v>
      </c>
      <c r="E8" s="189" t="s">
        <v>30</v>
      </c>
      <c r="F8" s="190">
        <v>68</v>
      </c>
      <c r="G8" s="166">
        <v>68</v>
      </c>
      <c r="H8" s="166">
        <v>3</v>
      </c>
      <c r="I8" s="167">
        <v>24433</v>
      </c>
      <c r="J8" s="168">
        <v>2380</v>
      </c>
      <c r="K8" s="167">
        <v>34206</v>
      </c>
      <c r="L8" s="168">
        <v>3159</v>
      </c>
      <c r="M8" s="167">
        <v>38349</v>
      </c>
      <c r="N8" s="168">
        <v>3528</v>
      </c>
      <c r="O8" s="167">
        <f>+M8+K8+I8</f>
        <v>96988</v>
      </c>
      <c r="P8" s="168">
        <f>+N8+L8+J8</f>
        <v>9067</v>
      </c>
      <c r="Q8" s="169">
        <f t="shared" si="0"/>
        <v>133.33823529411765</v>
      </c>
      <c r="R8" s="170">
        <f t="shared" si="1"/>
        <v>10.696812617183191</v>
      </c>
      <c r="S8" s="167">
        <v>151741</v>
      </c>
      <c r="T8" s="171">
        <f t="shared" si="2"/>
        <v>-0.3608319439044161</v>
      </c>
      <c r="U8" s="167">
        <v>864032</v>
      </c>
      <c r="V8" s="168">
        <v>84993</v>
      </c>
      <c r="W8" s="172">
        <f t="shared" si="3"/>
        <v>10.165919546315578</v>
      </c>
      <c r="X8" s="80"/>
      <c r="Y8" s="82"/>
    </row>
    <row r="9" spans="1:24" s="67" customFormat="1" ht="15.75" customHeight="1">
      <c r="A9" s="2">
        <v>5</v>
      </c>
      <c r="B9" s="150" t="s">
        <v>93</v>
      </c>
      <c r="C9" s="143">
        <v>40004</v>
      </c>
      <c r="D9" s="142" t="s">
        <v>26</v>
      </c>
      <c r="E9" s="173" t="s">
        <v>26</v>
      </c>
      <c r="F9" s="174">
        <v>60</v>
      </c>
      <c r="G9" s="144">
        <v>60</v>
      </c>
      <c r="H9" s="144">
        <v>3</v>
      </c>
      <c r="I9" s="145">
        <v>17633</v>
      </c>
      <c r="J9" s="146">
        <v>1818</v>
      </c>
      <c r="K9" s="145">
        <v>21708</v>
      </c>
      <c r="L9" s="146">
        <v>2217</v>
      </c>
      <c r="M9" s="145">
        <v>28161</v>
      </c>
      <c r="N9" s="146">
        <v>2762</v>
      </c>
      <c r="O9" s="145">
        <f>+I9+K9+M9</f>
        <v>67502</v>
      </c>
      <c r="P9" s="146">
        <f>+J9+L9+N9</f>
        <v>6797</v>
      </c>
      <c r="Q9" s="147">
        <f t="shared" si="0"/>
        <v>113.28333333333333</v>
      </c>
      <c r="R9" s="148">
        <f t="shared" si="1"/>
        <v>9.93114609386494</v>
      </c>
      <c r="S9" s="145">
        <v>110226</v>
      </c>
      <c r="T9" s="149">
        <f t="shared" si="2"/>
        <v>-0.38760365068132746</v>
      </c>
      <c r="U9" s="145">
        <v>552389</v>
      </c>
      <c r="V9" s="146">
        <v>56370</v>
      </c>
      <c r="W9" s="151">
        <f t="shared" si="3"/>
        <v>9.799343622494234</v>
      </c>
      <c r="X9" s="80"/>
    </row>
    <row r="10" spans="1:24" s="67" customFormat="1" ht="15.75" customHeight="1">
      <c r="A10" s="2">
        <v>6</v>
      </c>
      <c r="B10" s="150" t="s">
        <v>98</v>
      </c>
      <c r="C10" s="143">
        <v>39988</v>
      </c>
      <c r="D10" s="142" t="s">
        <v>2</v>
      </c>
      <c r="E10" s="173" t="s">
        <v>11</v>
      </c>
      <c r="F10" s="174">
        <v>137</v>
      </c>
      <c r="G10" s="144">
        <v>131</v>
      </c>
      <c r="H10" s="144">
        <v>6</v>
      </c>
      <c r="I10" s="145">
        <v>16092</v>
      </c>
      <c r="J10" s="146">
        <v>2302</v>
      </c>
      <c r="K10" s="145">
        <v>22070</v>
      </c>
      <c r="L10" s="146">
        <v>3091</v>
      </c>
      <c r="M10" s="145">
        <v>27875</v>
      </c>
      <c r="N10" s="146">
        <v>3916</v>
      </c>
      <c r="O10" s="145">
        <f>+M10+K10+I10</f>
        <v>66037</v>
      </c>
      <c r="P10" s="146">
        <f>+N10+L10+J10</f>
        <v>9309</v>
      </c>
      <c r="Q10" s="147">
        <f t="shared" si="0"/>
        <v>71.06106870229007</v>
      </c>
      <c r="R10" s="148">
        <f t="shared" si="1"/>
        <v>7.093887635621441</v>
      </c>
      <c r="S10" s="145">
        <v>101688</v>
      </c>
      <c r="T10" s="149">
        <f t="shared" si="2"/>
        <v>-0.35059200692313747</v>
      </c>
      <c r="U10" s="145">
        <v>2608335</v>
      </c>
      <c r="V10" s="146">
        <v>307948</v>
      </c>
      <c r="W10" s="151">
        <f t="shared" si="3"/>
        <v>8.470050138335043</v>
      </c>
      <c r="X10" s="83"/>
    </row>
    <row r="11" spans="1:24" s="67" customFormat="1" ht="15.75" customHeight="1">
      <c r="A11" s="2">
        <v>7</v>
      </c>
      <c r="B11" s="150" t="s">
        <v>99</v>
      </c>
      <c r="C11" s="143">
        <v>40011</v>
      </c>
      <c r="D11" s="142" t="s">
        <v>44</v>
      </c>
      <c r="E11" s="173" t="s">
        <v>61</v>
      </c>
      <c r="F11" s="174">
        <v>20</v>
      </c>
      <c r="G11" s="144">
        <v>20</v>
      </c>
      <c r="H11" s="144">
        <v>2</v>
      </c>
      <c r="I11" s="145">
        <v>12695.25</v>
      </c>
      <c r="J11" s="146">
        <v>1016</v>
      </c>
      <c r="K11" s="145">
        <v>18573.5</v>
      </c>
      <c r="L11" s="146">
        <v>1461</v>
      </c>
      <c r="M11" s="145">
        <v>25007.25</v>
      </c>
      <c r="N11" s="146">
        <v>1956</v>
      </c>
      <c r="O11" s="145">
        <f>I11+K11+M11</f>
        <v>56276</v>
      </c>
      <c r="P11" s="146">
        <f>J11+L11+N11</f>
        <v>4433</v>
      </c>
      <c r="Q11" s="147">
        <f t="shared" si="0"/>
        <v>221.65</v>
      </c>
      <c r="R11" s="148">
        <f t="shared" si="1"/>
        <v>12.694789081885856</v>
      </c>
      <c r="S11" s="145">
        <v>84710</v>
      </c>
      <c r="T11" s="149">
        <f t="shared" si="2"/>
        <v>-0.3356628497225829</v>
      </c>
      <c r="U11" s="145">
        <v>196628.75</v>
      </c>
      <c r="V11" s="146">
        <v>16508</v>
      </c>
      <c r="W11" s="151">
        <f t="shared" si="3"/>
        <v>11.911118851465956</v>
      </c>
      <c r="X11" s="82"/>
    </row>
    <row r="12" spans="1:25" s="67" customFormat="1" ht="15.75" customHeight="1">
      <c r="A12" s="2">
        <v>8</v>
      </c>
      <c r="B12" s="150" t="s">
        <v>107</v>
      </c>
      <c r="C12" s="143">
        <v>40018</v>
      </c>
      <c r="D12" s="142" t="s">
        <v>27</v>
      </c>
      <c r="E12" s="173" t="s">
        <v>78</v>
      </c>
      <c r="F12" s="174">
        <v>15</v>
      </c>
      <c r="G12" s="144">
        <v>15</v>
      </c>
      <c r="H12" s="144">
        <v>1</v>
      </c>
      <c r="I12" s="145">
        <v>6759.5</v>
      </c>
      <c r="J12" s="146">
        <v>593</v>
      </c>
      <c r="K12" s="145">
        <v>9696</v>
      </c>
      <c r="L12" s="146">
        <v>842</v>
      </c>
      <c r="M12" s="145">
        <v>11411.5</v>
      </c>
      <c r="N12" s="146">
        <v>990</v>
      </c>
      <c r="O12" s="145">
        <f>I12+K12+M12</f>
        <v>27867</v>
      </c>
      <c r="P12" s="146">
        <f>J12+L12+N12</f>
        <v>2425</v>
      </c>
      <c r="Q12" s="147">
        <f t="shared" si="0"/>
        <v>161.66666666666666</v>
      </c>
      <c r="R12" s="148">
        <f t="shared" si="1"/>
        <v>11.491546391752577</v>
      </c>
      <c r="S12" s="145"/>
      <c r="T12" s="149">
        <f t="shared" si="2"/>
      </c>
      <c r="U12" s="145">
        <v>27867</v>
      </c>
      <c r="V12" s="146">
        <v>2425</v>
      </c>
      <c r="W12" s="151">
        <f t="shared" si="3"/>
        <v>11.491546391752577</v>
      </c>
      <c r="X12" s="84"/>
      <c r="Y12" s="82"/>
    </row>
    <row r="13" spans="1:25" s="67" customFormat="1" ht="15.75" customHeight="1">
      <c r="A13" s="2">
        <v>9</v>
      </c>
      <c r="B13" s="150" t="s">
        <v>79</v>
      </c>
      <c r="C13" s="143">
        <v>39983</v>
      </c>
      <c r="D13" s="142" t="s">
        <v>2</v>
      </c>
      <c r="E13" s="173" t="s">
        <v>29</v>
      </c>
      <c r="F13" s="174">
        <v>47</v>
      </c>
      <c r="G13" s="144">
        <v>44</v>
      </c>
      <c r="H13" s="144">
        <v>6</v>
      </c>
      <c r="I13" s="145">
        <v>4959</v>
      </c>
      <c r="J13" s="146">
        <v>769</v>
      </c>
      <c r="K13" s="145">
        <v>6631</v>
      </c>
      <c r="L13" s="146">
        <v>1007</v>
      </c>
      <c r="M13" s="145">
        <v>7141</v>
      </c>
      <c r="N13" s="146">
        <v>1092</v>
      </c>
      <c r="O13" s="145">
        <f>+M13+K13+I13</f>
        <v>18731</v>
      </c>
      <c r="P13" s="146">
        <f>+N13+L13+J13</f>
        <v>2868</v>
      </c>
      <c r="Q13" s="147">
        <f t="shared" si="0"/>
        <v>65.18181818181819</v>
      </c>
      <c r="R13" s="148">
        <f t="shared" si="1"/>
        <v>6.531032078103208</v>
      </c>
      <c r="S13" s="145">
        <v>28689</v>
      </c>
      <c r="T13" s="149">
        <f t="shared" si="2"/>
        <v>-0.3471016766007878</v>
      </c>
      <c r="U13" s="145">
        <v>1007395</v>
      </c>
      <c r="V13" s="146">
        <v>101253</v>
      </c>
      <c r="W13" s="151">
        <f t="shared" si="3"/>
        <v>9.94928545327052</v>
      </c>
      <c r="X13" s="82"/>
      <c r="Y13" s="82"/>
    </row>
    <row r="14" spans="1:25" s="67" customFormat="1" ht="15.75" customHeight="1">
      <c r="A14" s="2">
        <v>10</v>
      </c>
      <c r="B14" s="150" t="s">
        <v>81</v>
      </c>
      <c r="C14" s="143">
        <v>39983</v>
      </c>
      <c r="D14" s="142" t="s">
        <v>2</v>
      </c>
      <c r="E14" s="173" t="s">
        <v>30</v>
      </c>
      <c r="F14" s="174">
        <v>60</v>
      </c>
      <c r="G14" s="144">
        <v>37</v>
      </c>
      <c r="H14" s="144">
        <v>6</v>
      </c>
      <c r="I14" s="145">
        <v>3384</v>
      </c>
      <c r="J14" s="146">
        <v>582</v>
      </c>
      <c r="K14" s="145">
        <v>4533</v>
      </c>
      <c r="L14" s="146">
        <v>717</v>
      </c>
      <c r="M14" s="145">
        <v>5533</v>
      </c>
      <c r="N14" s="146">
        <v>873</v>
      </c>
      <c r="O14" s="145">
        <f>+M14+K14+I14</f>
        <v>13450</v>
      </c>
      <c r="P14" s="146">
        <f>+N14+L14+J14</f>
        <v>2172</v>
      </c>
      <c r="Q14" s="147">
        <f t="shared" si="0"/>
        <v>58.7027027027027</v>
      </c>
      <c r="R14" s="148">
        <f t="shared" si="1"/>
        <v>6.192449355432781</v>
      </c>
      <c r="S14" s="145">
        <v>14356</v>
      </c>
      <c r="T14" s="149">
        <f t="shared" si="2"/>
        <v>-0.06310950125383115</v>
      </c>
      <c r="U14" s="145">
        <v>475483</v>
      </c>
      <c r="V14" s="146">
        <v>58148</v>
      </c>
      <c r="W14" s="151">
        <f t="shared" si="3"/>
        <v>8.177117011763087</v>
      </c>
      <c r="X14" s="82"/>
      <c r="Y14" s="82"/>
    </row>
    <row r="15" spans="1:25" s="67" customFormat="1" ht="15.75" customHeight="1">
      <c r="A15" s="2">
        <v>11</v>
      </c>
      <c r="B15" s="150" t="s">
        <v>108</v>
      </c>
      <c r="C15" s="143">
        <v>40018</v>
      </c>
      <c r="D15" s="142" t="s">
        <v>27</v>
      </c>
      <c r="E15" s="173" t="s">
        <v>89</v>
      </c>
      <c r="F15" s="174">
        <v>7</v>
      </c>
      <c r="G15" s="144">
        <v>7</v>
      </c>
      <c r="H15" s="144">
        <v>1</v>
      </c>
      <c r="I15" s="145">
        <v>1910</v>
      </c>
      <c r="J15" s="146">
        <v>141</v>
      </c>
      <c r="K15" s="145">
        <v>2605</v>
      </c>
      <c r="L15" s="146">
        <v>194</v>
      </c>
      <c r="M15" s="145">
        <v>3284</v>
      </c>
      <c r="N15" s="146">
        <v>248</v>
      </c>
      <c r="O15" s="145">
        <f>I15+K15+M15</f>
        <v>7799</v>
      </c>
      <c r="P15" s="146">
        <f>J15+L15+N15</f>
        <v>583</v>
      </c>
      <c r="Q15" s="147">
        <f t="shared" si="0"/>
        <v>83.28571428571429</v>
      </c>
      <c r="R15" s="148">
        <f t="shared" si="1"/>
        <v>13.377358490566039</v>
      </c>
      <c r="S15" s="145"/>
      <c r="T15" s="149">
        <f t="shared" si="2"/>
      </c>
      <c r="U15" s="145">
        <v>7799</v>
      </c>
      <c r="V15" s="146">
        <v>583</v>
      </c>
      <c r="W15" s="151">
        <f t="shared" si="3"/>
        <v>13.377358490566039</v>
      </c>
      <c r="X15" s="82"/>
      <c r="Y15" s="82"/>
    </row>
    <row r="16" spans="1:25" s="67" customFormat="1" ht="15.75" customHeight="1">
      <c r="A16" s="2">
        <v>12</v>
      </c>
      <c r="B16" s="150" t="s">
        <v>48</v>
      </c>
      <c r="C16" s="143">
        <v>39948</v>
      </c>
      <c r="D16" s="142" t="s">
        <v>26</v>
      </c>
      <c r="E16" s="173" t="s">
        <v>33</v>
      </c>
      <c r="F16" s="174">
        <v>187</v>
      </c>
      <c r="G16" s="144">
        <v>24</v>
      </c>
      <c r="H16" s="144">
        <v>11</v>
      </c>
      <c r="I16" s="145">
        <v>915</v>
      </c>
      <c r="J16" s="146">
        <v>151</v>
      </c>
      <c r="K16" s="145">
        <v>2541</v>
      </c>
      <c r="L16" s="146">
        <v>383</v>
      </c>
      <c r="M16" s="145">
        <v>2544</v>
      </c>
      <c r="N16" s="146">
        <v>364</v>
      </c>
      <c r="O16" s="145">
        <f>+I16+K16+M16</f>
        <v>6000</v>
      </c>
      <c r="P16" s="146">
        <f>+J16+L16+N16</f>
        <v>898</v>
      </c>
      <c r="Q16" s="147">
        <f t="shared" si="0"/>
        <v>37.416666666666664</v>
      </c>
      <c r="R16" s="148">
        <f t="shared" si="1"/>
        <v>6.6815144766147</v>
      </c>
      <c r="S16" s="145">
        <v>6593</v>
      </c>
      <c r="T16" s="149">
        <f t="shared" si="2"/>
        <v>-0.08994387987259214</v>
      </c>
      <c r="U16" s="145">
        <v>5939653</v>
      </c>
      <c r="V16" s="146">
        <v>699900</v>
      </c>
      <c r="W16" s="151">
        <f t="shared" si="3"/>
        <v>8.486430918702672</v>
      </c>
      <c r="X16" s="82"/>
      <c r="Y16" s="82"/>
    </row>
    <row r="17" spans="1:25" s="67" customFormat="1" ht="15.75" customHeight="1">
      <c r="A17" s="2">
        <v>13</v>
      </c>
      <c r="B17" s="150" t="s">
        <v>94</v>
      </c>
      <c r="C17" s="143">
        <v>40004</v>
      </c>
      <c r="D17" s="142" t="s">
        <v>27</v>
      </c>
      <c r="E17" s="173" t="s">
        <v>95</v>
      </c>
      <c r="F17" s="174">
        <v>20</v>
      </c>
      <c r="G17" s="144">
        <v>15</v>
      </c>
      <c r="H17" s="144">
        <v>3</v>
      </c>
      <c r="I17" s="145">
        <v>1158</v>
      </c>
      <c r="J17" s="146">
        <v>159</v>
      </c>
      <c r="K17" s="145">
        <v>1831</v>
      </c>
      <c r="L17" s="146">
        <v>222</v>
      </c>
      <c r="M17" s="145">
        <v>2840</v>
      </c>
      <c r="N17" s="146">
        <v>346</v>
      </c>
      <c r="O17" s="145">
        <f>I17+K17+M17</f>
        <v>5829</v>
      </c>
      <c r="P17" s="146">
        <f>J17+L17+N17</f>
        <v>727</v>
      </c>
      <c r="Q17" s="147">
        <f t="shared" si="0"/>
        <v>48.46666666666667</v>
      </c>
      <c r="R17" s="148">
        <f t="shared" si="1"/>
        <v>8.017881705639615</v>
      </c>
      <c r="S17" s="145">
        <v>9172</v>
      </c>
      <c r="T17" s="149">
        <f t="shared" si="2"/>
        <v>-0.3644788486698648</v>
      </c>
      <c r="U17" s="145">
        <v>49751</v>
      </c>
      <c r="V17" s="146">
        <v>5451</v>
      </c>
      <c r="W17" s="151">
        <f t="shared" si="3"/>
        <v>9.12694918363603</v>
      </c>
      <c r="X17" s="82"/>
      <c r="Y17" s="82"/>
    </row>
    <row r="18" spans="1:25" s="67" customFormat="1" ht="15.75" customHeight="1">
      <c r="A18" s="2">
        <v>14</v>
      </c>
      <c r="B18" s="150" t="s">
        <v>90</v>
      </c>
      <c r="C18" s="143">
        <v>39997</v>
      </c>
      <c r="D18" s="142" t="s">
        <v>91</v>
      </c>
      <c r="E18" s="173" t="s">
        <v>109</v>
      </c>
      <c r="F18" s="174">
        <v>10</v>
      </c>
      <c r="G18" s="144">
        <v>10</v>
      </c>
      <c r="H18" s="144">
        <v>4</v>
      </c>
      <c r="I18" s="145">
        <v>1253</v>
      </c>
      <c r="J18" s="146">
        <v>237</v>
      </c>
      <c r="K18" s="145">
        <v>2110</v>
      </c>
      <c r="L18" s="146">
        <v>331</v>
      </c>
      <c r="M18" s="145">
        <v>2267</v>
      </c>
      <c r="N18" s="146">
        <v>346</v>
      </c>
      <c r="O18" s="145">
        <f>SUM(I18+K18+M18)</f>
        <v>5630</v>
      </c>
      <c r="P18" s="146">
        <f>SUM(J18+L18+N18)</f>
        <v>914</v>
      </c>
      <c r="Q18" s="147">
        <f t="shared" si="0"/>
        <v>91.4</v>
      </c>
      <c r="R18" s="148">
        <f t="shared" si="1"/>
        <v>6.1597374179431075</v>
      </c>
      <c r="S18" s="145">
        <v>6447</v>
      </c>
      <c r="T18" s="149">
        <f t="shared" si="2"/>
        <v>-0.12672560881029937</v>
      </c>
      <c r="U18" s="145">
        <v>69710</v>
      </c>
      <c r="V18" s="146">
        <v>7775</v>
      </c>
      <c r="W18" s="151">
        <f t="shared" si="3"/>
        <v>8.965916398713826</v>
      </c>
      <c r="X18" s="82"/>
      <c r="Y18" s="82"/>
    </row>
    <row r="19" spans="1:25" s="67" customFormat="1" ht="15.75" customHeight="1">
      <c r="A19" s="2">
        <v>15</v>
      </c>
      <c r="B19" s="150" t="s">
        <v>70</v>
      </c>
      <c r="C19" s="143">
        <v>39976</v>
      </c>
      <c r="D19" s="142" t="s">
        <v>26</v>
      </c>
      <c r="E19" s="173" t="s">
        <v>19</v>
      </c>
      <c r="F19" s="174">
        <v>95</v>
      </c>
      <c r="G19" s="144">
        <v>24</v>
      </c>
      <c r="H19" s="144">
        <v>7</v>
      </c>
      <c r="I19" s="145">
        <v>1137</v>
      </c>
      <c r="J19" s="146">
        <v>201</v>
      </c>
      <c r="K19" s="145">
        <v>1902</v>
      </c>
      <c r="L19" s="146">
        <v>314</v>
      </c>
      <c r="M19" s="145">
        <v>2274</v>
      </c>
      <c r="N19" s="146">
        <v>361</v>
      </c>
      <c r="O19" s="145">
        <f>+I19+K19+M19</f>
        <v>5313</v>
      </c>
      <c r="P19" s="146">
        <f>+J19+L19+N19</f>
        <v>876</v>
      </c>
      <c r="Q19" s="147">
        <f t="shared" si="0"/>
        <v>36.5</v>
      </c>
      <c r="R19" s="148">
        <f t="shared" si="1"/>
        <v>6.065068493150685</v>
      </c>
      <c r="S19" s="145">
        <v>7992</v>
      </c>
      <c r="T19" s="149">
        <f t="shared" si="2"/>
        <v>-0.3352102102102102</v>
      </c>
      <c r="U19" s="145">
        <v>785359</v>
      </c>
      <c r="V19" s="146">
        <v>104005</v>
      </c>
      <c r="W19" s="151">
        <f t="shared" si="3"/>
        <v>7.55116580933609</v>
      </c>
      <c r="X19" s="82"/>
      <c r="Y19" s="82"/>
    </row>
    <row r="20" spans="1:25" s="67" customFormat="1" ht="15.75" customHeight="1">
      <c r="A20" s="2">
        <v>16</v>
      </c>
      <c r="B20" s="150" t="s">
        <v>83</v>
      </c>
      <c r="C20" s="143">
        <v>39990</v>
      </c>
      <c r="D20" s="142" t="s">
        <v>58</v>
      </c>
      <c r="E20" s="173" t="s">
        <v>101</v>
      </c>
      <c r="F20" s="174">
        <v>20</v>
      </c>
      <c r="G20" s="144">
        <v>15</v>
      </c>
      <c r="H20" s="144">
        <v>5</v>
      </c>
      <c r="I20" s="145">
        <v>1010</v>
      </c>
      <c r="J20" s="146">
        <v>129</v>
      </c>
      <c r="K20" s="145">
        <v>1635</v>
      </c>
      <c r="L20" s="146">
        <v>206</v>
      </c>
      <c r="M20" s="145">
        <v>1934</v>
      </c>
      <c r="N20" s="146">
        <v>243</v>
      </c>
      <c r="O20" s="145">
        <f>+I20+K20+M20</f>
        <v>4579</v>
      </c>
      <c r="P20" s="146">
        <f>+J20+L20+N20</f>
        <v>578</v>
      </c>
      <c r="Q20" s="147">
        <f t="shared" si="0"/>
        <v>38.53333333333333</v>
      </c>
      <c r="R20" s="148">
        <f t="shared" si="1"/>
        <v>7.922145328719723</v>
      </c>
      <c r="S20" s="145">
        <v>4394</v>
      </c>
      <c r="T20" s="149">
        <f t="shared" si="2"/>
        <v>0.04210286754665453</v>
      </c>
      <c r="U20" s="145">
        <v>129151</v>
      </c>
      <c r="V20" s="146">
        <v>14134</v>
      </c>
      <c r="W20" s="151">
        <f t="shared" si="3"/>
        <v>9.137611433422952</v>
      </c>
      <c r="X20" s="82"/>
      <c r="Y20" s="82"/>
    </row>
    <row r="21" spans="1:24" s="67" customFormat="1" ht="15.75" customHeight="1">
      <c r="A21" s="2">
        <v>17</v>
      </c>
      <c r="B21" s="150" t="s">
        <v>82</v>
      </c>
      <c r="C21" s="143">
        <v>39983</v>
      </c>
      <c r="D21" s="142" t="s">
        <v>27</v>
      </c>
      <c r="E21" s="173" t="s">
        <v>28</v>
      </c>
      <c r="F21" s="174">
        <v>25</v>
      </c>
      <c r="G21" s="144">
        <v>24</v>
      </c>
      <c r="H21" s="144">
        <v>6</v>
      </c>
      <c r="I21" s="145">
        <v>915.5</v>
      </c>
      <c r="J21" s="146">
        <v>170</v>
      </c>
      <c r="K21" s="145">
        <v>1881</v>
      </c>
      <c r="L21" s="146">
        <v>330</v>
      </c>
      <c r="M21" s="145">
        <v>1707</v>
      </c>
      <c r="N21" s="146">
        <v>297</v>
      </c>
      <c r="O21" s="145">
        <f>I21+K21+M21</f>
        <v>4503.5</v>
      </c>
      <c r="P21" s="146">
        <f>J21+L21+N21</f>
        <v>797</v>
      </c>
      <c r="Q21" s="147">
        <f t="shared" si="0"/>
        <v>33.208333333333336</v>
      </c>
      <c r="R21" s="148">
        <f t="shared" si="1"/>
        <v>5.650564617314931</v>
      </c>
      <c r="S21" s="145">
        <v>4049</v>
      </c>
      <c r="T21" s="149">
        <f t="shared" si="2"/>
        <v>0.1122499382563596</v>
      </c>
      <c r="U21" s="145">
        <v>105477</v>
      </c>
      <c r="V21" s="146">
        <v>13530</v>
      </c>
      <c r="W21" s="151">
        <f t="shared" si="3"/>
        <v>7.795787139689579</v>
      </c>
      <c r="X21" s="82"/>
    </row>
    <row r="22" spans="1:24" s="67" customFormat="1" ht="15.75" customHeight="1">
      <c r="A22" s="2">
        <v>18</v>
      </c>
      <c r="B22" s="150" t="s">
        <v>80</v>
      </c>
      <c r="C22" s="143">
        <v>39983</v>
      </c>
      <c r="D22" s="142" t="s">
        <v>26</v>
      </c>
      <c r="E22" s="173" t="s">
        <v>19</v>
      </c>
      <c r="F22" s="174">
        <v>69</v>
      </c>
      <c r="G22" s="144">
        <v>22</v>
      </c>
      <c r="H22" s="144">
        <v>6</v>
      </c>
      <c r="I22" s="145">
        <v>1378</v>
      </c>
      <c r="J22" s="146">
        <v>206</v>
      </c>
      <c r="K22" s="145">
        <v>1325</v>
      </c>
      <c r="L22" s="146">
        <v>216</v>
      </c>
      <c r="M22" s="145">
        <v>1403</v>
      </c>
      <c r="N22" s="146">
        <v>230</v>
      </c>
      <c r="O22" s="145">
        <f>+I22+K22+M22</f>
        <v>4106</v>
      </c>
      <c r="P22" s="146">
        <f>+J22+L22+N22</f>
        <v>652</v>
      </c>
      <c r="Q22" s="147">
        <f t="shared" si="0"/>
        <v>29.636363636363637</v>
      </c>
      <c r="R22" s="148">
        <f t="shared" si="1"/>
        <v>6.2975460122699385</v>
      </c>
      <c r="S22" s="145">
        <v>6605</v>
      </c>
      <c r="T22" s="149">
        <f t="shared" si="2"/>
        <v>-0.37834973504920516</v>
      </c>
      <c r="U22" s="145">
        <v>588272</v>
      </c>
      <c r="V22" s="146">
        <v>70455</v>
      </c>
      <c r="W22" s="151">
        <f t="shared" si="3"/>
        <v>8.349613228301752</v>
      </c>
      <c r="X22" s="82"/>
    </row>
    <row r="23" spans="1:24" s="67" customFormat="1" ht="15.75" customHeight="1">
      <c r="A23" s="2">
        <v>19</v>
      </c>
      <c r="B23" s="150" t="s">
        <v>84</v>
      </c>
      <c r="C23" s="143">
        <v>39990</v>
      </c>
      <c r="D23" s="142" t="s">
        <v>27</v>
      </c>
      <c r="E23" s="173" t="s">
        <v>78</v>
      </c>
      <c r="F23" s="174">
        <v>10</v>
      </c>
      <c r="G23" s="144">
        <v>9</v>
      </c>
      <c r="H23" s="144">
        <v>5</v>
      </c>
      <c r="I23" s="145">
        <v>1012</v>
      </c>
      <c r="J23" s="146">
        <v>183</v>
      </c>
      <c r="K23" s="145">
        <v>1543</v>
      </c>
      <c r="L23" s="146">
        <v>253</v>
      </c>
      <c r="M23" s="145">
        <v>1438</v>
      </c>
      <c r="N23" s="146">
        <v>241</v>
      </c>
      <c r="O23" s="145">
        <f>I23+K23+M23</f>
        <v>3993</v>
      </c>
      <c r="P23" s="146">
        <f>J23+L23+N23</f>
        <v>677</v>
      </c>
      <c r="Q23" s="147">
        <f t="shared" si="0"/>
        <v>75.22222222222223</v>
      </c>
      <c r="R23" s="148">
        <f t="shared" si="1"/>
        <v>5.89807976366322</v>
      </c>
      <c r="S23" s="145">
        <v>3984</v>
      </c>
      <c r="T23" s="149">
        <f t="shared" si="2"/>
        <v>0.002259036144578313</v>
      </c>
      <c r="U23" s="145">
        <v>50128.25</v>
      </c>
      <c r="V23" s="146">
        <v>6659</v>
      </c>
      <c r="W23" s="151">
        <f t="shared" si="3"/>
        <v>7.52789457876558</v>
      </c>
      <c r="X23" s="82"/>
    </row>
    <row r="24" spans="1:24" s="67" customFormat="1" ht="18">
      <c r="A24" s="2">
        <v>20</v>
      </c>
      <c r="B24" s="150" t="s">
        <v>66</v>
      </c>
      <c r="C24" s="143">
        <v>39969</v>
      </c>
      <c r="D24" s="142" t="s">
        <v>27</v>
      </c>
      <c r="E24" s="173" t="s">
        <v>67</v>
      </c>
      <c r="F24" s="174">
        <v>15</v>
      </c>
      <c r="G24" s="144">
        <v>14</v>
      </c>
      <c r="H24" s="144">
        <v>8</v>
      </c>
      <c r="I24" s="145">
        <v>787.5</v>
      </c>
      <c r="J24" s="146">
        <v>144</v>
      </c>
      <c r="K24" s="145">
        <v>1342.5</v>
      </c>
      <c r="L24" s="146">
        <v>247</v>
      </c>
      <c r="M24" s="145">
        <v>1607</v>
      </c>
      <c r="N24" s="146">
        <v>292</v>
      </c>
      <c r="O24" s="145">
        <f>I24+K24+M24</f>
        <v>3737</v>
      </c>
      <c r="P24" s="146">
        <f>J24+L24+N24</f>
        <v>683</v>
      </c>
      <c r="Q24" s="147">
        <f t="shared" si="0"/>
        <v>48.785714285714285</v>
      </c>
      <c r="R24" s="148">
        <f t="shared" si="1"/>
        <v>5.471449487554905</v>
      </c>
      <c r="S24" s="145">
        <v>3744</v>
      </c>
      <c r="T24" s="149">
        <f t="shared" si="2"/>
        <v>-0.0018696581196581197</v>
      </c>
      <c r="U24" s="145">
        <v>99064</v>
      </c>
      <c r="V24" s="146">
        <v>12386</v>
      </c>
      <c r="W24" s="151">
        <f t="shared" si="3"/>
        <v>7.9980623284353305</v>
      </c>
      <c r="X24" s="82"/>
    </row>
    <row r="25" spans="1:28" s="91" customFormat="1" ht="15">
      <c r="A25" s="1"/>
      <c r="B25" s="215"/>
      <c r="C25" s="215"/>
      <c r="D25" s="216"/>
      <c r="E25" s="216"/>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17"/>
      <c r="E27" s="218"/>
      <c r="F27" s="218"/>
      <c r="G27" s="218"/>
      <c r="H27" s="108"/>
      <c r="I27" s="109"/>
      <c r="K27" s="109"/>
      <c r="M27" s="109"/>
      <c r="O27" s="111"/>
      <c r="R27" s="112"/>
      <c r="S27" s="219" t="s">
        <v>0</v>
      </c>
      <c r="T27" s="219"/>
      <c r="U27" s="219"/>
      <c r="V27" s="219"/>
      <c r="W27" s="219"/>
      <c r="X27" s="113"/>
    </row>
    <row r="28" spans="1:24" s="110" customFormat="1" ht="18">
      <c r="A28" s="104"/>
      <c r="B28" s="83"/>
      <c r="C28" s="105"/>
      <c r="D28" s="106"/>
      <c r="E28" s="107"/>
      <c r="F28" s="107"/>
      <c r="G28" s="114"/>
      <c r="H28" s="108"/>
      <c r="M28" s="109"/>
      <c r="O28" s="111"/>
      <c r="R28" s="112"/>
      <c r="S28" s="219"/>
      <c r="T28" s="219"/>
      <c r="U28" s="219"/>
      <c r="V28" s="219"/>
      <c r="W28" s="219"/>
      <c r="X28" s="113"/>
    </row>
    <row r="29" spans="1:24" s="110" customFormat="1" ht="18">
      <c r="A29" s="104"/>
      <c r="G29" s="108"/>
      <c r="H29" s="108"/>
      <c r="M29" s="109"/>
      <c r="O29" s="111"/>
      <c r="R29" s="112"/>
      <c r="S29" s="219"/>
      <c r="T29" s="219"/>
      <c r="U29" s="219"/>
      <c r="V29" s="219"/>
      <c r="W29" s="219"/>
      <c r="X29" s="113"/>
    </row>
    <row r="30" spans="1:24" s="110" customFormat="1" ht="30" customHeight="1">
      <c r="A30" s="104"/>
      <c r="C30" s="108"/>
      <c r="E30" s="115"/>
      <c r="F30" s="108"/>
      <c r="G30" s="108"/>
      <c r="H30" s="108"/>
      <c r="I30" s="109"/>
      <c r="K30" s="109"/>
      <c r="M30" s="109"/>
      <c r="O30" s="111"/>
      <c r="P30" s="212" t="s">
        <v>25</v>
      </c>
      <c r="Q30" s="213"/>
      <c r="R30" s="213"/>
      <c r="S30" s="213"/>
      <c r="T30" s="213"/>
      <c r="U30" s="213"/>
      <c r="V30" s="213"/>
      <c r="W30" s="213"/>
      <c r="X30" s="113"/>
    </row>
    <row r="31" spans="1:24" s="110" customFormat="1" ht="30" customHeight="1">
      <c r="A31" s="104"/>
      <c r="C31" s="108"/>
      <c r="E31" s="115"/>
      <c r="F31" s="108"/>
      <c r="G31" s="108"/>
      <c r="H31" s="108"/>
      <c r="I31" s="109"/>
      <c r="K31" s="109"/>
      <c r="M31" s="109"/>
      <c r="O31" s="111"/>
      <c r="P31" s="213"/>
      <c r="Q31" s="213"/>
      <c r="R31" s="213"/>
      <c r="S31" s="213"/>
      <c r="T31" s="213"/>
      <c r="U31" s="213"/>
      <c r="V31" s="213"/>
      <c r="W31" s="213"/>
      <c r="X31" s="113"/>
    </row>
    <row r="32" spans="1:24" s="110" customFormat="1" ht="30" customHeight="1">
      <c r="A32" s="104"/>
      <c r="C32" s="108"/>
      <c r="E32" s="115"/>
      <c r="F32" s="108"/>
      <c r="G32" s="108"/>
      <c r="H32" s="108"/>
      <c r="I32" s="109"/>
      <c r="K32" s="109"/>
      <c r="M32" s="109"/>
      <c r="O32" s="111"/>
      <c r="P32" s="213"/>
      <c r="Q32" s="213"/>
      <c r="R32" s="213"/>
      <c r="S32" s="213"/>
      <c r="T32" s="213"/>
      <c r="U32" s="213"/>
      <c r="V32" s="213"/>
      <c r="W32" s="213"/>
      <c r="X32" s="113"/>
    </row>
    <row r="33" spans="1:24" s="110" customFormat="1" ht="30" customHeight="1">
      <c r="A33" s="104"/>
      <c r="C33" s="108"/>
      <c r="E33" s="115"/>
      <c r="F33" s="108"/>
      <c r="G33" s="108"/>
      <c r="H33" s="108"/>
      <c r="I33" s="109"/>
      <c r="K33" s="109"/>
      <c r="M33" s="109"/>
      <c r="O33" s="111"/>
      <c r="P33" s="213"/>
      <c r="Q33" s="213"/>
      <c r="R33" s="213"/>
      <c r="S33" s="213"/>
      <c r="T33" s="213"/>
      <c r="U33" s="213"/>
      <c r="V33" s="213"/>
      <c r="W33" s="213"/>
      <c r="X33" s="113"/>
    </row>
    <row r="34" spans="1:24" s="110" customFormat="1" ht="30" customHeight="1">
      <c r="A34" s="104"/>
      <c r="C34" s="108"/>
      <c r="E34" s="115"/>
      <c r="F34" s="108"/>
      <c r="G34" s="108"/>
      <c r="H34" s="108"/>
      <c r="I34" s="109"/>
      <c r="K34" s="109"/>
      <c r="M34" s="109"/>
      <c r="O34" s="111"/>
      <c r="P34" s="213"/>
      <c r="Q34" s="213"/>
      <c r="R34" s="213"/>
      <c r="S34" s="213"/>
      <c r="T34" s="213"/>
      <c r="U34" s="213"/>
      <c r="V34" s="213"/>
      <c r="W34" s="213"/>
      <c r="X34" s="113"/>
    </row>
    <row r="35" spans="1:24" s="110" customFormat="1" ht="45" customHeight="1">
      <c r="A35" s="104"/>
      <c r="C35" s="108"/>
      <c r="E35" s="115"/>
      <c r="F35" s="108"/>
      <c r="G35" s="116"/>
      <c r="H35" s="116"/>
      <c r="I35" s="117"/>
      <c r="J35" s="118"/>
      <c r="K35" s="117"/>
      <c r="L35" s="118"/>
      <c r="M35" s="117"/>
      <c r="N35" s="118"/>
      <c r="O35" s="111"/>
      <c r="P35" s="213"/>
      <c r="Q35" s="213"/>
      <c r="R35" s="213"/>
      <c r="S35" s="213"/>
      <c r="T35" s="213"/>
      <c r="U35" s="213"/>
      <c r="V35" s="213"/>
      <c r="W35" s="213"/>
      <c r="X35" s="113"/>
    </row>
    <row r="36" spans="1:24" s="110" customFormat="1" ht="33" customHeight="1">
      <c r="A36" s="104"/>
      <c r="C36" s="108"/>
      <c r="E36" s="115"/>
      <c r="F36" s="108"/>
      <c r="G36" s="116"/>
      <c r="H36" s="116"/>
      <c r="I36" s="117"/>
      <c r="J36" s="118"/>
      <c r="K36" s="117"/>
      <c r="L36" s="118"/>
      <c r="M36" s="117"/>
      <c r="N36" s="118"/>
      <c r="O36" s="111"/>
      <c r="P36" s="214" t="s">
        <v>12</v>
      </c>
      <c r="Q36" s="213"/>
      <c r="R36" s="213"/>
      <c r="S36" s="213"/>
      <c r="T36" s="213"/>
      <c r="U36" s="213"/>
      <c r="V36" s="213"/>
      <c r="W36" s="213"/>
      <c r="X36" s="113"/>
    </row>
    <row r="37" spans="1:24" s="110" customFormat="1" ht="33" customHeight="1">
      <c r="A37" s="104"/>
      <c r="C37" s="108"/>
      <c r="E37" s="115"/>
      <c r="F37" s="108"/>
      <c r="G37" s="116"/>
      <c r="H37" s="116"/>
      <c r="I37" s="117"/>
      <c r="J37" s="118"/>
      <c r="K37" s="117"/>
      <c r="L37" s="118"/>
      <c r="M37" s="117"/>
      <c r="N37" s="118"/>
      <c r="O37" s="111"/>
      <c r="P37" s="213"/>
      <c r="Q37" s="213"/>
      <c r="R37" s="213"/>
      <c r="S37" s="213"/>
      <c r="T37" s="213"/>
      <c r="U37" s="213"/>
      <c r="V37" s="213"/>
      <c r="W37" s="213"/>
      <c r="X37" s="113"/>
    </row>
    <row r="38" spans="1:24" s="110" customFormat="1" ht="33" customHeight="1">
      <c r="A38" s="104"/>
      <c r="C38" s="108"/>
      <c r="E38" s="115"/>
      <c r="F38" s="108"/>
      <c r="G38" s="116"/>
      <c r="H38" s="116"/>
      <c r="I38" s="117"/>
      <c r="J38" s="118"/>
      <c r="K38" s="117"/>
      <c r="L38" s="118"/>
      <c r="M38" s="117"/>
      <c r="N38" s="118"/>
      <c r="O38" s="111"/>
      <c r="P38" s="213"/>
      <c r="Q38" s="213"/>
      <c r="R38" s="213"/>
      <c r="S38" s="213"/>
      <c r="T38" s="213"/>
      <c r="U38" s="213"/>
      <c r="V38" s="213"/>
      <c r="W38" s="213"/>
      <c r="X38" s="113"/>
    </row>
    <row r="39" spans="1:24" s="110" customFormat="1" ht="33" customHeight="1">
      <c r="A39" s="104"/>
      <c r="C39" s="108"/>
      <c r="E39" s="115"/>
      <c r="F39" s="108"/>
      <c r="G39" s="116"/>
      <c r="H39" s="116"/>
      <c r="I39" s="117"/>
      <c r="J39" s="118"/>
      <c r="K39" s="117"/>
      <c r="L39" s="118"/>
      <c r="M39" s="117"/>
      <c r="N39" s="118"/>
      <c r="O39" s="111"/>
      <c r="P39" s="213"/>
      <c r="Q39" s="213"/>
      <c r="R39" s="213"/>
      <c r="S39" s="213"/>
      <c r="T39" s="213"/>
      <c r="U39" s="213"/>
      <c r="V39" s="213"/>
      <c r="W39" s="213"/>
      <c r="X39" s="113"/>
    </row>
    <row r="40" spans="1:24" s="110" customFormat="1" ht="33" customHeight="1">
      <c r="A40" s="104"/>
      <c r="C40" s="108"/>
      <c r="E40" s="115"/>
      <c r="F40" s="108"/>
      <c r="G40" s="116"/>
      <c r="H40" s="116"/>
      <c r="I40" s="117"/>
      <c r="J40" s="118"/>
      <c r="K40" s="117"/>
      <c r="L40" s="118"/>
      <c r="M40" s="117"/>
      <c r="N40" s="118"/>
      <c r="O40" s="111"/>
      <c r="P40" s="213"/>
      <c r="Q40" s="213"/>
      <c r="R40" s="213"/>
      <c r="S40" s="213"/>
      <c r="T40" s="213"/>
      <c r="U40" s="213"/>
      <c r="V40" s="213"/>
      <c r="W40" s="213"/>
      <c r="X40" s="113"/>
    </row>
    <row r="41" spans="16:23" ht="33" customHeight="1">
      <c r="P41" s="213"/>
      <c r="Q41" s="213"/>
      <c r="R41" s="213"/>
      <c r="S41" s="213"/>
      <c r="T41" s="213"/>
      <c r="U41" s="213"/>
      <c r="V41" s="213"/>
      <c r="W41" s="213"/>
    </row>
    <row r="42" spans="16:23" ht="33" customHeight="1">
      <c r="P42" s="213"/>
      <c r="Q42" s="213"/>
      <c r="R42" s="213"/>
      <c r="S42" s="213"/>
      <c r="T42" s="213"/>
      <c r="U42" s="213"/>
      <c r="V42" s="213"/>
      <c r="W42" s="213"/>
    </row>
  </sheetData>
  <sheetProtection/>
  <mergeCells count="20">
    <mergeCell ref="G3:G4"/>
    <mergeCell ref="H3:H4"/>
    <mergeCell ref="I3:J3"/>
    <mergeCell ref="K3:L3"/>
    <mergeCell ref="M3:N3"/>
    <mergeCell ref="O3:R3"/>
    <mergeCell ref="S3:T3"/>
    <mergeCell ref="U3:W3"/>
    <mergeCell ref="A2:W2"/>
    <mergeCell ref="B3:B4"/>
    <mergeCell ref="C3:C4"/>
    <mergeCell ref="D3:D4"/>
    <mergeCell ref="E3:E4"/>
    <mergeCell ref="F3:F4"/>
    <mergeCell ref="P30:W35"/>
    <mergeCell ref="P36:W42"/>
    <mergeCell ref="B25:C25"/>
    <mergeCell ref="D25:E25"/>
    <mergeCell ref="D27:G27"/>
    <mergeCell ref="S27:W29"/>
  </mergeCells>
  <printOptions/>
  <pageMargins left="0.75" right="0.75" top="1" bottom="1" header="0.5" footer="0.5"/>
  <pageSetup horizontalDpi="600" verticalDpi="600" orientation="portrait" paperSize="9" r:id="rId2"/>
  <ignoredErrors>
    <ignoredError sqref="W25 V25" unlockedFormula="1"/>
    <ignoredError sqref="O8:V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2009-07-28T10:24:34Z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