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06-08 Feb (we 06)" sheetId="1" r:id="rId1"/>
    <sheet name="06-08 Feb (Top 20)" sheetId="2" r:id="rId2"/>
  </sheets>
  <definedNames>
    <definedName name="_xlnm.Print_Area" localSheetId="0">'06-08 Feb (we 06)'!$A$1:$W$72</definedName>
  </definedNames>
  <calcPr fullCalcOnLoad="1"/>
</workbook>
</file>

<file path=xl/sharedStrings.xml><?xml version="1.0" encoding="utf-8"?>
<sst xmlns="http://schemas.openxmlformats.org/spreadsheetml/2006/main" count="276" uniqueCount="117">
  <si>
    <t>OSMANLI CUMHURİYETİ</t>
  </si>
  <si>
    <t>MADAGASCAR 2</t>
  </si>
  <si>
    <t>*Sorted according to Weekend Total G.B.O. - Hafta sonu toplam hasılat sütununa göre sıralanmıştır.</t>
  </si>
  <si>
    <t>Company</t>
  </si>
  <si>
    <t>UIP</t>
  </si>
  <si>
    <t>Last Weekend</t>
  </si>
  <si>
    <t>Distributor</t>
  </si>
  <si>
    <t>Friday</t>
  </si>
  <si>
    <t>Saturday</t>
  </si>
  <si>
    <t>Sunday</t>
  </si>
  <si>
    <t>Change</t>
  </si>
  <si>
    <t>Adm.</t>
  </si>
  <si>
    <t>G.B.O.</t>
  </si>
  <si>
    <t>PANA FILM</t>
  </si>
  <si>
    <t>PARAMOUNT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</si>
  <si>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</si>
  <si>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</si>
  <si>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</si>
  <si>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</si>
  <si>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</si>
  <si>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</si>
  <si>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</si>
  <si>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FIDA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</si>
  <si>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</si>
  <si>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</si>
  <si>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</si>
  <si>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</si>
  <si>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</si>
  <si>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</si>
  <si>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</si>
  <si>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WARNER BROS.</t>
  </si>
  <si>
    <t>TIGLON</t>
  </si>
  <si>
    <t>FOX</t>
  </si>
  <si>
    <t>ISSIZ ADAM</t>
  </si>
  <si>
    <t>CINEFILM</t>
  </si>
  <si>
    <t>MOST PRODUCTION</t>
  </si>
  <si>
    <t>DAY EARTH STOOD STILL, THE</t>
  </si>
  <si>
    <t>FIRTINA</t>
  </si>
  <si>
    <t>YAPIM 13</t>
  </si>
  <si>
    <t>PINEMA</t>
  </si>
  <si>
    <t>MEDYAVIZYON</t>
  </si>
  <si>
    <t>BODY OF LIES</t>
  </si>
  <si>
    <t>SICAK</t>
  </si>
  <si>
    <t>ANS</t>
  </si>
  <si>
    <t>SONBAHAR</t>
  </si>
  <si>
    <t>KUZEY</t>
  </si>
  <si>
    <t>TRANSSIBERIAN</t>
  </si>
  <si>
    <t>D PRODUCTIONS</t>
  </si>
  <si>
    <t>WALT DISNEY</t>
  </si>
  <si>
    <t>ŞEYTANIN PABUCU</t>
  </si>
  <si>
    <t>MIA YAPIM</t>
  </si>
  <si>
    <t>AUSTRALIA</t>
  </si>
  <si>
    <t>TRANSPORTERS 3</t>
  </si>
  <si>
    <t>TMC</t>
  </si>
  <si>
    <t>AVSAR FILM</t>
  </si>
  <si>
    <t>BOLT - 3D</t>
  </si>
  <si>
    <t>PASSENGERS</t>
  </si>
  <si>
    <t>OZEN-UMUT</t>
  </si>
  <si>
    <t>VALİ</t>
  </si>
  <si>
    <t>KOLIBA FILM</t>
  </si>
  <si>
    <t>VICKY CRISTINA BARCELONA</t>
  </si>
  <si>
    <t>BIR FILM</t>
  </si>
  <si>
    <t>UNBORN, THE</t>
  </si>
  <si>
    <t>UNIVERSAL</t>
  </si>
  <si>
    <t>SPACE CHIMPS</t>
  </si>
  <si>
    <t xml:space="preserve">NO MAN'S LAND: THE RISE OF REEKER </t>
  </si>
  <si>
    <t>KADRİ'NİN GÖTÜRDÜĞÜ YERE GİT</t>
  </si>
  <si>
    <t>YES MAN</t>
  </si>
  <si>
    <t>TWILIGHT</t>
  </si>
  <si>
    <t>AYAKTA KAL</t>
  </si>
  <si>
    <t>OPEN SEASON 2</t>
  </si>
  <si>
    <t>SPHE</t>
  </si>
  <si>
    <t>SCAR</t>
  </si>
  <si>
    <t>OZEN</t>
  </si>
  <si>
    <t>GÜZ SANCISI</t>
  </si>
  <si>
    <t>C YAPIM</t>
  </si>
  <si>
    <t>USTA-MEDYAVIZYON</t>
  </si>
  <si>
    <t>TALE OF DESPERAUX, THE</t>
  </si>
  <si>
    <t>INKHEART</t>
  </si>
  <si>
    <t>NEW LINE</t>
  </si>
  <si>
    <t>AKSOY FILM-FIDA FILM</t>
  </si>
  <si>
    <t>LARGO WINCH</t>
  </si>
  <si>
    <t>PANDORA'NIN KUTUSU</t>
  </si>
  <si>
    <t>MURO: NALET OLSUN İÇİMDEKİ İNSAN SEVGİSİNE</t>
  </si>
  <si>
    <t>IMPY'S WONDERLAND</t>
  </si>
  <si>
    <t>ODYSSEY</t>
  </si>
  <si>
    <t>VALKYRIE</t>
  </si>
  <si>
    <t>CHANGELING</t>
  </si>
  <si>
    <t>KİRPİ</t>
  </si>
  <si>
    <t>DEMO-SARAN</t>
  </si>
  <si>
    <t>PRIDE AND GLORY</t>
  </si>
  <si>
    <t>LISSI AND THE WILD EMPEROR</t>
  </si>
  <si>
    <t>SPOT</t>
  </si>
  <si>
    <t>FROST NIXON</t>
  </si>
  <si>
    <t>MUTANT CHRONICLES, THE</t>
  </si>
  <si>
    <t>VOLTAGE</t>
  </si>
  <si>
    <t>BANGKOK DANGEROUS</t>
  </si>
  <si>
    <t>CURIOUS CASE OF BENJAMIN BUTTON</t>
  </si>
  <si>
    <t>BED TIME STORIES</t>
  </si>
  <si>
    <t>DOUBT</t>
  </si>
  <si>
    <t>OLDUR BENI</t>
  </si>
  <si>
    <t>SAYGIN FILM</t>
  </si>
  <si>
    <t>WALTZ WITH BASHIR</t>
  </si>
  <si>
    <t>MARS PRODUCTION</t>
  </si>
  <si>
    <t>DUNYA &amp; DESIE</t>
  </si>
  <si>
    <t>A+ FILMS</t>
  </si>
  <si>
    <t>A.R.O.G.</t>
  </si>
  <si>
    <t>FILMPOP</t>
  </si>
  <si>
    <t>AŞK TUTULMASI</t>
  </si>
  <si>
    <t>GİTMEK</t>
  </si>
  <si>
    <t>CHANTIER</t>
  </si>
  <si>
    <t>ASI FILM</t>
  </si>
  <si>
    <t>TMC-AVSAR</t>
  </si>
  <si>
    <t>SON BULUŞMA</t>
  </si>
  <si>
    <t>PLAN PRODUCTION</t>
  </si>
  <si>
    <t>USTAOGLU</t>
  </si>
  <si>
    <t>SUGARWORKZ-TIM'S</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</si>
</sst>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5">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b/>
      <sz val="10"/>
      <name val="Trebuchet MS"/>
      <family val="2"/>
    </font>
    <font>
      <sz val="20"/>
      <color indexed="40"/>
      <name val="GoudyLight"/>
      <family val="0"/>
    </font>
    <font>
      <sz val="10"/>
      <color indexed="40"/>
      <name val="Arial"/>
      <family val="0"/>
    </font>
    <font>
      <sz val="16"/>
      <color indexed="40"/>
      <name val="GoudyLight"/>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Impact"/>
      <family val="0"/>
    </font>
    <font>
      <sz val="35"/>
      <color indexed="8"/>
      <name val="Arial"/>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hair"/>
      <right style="hair"/>
      <top style="hair"/>
      <bottom style="medium"/>
    </border>
    <border>
      <left style="medium"/>
      <right style="hair"/>
      <top>
        <color indexed="63"/>
      </top>
      <bottom style="hair"/>
    </border>
    <border>
      <left style="hair"/>
      <right style="medium"/>
      <top>
        <color indexed="63"/>
      </top>
      <bottom style="hair"/>
    </border>
    <border>
      <left style="hair"/>
      <right>
        <color indexed="63"/>
      </right>
      <top style="hair"/>
      <bottom style="medium"/>
    </border>
    <border>
      <left style="medium"/>
      <right style="hair"/>
      <top style="hair"/>
      <bottom style="medium"/>
    </border>
    <border>
      <left style="hair"/>
      <right style="medium"/>
      <top style="hair"/>
      <bottom style="medium"/>
    </border>
    <border>
      <left style="hair"/>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medium"/>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35">
    <xf numFmtId="0" fontId="0" fillId="0" borderId="0" xfId="0" applyAlignment="1">
      <alignment/>
    </xf>
    <xf numFmtId="0" fontId="21" fillId="33" borderId="10" xfId="0" applyFont="1" applyFill="1" applyBorder="1" applyAlignment="1" applyProtection="1">
      <alignment horizontal="center" vertical="center"/>
      <protection/>
    </xf>
    <xf numFmtId="0" fontId="19" fillId="0" borderId="11" xfId="0" applyFont="1" applyFill="1" applyBorder="1" applyAlignment="1" applyProtection="1">
      <alignment horizontal="right" vertical="center"/>
      <protection/>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59"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right" vertical="center"/>
      <protection/>
    </xf>
    <xf numFmtId="171" fontId="4" fillId="0" borderId="10" xfId="42" applyFont="1" applyFill="1" applyBorder="1" applyAlignment="1" applyProtection="1">
      <alignment horizontal="left" vertical="center"/>
      <protection/>
    </xf>
    <xf numFmtId="190"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191" fontId="18" fillId="0" borderId="10" xfId="0" applyNumberFormat="1" applyFont="1" applyFill="1" applyBorder="1" applyAlignment="1" applyProtection="1">
      <alignment horizontal="right" vertical="center"/>
      <protection/>
    </xf>
    <xf numFmtId="191" fontId="4" fillId="0" borderId="10" xfId="0" applyNumberFormat="1" applyFont="1" applyFill="1" applyBorder="1" applyAlignment="1" applyProtection="1">
      <alignment horizontal="right" vertical="center"/>
      <protection/>
    </xf>
    <xf numFmtId="191" fontId="17" fillId="0" borderId="10" xfId="0" applyNumberFormat="1" applyFont="1" applyFill="1" applyBorder="1" applyAlignment="1" applyProtection="1">
      <alignment horizontal="right" vertical="center"/>
      <protection/>
    </xf>
    <xf numFmtId="191" fontId="9" fillId="0" borderId="10" xfId="0" applyNumberFormat="1" applyFont="1" applyFill="1" applyBorder="1" applyAlignment="1" applyProtection="1">
      <alignment horizontal="right" vertical="center"/>
      <protection/>
    </xf>
    <xf numFmtId="193" fontId="4" fillId="0" borderId="10" xfId="0" applyNumberFormat="1"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16"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21" fillId="0" borderId="10" xfId="0" applyFont="1" applyFill="1" applyBorder="1" applyAlignment="1" applyProtection="1">
      <alignment horizontal="center" vertical="center"/>
      <protection/>
    </xf>
    <xf numFmtId="0" fontId="20" fillId="0" borderId="10" xfId="0" applyFont="1" applyFill="1" applyBorder="1" applyAlignment="1" applyProtection="1">
      <alignment horizontal="right" vertical="center"/>
      <protection/>
    </xf>
    <xf numFmtId="0" fontId="14" fillId="0" borderId="10" xfId="0" applyFont="1" applyFill="1" applyBorder="1" applyAlignment="1" applyProtection="1">
      <alignment horizontal="left" vertical="center"/>
      <protection/>
    </xf>
    <xf numFmtId="190" fontId="14" fillId="0" borderId="10" xfId="0" applyNumberFormat="1" applyFont="1" applyFill="1" applyBorder="1" applyAlignment="1" applyProtection="1">
      <alignment horizontal="center" vertical="center"/>
      <protection/>
    </xf>
    <xf numFmtId="0" fontId="14" fillId="0" borderId="10" xfId="0" applyFont="1" applyFill="1" applyBorder="1" applyAlignment="1" applyProtection="1">
      <alignment vertical="center"/>
      <protection/>
    </xf>
    <xf numFmtId="0" fontId="14" fillId="0" borderId="10" xfId="0" applyFont="1" applyFill="1" applyBorder="1" applyAlignment="1" applyProtection="1">
      <alignment horizontal="center" vertical="center"/>
      <protection/>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193" fontId="12" fillId="0" borderId="10" xfId="0" applyNumberFormat="1" applyFont="1" applyFill="1" applyBorder="1" applyAlignment="1" applyProtection="1">
      <alignment vertical="center"/>
      <protection/>
    </xf>
    <xf numFmtId="191" fontId="12" fillId="0" borderId="10" xfId="0" applyNumberFormat="1" applyFont="1" applyFill="1" applyBorder="1" applyAlignment="1" applyProtection="1">
      <alignment horizontal="right" vertical="center"/>
      <protection/>
    </xf>
    <xf numFmtId="192" fontId="12" fillId="0" borderId="10" xfId="59" applyNumberFormat="1" applyFont="1" applyFill="1" applyBorder="1" applyAlignment="1" applyProtection="1">
      <alignment vertical="center"/>
      <protection/>
    </xf>
    <xf numFmtId="0" fontId="13" fillId="0" borderId="10" xfId="0" applyFont="1" applyFill="1" applyBorder="1" applyAlignment="1" applyProtection="1">
      <alignment vertical="center"/>
      <protection/>
    </xf>
    <xf numFmtId="0" fontId="19"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left" vertical="center"/>
      <protection locked="0"/>
    </xf>
    <xf numFmtId="190"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93" fontId="7" fillId="0" borderId="10" xfId="0" applyNumberFormat="1"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0" xfId="0" applyFont="1" applyFill="1" applyBorder="1" applyAlignment="1">
      <alignment vertical="center"/>
    </xf>
    <xf numFmtId="0" fontId="11" fillId="0" borderId="10" xfId="0" applyFont="1" applyFill="1" applyBorder="1" applyAlignment="1">
      <alignment horizontal="center" vertical="center"/>
    </xf>
    <xf numFmtId="191" fontId="7" fillId="0" borderId="10" xfId="0" applyNumberFormat="1" applyFont="1" applyFill="1" applyBorder="1" applyAlignment="1" applyProtection="1">
      <alignment horizontal="right" vertical="center"/>
      <protection locked="0"/>
    </xf>
    <xf numFmtId="0" fontId="16" fillId="0" borderId="13"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19" fillId="0" borderId="14" xfId="0" applyFont="1" applyFill="1" applyBorder="1" applyAlignment="1" applyProtection="1">
      <alignment horizontal="right" vertical="center"/>
      <protection/>
    </xf>
    <xf numFmtId="193" fontId="16" fillId="0" borderId="15" xfId="0" applyNumberFormat="1" applyFont="1" applyFill="1" applyBorder="1" applyAlignment="1" applyProtection="1">
      <alignment horizontal="center" vertical="center" wrapText="1"/>
      <protection/>
    </xf>
    <xf numFmtId="193" fontId="16" fillId="0" borderId="16" xfId="0" applyNumberFormat="1" applyFont="1" applyFill="1" applyBorder="1" applyAlignment="1" applyProtection="1">
      <alignment horizontal="center" vertical="center" wrapText="1"/>
      <protection/>
    </xf>
    <xf numFmtId="192" fontId="4" fillId="0" borderId="10" xfId="0" applyNumberFormat="1" applyFont="1" applyFill="1" applyBorder="1" applyAlignment="1" applyProtection="1">
      <alignment vertical="center"/>
      <protection locked="0"/>
    </xf>
    <xf numFmtId="192" fontId="16" fillId="0" borderId="15" xfId="0" applyNumberFormat="1" applyFont="1" applyFill="1" applyBorder="1" applyAlignment="1" applyProtection="1">
      <alignment horizontal="center" vertical="center" wrapText="1"/>
      <protection/>
    </xf>
    <xf numFmtId="192" fontId="7" fillId="0" borderId="10" xfId="0" applyNumberFormat="1" applyFont="1" applyFill="1" applyBorder="1" applyAlignment="1" applyProtection="1">
      <alignment vertical="center"/>
      <protection locked="0"/>
    </xf>
    <xf numFmtId="0" fontId="19" fillId="0" borderId="17" xfId="0"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xf>
    <xf numFmtId="171" fontId="4" fillId="0" borderId="0" xfId="42" applyFont="1" applyFill="1" applyBorder="1" applyAlignment="1" applyProtection="1">
      <alignment vertical="center"/>
      <protection/>
    </xf>
    <xf numFmtId="19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191" fontId="18"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91" fontId="17"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9" fillId="0" borderId="18"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20" fillId="0" borderId="19" xfId="0" applyFont="1" applyBorder="1" applyAlignment="1" applyProtection="1">
      <alignment horizontal="center" vertical="center"/>
      <protection/>
    </xf>
    <xf numFmtId="191" fontId="16" fillId="0" borderId="20" xfId="0" applyNumberFormat="1" applyFont="1" applyBorder="1" applyAlignment="1" applyProtection="1">
      <alignment horizontal="center" wrapText="1"/>
      <protection/>
    </xf>
    <xf numFmtId="188" fontId="16" fillId="0" borderId="20" xfId="0" applyNumberFormat="1" applyFont="1" applyBorder="1" applyAlignment="1" applyProtection="1">
      <alignment horizontal="center" wrapText="1"/>
      <protection/>
    </xf>
    <xf numFmtId="191" fontId="16" fillId="0" borderId="20" xfId="0" applyNumberFormat="1" applyFont="1" applyFill="1" applyBorder="1" applyAlignment="1" applyProtection="1">
      <alignment horizontal="center" wrapText="1"/>
      <protection/>
    </xf>
    <xf numFmtId="188" fontId="16" fillId="0" borderId="20" xfId="0" applyNumberFormat="1" applyFont="1" applyFill="1" applyBorder="1" applyAlignment="1" applyProtection="1">
      <alignment horizontal="center" wrapText="1"/>
      <protection/>
    </xf>
    <xf numFmtId="193" fontId="16" fillId="0" borderId="20" xfId="0" applyNumberFormat="1" applyFont="1" applyFill="1" applyBorder="1" applyAlignment="1" applyProtection="1">
      <alignment horizontal="center" wrapText="1"/>
      <protection/>
    </xf>
    <xf numFmtId="0" fontId="16" fillId="0" borderId="20" xfId="0" applyFont="1" applyBorder="1" applyAlignment="1" applyProtection="1">
      <alignment horizontal="center" wrapText="1"/>
      <protection/>
    </xf>
    <xf numFmtId="193" fontId="16" fillId="0" borderId="21" xfId="0" applyNumberFormat="1" applyFont="1" applyFill="1" applyBorder="1" applyAlignment="1" applyProtection="1">
      <alignment horizontal="center" wrapText="1"/>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3" fontId="21" fillId="33" borderId="12" xfId="0" applyNumberFormat="1"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protection/>
    </xf>
    <xf numFmtId="185" fontId="21" fillId="33" borderId="12" xfId="0" applyNumberFormat="1" applyFont="1" applyFill="1" applyBorder="1" applyAlignment="1" applyProtection="1">
      <alignment horizontal="center" vertical="center"/>
      <protection/>
    </xf>
    <xf numFmtId="188" fontId="21" fillId="33" borderId="12" xfId="0" applyNumberFormat="1" applyFont="1" applyFill="1" applyBorder="1" applyAlignment="1" applyProtection="1">
      <alignment horizontal="center" vertical="center"/>
      <protection/>
    </xf>
    <xf numFmtId="193" fontId="21" fillId="33" borderId="12" xfId="0" applyNumberFormat="1" applyFont="1" applyFill="1" applyBorder="1" applyAlignment="1" applyProtection="1">
      <alignment horizontal="center" vertical="center"/>
      <protection/>
    </xf>
    <xf numFmtId="192" fontId="21" fillId="33" borderId="12" xfId="59"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3" fontId="12"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59"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9" fillId="0" borderId="0" xfId="0" applyFont="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11" fillId="0" borderId="0" xfId="0" applyFont="1" applyFill="1" applyBorder="1" applyAlignment="1">
      <alignment horizontal="center" vertical="center"/>
    </xf>
    <xf numFmtId="0" fontId="7" fillId="0" borderId="0"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185"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9" fillId="0" borderId="0" xfId="0" applyFont="1" applyAlignment="1" applyProtection="1">
      <alignment horizontal="right" vertical="center"/>
      <protection locked="0"/>
    </xf>
    <xf numFmtId="0" fontId="7" fillId="0" borderId="0" xfId="0" applyFont="1" applyAlignment="1" applyProtection="1">
      <alignment horizontal="left" vertical="center"/>
      <protection locked="0"/>
    </xf>
    <xf numFmtId="185" fontId="10" fillId="0" borderId="0" xfId="0" applyNumberFormat="1" applyFont="1" applyFill="1" applyAlignment="1" applyProtection="1">
      <alignment vertical="center"/>
      <protection locked="0"/>
    </xf>
    <xf numFmtId="0" fontId="5" fillId="0" borderId="0" xfId="0" applyFont="1" applyAlignment="1" applyProtection="1">
      <alignment vertical="center"/>
      <protection locked="0"/>
    </xf>
    <xf numFmtId="193" fontId="7" fillId="0" borderId="0" xfId="0" applyNumberFormat="1" applyFont="1" applyAlignment="1" applyProtection="1">
      <alignment vertical="center"/>
      <protection locked="0"/>
    </xf>
    <xf numFmtId="185" fontId="7" fillId="0" borderId="0" xfId="0" applyNumberFormat="1" applyFont="1" applyAlignment="1" applyProtection="1">
      <alignment horizontal="right" vertical="center"/>
      <protection locked="0"/>
    </xf>
    <xf numFmtId="188" fontId="7" fillId="0" borderId="0" xfId="0" applyNumberFormat="1" applyFont="1" applyAlignment="1" applyProtection="1">
      <alignment vertical="center"/>
      <protection locked="0"/>
    </xf>
    <xf numFmtId="191" fontId="22" fillId="33" borderId="12" xfId="0" applyNumberFormat="1" applyFont="1" applyFill="1" applyBorder="1" applyAlignment="1" applyProtection="1">
      <alignment horizontal="right" vertical="center"/>
      <protection/>
    </xf>
    <xf numFmtId="191" fontId="21" fillId="33" borderId="12"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locked="0"/>
    </xf>
    <xf numFmtId="191" fontId="4" fillId="0" borderId="10" xfId="0" applyNumberFormat="1" applyFont="1" applyFill="1" applyBorder="1" applyAlignment="1" applyProtection="1">
      <alignment horizontal="right" vertical="center"/>
      <protection locked="0"/>
    </xf>
    <xf numFmtId="196" fontId="9" fillId="0" borderId="10" xfId="0" applyNumberFormat="1" applyFont="1" applyFill="1" applyBorder="1" applyAlignment="1" applyProtection="1">
      <alignment horizontal="right" vertical="center"/>
      <protection/>
    </xf>
    <xf numFmtId="196" fontId="22" fillId="33" borderId="12" xfId="0" applyNumberFormat="1" applyFont="1" applyFill="1" applyBorder="1" applyAlignment="1" applyProtection="1">
      <alignment horizontal="right" vertical="center"/>
      <protection/>
    </xf>
    <xf numFmtId="196" fontId="12" fillId="0" borderId="10" xfId="0" applyNumberFormat="1" applyFont="1" applyFill="1" applyBorder="1" applyAlignment="1" applyProtection="1">
      <alignment horizontal="right" vertical="center"/>
      <protection/>
    </xf>
    <xf numFmtId="196" fontId="7"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xf>
    <xf numFmtId="196" fontId="17" fillId="0" borderId="10" xfId="0" applyNumberFormat="1" applyFont="1" applyFill="1" applyBorder="1" applyAlignment="1" applyProtection="1">
      <alignment horizontal="right" vertical="center"/>
      <protection/>
    </xf>
    <xf numFmtId="196" fontId="9" fillId="0" borderId="10" xfId="0" applyNumberFormat="1" applyFont="1" applyFill="1" applyBorder="1" applyAlignment="1" applyProtection="1">
      <alignment horizontal="right" vertical="center"/>
      <protection locked="0"/>
    </xf>
    <xf numFmtId="196" fontId="21" fillId="33" borderId="12"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locked="0"/>
    </xf>
    <xf numFmtId="191" fontId="16" fillId="0" borderId="15" xfId="0" applyNumberFormat="1" applyFont="1" applyFill="1" applyBorder="1" applyAlignment="1" applyProtection="1">
      <alignment horizontal="center" vertical="center" wrapText="1"/>
      <protection/>
    </xf>
    <xf numFmtId="196" fontId="16" fillId="0" borderId="15" xfId="0" applyNumberFormat="1" applyFont="1" applyFill="1" applyBorder="1" applyAlignment="1" applyProtection="1">
      <alignment horizontal="center" vertical="center" wrapText="1"/>
      <protection/>
    </xf>
    <xf numFmtId="0" fontId="23" fillId="0" borderId="10" xfId="0" applyFont="1" applyFill="1" applyBorder="1" applyAlignment="1">
      <alignment horizontal="left" vertical="top"/>
    </xf>
    <xf numFmtId="190" fontId="23" fillId="0" borderId="10" xfId="0" applyNumberFormat="1" applyFont="1" applyFill="1" applyBorder="1" applyAlignment="1">
      <alignment horizontal="center" vertical="top"/>
    </xf>
    <xf numFmtId="0" fontId="23" fillId="0" borderId="10" xfId="0" applyFont="1" applyFill="1" applyBorder="1" applyAlignment="1">
      <alignment horizontal="center" vertical="top"/>
    </xf>
    <xf numFmtId="185" fontId="23" fillId="0" borderId="10" xfId="42" applyNumberFormat="1" applyFont="1" applyFill="1" applyBorder="1" applyAlignment="1">
      <alignment horizontal="right" vertical="top"/>
    </xf>
    <xf numFmtId="188" fontId="23" fillId="0" borderId="10" xfId="42" applyNumberFormat="1" applyFont="1" applyFill="1" applyBorder="1" applyAlignment="1">
      <alignment horizontal="right" vertical="top"/>
    </xf>
    <xf numFmtId="185" fontId="24" fillId="0" borderId="10" xfId="42" applyNumberFormat="1" applyFont="1" applyFill="1" applyBorder="1" applyAlignment="1">
      <alignment horizontal="right" vertical="top"/>
    </xf>
    <xf numFmtId="188" fontId="24" fillId="0" borderId="10" xfId="42" applyNumberFormat="1" applyFont="1" applyFill="1" applyBorder="1" applyAlignment="1">
      <alignment horizontal="right" vertical="top"/>
    </xf>
    <xf numFmtId="188" fontId="23" fillId="0" borderId="10" xfId="59" applyNumberFormat="1" applyFont="1" applyFill="1" applyBorder="1" applyAlignment="1" applyProtection="1">
      <alignment horizontal="right" vertical="top"/>
      <protection/>
    </xf>
    <xf numFmtId="193" fontId="23" fillId="0" borderId="10" xfId="59" applyNumberFormat="1" applyFont="1" applyFill="1" applyBorder="1" applyAlignment="1" applyProtection="1">
      <alignment horizontal="right" vertical="top"/>
      <protection/>
    </xf>
    <xf numFmtId="192" fontId="23" fillId="0" borderId="10" xfId="59" applyNumberFormat="1" applyFont="1" applyFill="1" applyBorder="1" applyAlignment="1" applyProtection="1">
      <alignment vertical="top"/>
      <protection/>
    </xf>
    <xf numFmtId="0" fontId="23" fillId="0" borderId="23" xfId="0" applyFont="1" applyFill="1" applyBorder="1" applyAlignment="1">
      <alignment horizontal="left" vertical="top"/>
    </xf>
    <xf numFmtId="190" fontId="23" fillId="0" borderId="24" xfId="0" applyNumberFormat="1" applyFont="1" applyFill="1" applyBorder="1" applyAlignment="1">
      <alignment horizontal="center" vertical="top"/>
    </xf>
    <xf numFmtId="0" fontId="23" fillId="0" borderId="24" xfId="0" applyFont="1" applyFill="1" applyBorder="1" applyAlignment="1">
      <alignment horizontal="left" vertical="top"/>
    </xf>
    <xf numFmtId="0" fontId="23" fillId="0" borderId="24" xfId="0" applyFont="1" applyFill="1" applyBorder="1" applyAlignment="1">
      <alignment horizontal="center" vertical="top"/>
    </xf>
    <xf numFmtId="185" fontId="23" fillId="0" borderId="24" xfId="42" applyNumberFormat="1" applyFont="1" applyFill="1" applyBorder="1" applyAlignment="1">
      <alignment horizontal="right" vertical="top"/>
    </xf>
    <xf numFmtId="188" fontId="23" fillId="0" borderId="24" xfId="42" applyNumberFormat="1" applyFont="1" applyFill="1" applyBorder="1" applyAlignment="1">
      <alignment horizontal="right" vertical="top"/>
    </xf>
    <xf numFmtId="185" fontId="24" fillId="0" borderId="24" xfId="42" applyNumberFormat="1" applyFont="1" applyFill="1" applyBorder="1" applyAlignment="1">
      <alignment horizontal="right" vertical="top"/>
    </xf>
    <xf numFmtId="188" fontId="24" fillId="0" borderId="24" xfId="42" applyNumberFormat="1" applyFont="1" applyFill="1" applyBorder="1" applyAlignment="1">
      <alignment horizontal="right" vertical="top"/>
    </xf>
    <xf numFmtId="188" fontId="23" fillId="0" borderId="24" xfId="59" applyNumberFormat="1" applyFont="1" applyFill="1" applyBorder="1" applyAlignment="1" applyProtection="1">
      <alignment horizontal="right" vertical="top"/>
      <protection/>
    </xf>
    <xf numFmtId="193" fontId="23" fillId="0" borderId="24" xfId="59" applyNumberFormat="1" applyFont="1" applyFill="1" applyBorder="1" applyAlignment="1" applyProtection="1">
      <alignment horizontal="right" vertical="top"/>
      <protection/>
    </xf>
    <xf numFmtId="192" fontId="23" fillId="0" borderId="24" xfId="59" applyNumberFormat="1" applyFont="1" applyFill="1" applyBorder="1" applyAlignment="1" applyProtection="1">
      <alignment vertical="top"/>
      <protection/>
    </xf>
    <xf numFmtId="193" fontId="23" fillId="0" borderId="25" xfId="0" applyNumberFormat="1" applyFont="1" applyFill="1" applyBorder="1" applyAlignment="1">
      <alignment horizontal="right" vertical="top"/>
    </xf>
    <xf numFmtId="0" fontId="23" fillId="0" borderId="26" xfId="0" applyFont="1" applyFill="1" applyBorder="1" applyAlignment="1">
      <alignment horizontal="left" vertical="top"/>
    </xf>
    <xf numFmtId="193" fontId="23" fillId="0" borderId="27" xfId="0" applyNumberFormat="1" applyFont="1" applyFill="1" applyBorder="1" applyAlignment="1">
      <alignment horizontal="right" vertical="top"/>
    </xf>
    <xf numFmtId="188" fontId="23" fillId="0" borderId="28" xfId="42" applyNumberFormat="1" applyFont="1" applyFill="1" applyBorder="1" applyAlignment="1">
      <alignment horizontal="right" vertical="top"/>
    </xf>
    <xf numFmtId="192" fontId="23" fillId="0" borderId="28" xfId="59" applyNumberFormat="1" applyFont="1" applyFill="1" applyBorder="1" applyAlignment="1" applyProtection="1">
      <alignment vertical="top"/>
      <protection/>
    </xf>
    <xf numFmtId="0" fontId="23" fillId="0" borderId="29" xfId="0" applyFont="1" applyFill="1" applyBorder="1" applyAlignment="1">
      <alignment horizontal="left" vertical="top"/>
    </xf>
    <xf numFmtId="190" fontId="23" fillId="0" borderId="12" xfId="0" applyNumberFormat="1" applyFont="1" applyFill="1" applyBorder="1" applyAlignment="1">
      <alignment horizontal="center" vertical="top"/>
    </xf>
    <xf numFmtId="0" fontId="23" fillId="0" borderId="12" xfId="0" applyFont="1" applyFill="1" applyBorder="1" applyAlignment="1">
      <alignment horizontal="left" vertical="top"/>
    </xf>
    <xf numFmtId="0" fontId="23" fillId="0" borderId="12" xfId="0" applyFont="1" applyFill="1" applyBorder="1" applyAlignment="1">
      <alignment horizontal="center" vertical="top"/>
    </xf>
    <xf numFmtId="185" fontId="23" fillId="0" borderId="12" xfId="42" applyNumberFormat="1" applyFont="1" applyFill="1" applyBorder="1" applyAlignment="1">
      <alignment horizontal="right" vertical="top"/>
    </xf>
    <xf numFmtId="188" fontId="23" fillId="0" borderId="12" xfId="42" applyNumberFormat="1" applyFont="1" applyFill="1" applyBorder="1" applyAlignment="1">
      <alignment horizontal="right" vertical="top"/>
    </xf>
    <xf numFmtId="192" fontId="23" fillId="0" borderId="12" xfId="59" applyNumberFormat="1" applyFont="1" applyFill="1" applyBorder="1" applyAlignment="1" applyProtection="1">
      <alignment vertical="top"/>
      <protection/>
    </xf>
    <xf numFmtId="193" fontId="23" fillId="0" borderId="30" xfId="0" applyNumberFormat="1" applyFont="1" applyFill="1" applyBorder="1" applyAlignment="1">
      <alignment horizontal="right" vertical="top"/>
    </xf>
    <xf numFmtId="0" fontId="19" fillId="0" borderId="31" xfId="0" applyFont="1" applyFill="1" applyBorder="1" applyAlignment="1" applyProtection="1">
      <alignment horizontal="right" vertical="center"/>
      <protection/>
    </xf>
    <xf numFmtId="188" fontId="23" fillId="0" borderId="28" xfId="59" applyNumberFormat="1" applyFont="1" applyFill="1" applyBorder="1" applyAlignment="1" applyProtection="1">
      <alignment horizontal="right" vertical="top"/>
      <protection/>
    </xf>
    <xf numFmtId="193" fontId="23" fillId="0" borderId="28" xfId="59" applyNumberFormat="1" applyFont="1" applyFill="1" applyBorder="1" applyAlignment="1" applyProtection="1">
      <alignment horizontal="right" vertical="top"/>
      <protection/>
    </xf>
    <xf numFmtId="0" fontId="23" fillId="0" borderId="32" xfId="0" applyFont="1" applyFill="1" applyBorder="1" applyAlignment="1">
      <alignment horizontal="left" vertical="top"/>
    </xf>
    <xf numFmtId="190" fontId="23" fillId="0" borderId="28" xfId="0" applyNumberFormat="1" applyFont="1" applyFill="1" applyBorder="1" applyAlignment="1">
      <alignment horizontal="center" vertical="top"/>
    </xf>
    <xf numFmtId="0" fontId="23" fillId="0" borderId="28" xfId="0" applyFont="1" applyFill="1" applyBorder="1" applyAlignment="1">
      <alignment horizontal="left" vertical="top"/>
    </xf>
    <xf numFmtId="0" fontId="23" fillId="0" borderId="28" xfId="0" applyFont="1" applyFill="1" applyBorder="1" applyAlignment="1">
      <alignment horizontal="center" vertical="top"/>
    </xf>
    <xf numFmtId="185" fontId="23" fillId="0" borderId="28" xfId="42" applyNumberFormat="1" applyFont="1" applyFill="1" applyBorder="1" applyAlignment="1">
      <alignment horizontal="right" vertical="top"/>
    </xf>
    <xf numFmtId="193" fontId="23" fillId="0" borderId="33" xfId="0" applyNumberFormat="1" applyFont="1" applyFill="1" applyBorder="1" applyAlignment="1">
      <alignment horizontal="right" vertical="top"/>
    </xf>
    <xf numFmtId="188" fontId="23" fillId="0" borderId="12" xfId="59" applyNumberFormat="1" applyFont="1" applyFill="1" applyBorder="1" applyAlignment="1" applyProtection="1">
      <alignment horizontal="right" vertical="top"/>
      <protection/>
    </xf>
    <xf numFmtId="193" fontId="23" fillId="0" borderId="12" xfId="59" applyNumberFormat="1" applyFont="1" applyFill="1" applyBorder="1" applyAlignment="1" applyProtection="1">
      <alignment horizontal="right" vertical="top"/>
      <protection/>
    </xf>
    <xf numFmtId="0" fontId="23" fillId="0" borderId="11" xfId="0" applyFont="1" applyFill="1" applyBorder="1" applyAlignment="1">
      <alignment horizontal="left" vertical="top"/>
    </xf>
    <xf numFmtId="0" fontId="23" fillId="0" borderId="13" xfId="0" applyFont="1" applyFill="1" applyBorder="1" applyAlignment="1">
      <alignment horizontal="center" vertical="top"/>
    </xf>
    <xf numFmtId="0" fontId="23" fillId="0" borderId="34" xfId="0" applyFont="1" applyFill="1" applyBorder="1" applyAlignment="1">
      <alignment horizontal="left" vertical="top"/>
    </xf>
    <xf numFmtId="185" fontId="24" fillId="0" borderId="28" xfId="42" applyNumberFormat="1" applyFont="1" applyFill="1" applyBorder="1" applyAlignment="1">
      <alignment horizontal="right" vertical="top"/>
    </xf>
    <xf numFmtId="188" fontId="24" fillId="0" borderId="28" xfId="42" applyNumberFormat="1" applyFont="1" applyFill="1" applyBorder="1" applyAlignment="1">
      <alignment horizontal="right" vertical="top"/>
    </xf>
    <xf numFmtId="185" fontId="24" fillId="0" borderId="12" xfId="42" applyNumberFormat="1" applyFont="1" applyFill="1" applyBorder="1" applyAlignment="1">
      <alignment horizontal="right" vertical="top"/>
    </xf>
    <xf numFmtId="188" fontId="24" fillId="0" borderId="12" xfId="42" applyNumberFormat="1" applyFont="1" applyFill="1" applyBorder="1" applyAlignment="1">
      <alignment horizontal="right" vertical="top"/>
    </xf>
    <xf numFmtId="0" fontId="11" fillId="0" borderId="10" xfId="0" applyFont="1" applyFill="1" applyBorder="1" applyAlignment="1" applyProtection="1">
      <alignment horizontal="left" vertical="center"/>
      <protection locked="0"/>
    </xf>
    <xf numFmtId="0" fontId="11" fillId="0" borderId="10" xfId="0" applyFont="1" applyFill="1" applyBorder="1" applyAlignment="1">
      <alignment horizontal="left" vertical="center"/>
    </xf>
    <xf numFmtId="0" fontId="22" fillId="33" borderId="22" xfId="0" applyFont="1" applyFill="1" applyBorder="1" applyAlignment="1">
      <alignment horizontal="center" vertical="center"/>
    </xf>
    <xf numFmtId="0" fontId="22" fillId="33" borderId="35" xfId="0" applyFont="1" applyFill="1" applyBorder="1" applyAlignment="1">
      <alignment horizontal="center" vertical="center"/>
    </xf>
    <xf numFmtId="0" fontId="22" fillId="33" borderId="36" xfId="0" applyFont="1" applyFill="1" applyBorder="1" applyAlignment="1">
      <alignment horizontal="center" vertical="center"/>
    </xf>
    <xf numFmtId="0" fontId="15"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5" fillId="0" borderId="10" xfId="0" applyFont="1" applyFill="1" applyBorder="1" applyAlignment="1">
      <alignment horizontal="right" vertical="center" wrapText="1"/>
    </xf>
    <xf numFmtId="193" fontId="8" fillId="0" borderId="10" xfId="0" applyNumberFormat="1" applyFont="1" applyFill="1" applyBorder="1" applyAlignment="1" applyProtection="1">
      <alignment horizontal="right" vertical="center" wrapText="1"/>
      <protection locked="0"/>
    </xf>
    <xf numFmtId="0" fontId="25" fillId="33" borderId="10" xfId="0" applyFont="1" applyFill="1" applyBorder="1" applyAlignment="1" applyProtection="1">
      <alignment horizontal="center" vertical="center"/>
      <protection/>
    </xf>
    <xf numFmtId="0" fontId="26" fillId="33" borderId="15" xfId="0" applyFont="1" applyFill="1" applyBorder="1" applyAlignment="1">
      <alignment/>
    </xf>
    <xf numFmtId="185" fontId="16" fillId="0" borderId="24" xfId="0" applyNumberFormat="1" applyFont="1" applyFill="1" applyBorder="1" applyAlignment="1" applyProtection="1">
      <alignment horizontal="center" vertical="center" wrapText="1"/>
      <protection/>
    </xf>
    <xf numFmtId="0" fontId="16" fillId="0" borderId="24"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193" fontId="16" fillId="0" borderId="24" xfId="0" applyNumberFormat="1" applyFont="1" applyFill="1" applyBorder="1" applyAlignment="1" applyProtection="1">
      <alignment horizontal="center" vertical="center" wrapText="1"/>
      <protection/>
    </xf>
    <xf numFmtId="193" fontId="16" fillId="0" borderId="25" xfId="0" applyNumberFormat="1" applyFont="1" applyFill="1" applyBorder="1" applyAlignment="1" applyProtection="1">
      <alignment horizontal="center" vertical="center" wrapText="1"/>
      <protection/>
    </xf>
    <xf numFmtId="171" fontId="16" fillId="0" borderId="23" xfId="42" applyFont="1" applyFill="1" applyBorder="1" applyAlignment="1" applyProtection="1">
      <alignment horizontal="center" vertical="center"/>
      <protection/>
    </xf>
    <xf numFmtId="171" fontId="16" fillId="0" borderId="37" xfId="42" applyFont="1" applyFill="1" applyBorder="1" applyAlignment="1" applyProtection="1">
      <alignment horizontal="center" vertical="center"/>
      <protection/>
    </xf>
    <xf numFmtId="190" fontId="16" fillId="0" borderId="24" xfId="0" applyNumberFormat="1" applyFont="1" applyFill="1" applyBorder="1" applyAlignment="1" applyProtection="1">
      <alignment horizontal="center" vertical="center" wrapText="1"/>
      <protection/>
    </xf>
    <xf numFmtId="190" fontId="16" fillId="0" borderId="15" xfId="0" applyNumberFormat="1"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protection/>
    </xf>
    <xf numFmtId="0" fontId="27" fillId="33" borderId="0" xfId="0" applyFont="1" applyFill="1" applyBorder="1" applyAlignment="1" applyProtection="1">
      <alignment horizontal="center" vertical="center"/>
      <protection/>
    </xf>
    <xf numFmtId="0" fontId="26" fillId="0" borderId="0" xfId="0" applyFont="1" applyAlignment="1">
      <alignment/>
    </xf>
    <xf numFmtId="171" fontId="16" fillId="0" borderId="38" xfId="42" applyFont="1" applyFill="1" applyBorder="1" applyAlignment="1" applyProtection="1">
      <alignment horizontal="center" vertical="center"/>
      <protection/>
    </xf>
    <xf numFmtId="171" fontId="16" fillId="0" borderId="39" xfId="42" applyFont="1" applyFill="1" applyBorder="1" applyAlignment="1" applyProtection="1">
      <alignment horizontal="center" vertical="center"/>
      <protection/>
    </xf>
    <xf numFmtId="190" fontId="16" fillId="0" borderId="40"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40"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xf numFmtId="185" fontId="16" fillId="0" borderId="40" xfId="0" applyNumberFormat="1" applyFont="1" applyFill="1" applyBorder="1" applyAlignment="1" applyProtection="1">
      <alignment horizontal="center" vertical="center" wrapText="1"/>
      <protection/>
    </xf>
    <xf numFmtId="193" fontId="16" fillId="0" borderId="40" xfId="0" applyNumberFormat="1" applyFont="1" applyFill="1" applyBorder="1" applyAlignment="1" applyProtection="1">
      <alignment horizontal="center" vertical="center" wrapText="1"/>
      <protection/>
    </xf>
    <xf numFmtId="193" fontId="16" fillId="0" borderId="41"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5" fillId="0" borderId="0" xfId="0" applyFont="1" applyAlignment="1">
      <alignment horizontal="right" vertical="center" wrapText="1"/>
    </xf>
    <xf numFmtId="0" fontId="21" fillId="33" borderId="12" xfId="0" applyFont="1" applyFill="1" applyBorder="1" applyAlignment="1">
      <alignment horizontal="center" vertical="center"/>
    </xf>
    <xf numFmtId="0" fontId="21" fillId="33" borderId="12" xfId="0" applyFont="1" applyFill="1" applyBorder="1" applyAlignment="1">
      <alignment horizontal="righ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93548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6611600" y="0"/>
          <a:ext cx="27146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9335750"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6478250" y="419100"/>
          <a:ext cx="2705100"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06
</a:t>
          </a:r>
          <a:r>
            <a:rPr lang="en-US" cap="none" sz="2000" b="0" i="0" u="none" baseline="0">
              <a:solidFill>
                <a:srgbClr val="000000"/>
              </a:solidFill>
              <a:latin typeface="Impact"/>
              <a:ea typeface="Impact"/>
              <a:cs typeface="Impact"/>
            </a:rPr>
            <a:t>06-08 FEB'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5158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686675" y="0"/>
          <a:ext cx="26479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3"/>
        <xdr:cNvSpPr txBox="1">
          <a:spLocks noChangeArrowheads="1"/>
        </xdr:cNvSpPr>
      </xdr:nvSpPr>
      <xdr:spPr>
        <a:xfrm>
          <a:off x="0" y="0"/>
          <a:ext cx="98583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7553325" y="0"/>
          <a:ext cx="22669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984885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896225" y="409575"/>
          <a:ext cx="182880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7"/>
        <xdr:cNvSpPr txBox="1">
          <a:spLocks noChangeArrowheads="1"/>
        </xdr:cNvSpPr>
      </xdr:nvSpPr>
      <xdr:spPr>
        <a:xfrm>
          <a:off x="0" y="0"/>
          <a:ext cx="98583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7553325" y="0"/>
          <a:ext cx="22669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9848850"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0"/>
        <xdr:cNvSpPr txBox="1">
          <a:spLocks noChangeArrowheads="1"/>
        </xdr:cNvSpPr>
      </xdr:nvSpPr>
      <xdr:spPr>
        <a:xfrm>
          <a:off x="7943850" y="390525"/>
          <a:ext cx="1819275" cy="6477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
</a:t>
          </a:r>
          <a:r>
            <a:rPr lang="en-US" cap="none" sz="1200" b="0" i="0" u="none" baseline="0">
              <a:solidFill>
                <a:srgbClr val="000000"/>
              </a:solidFill>
              <a:latin typeface="Impact"/>
              <a:ea typeface="Impact"/>
              <a:cs typeface="Impact"/>
            </a:rPr>
            <a:t>WEEKEND:  06
</a:t>
          </a:r>
          <a:r>
            <a:rPr lang="en-US" cap="none" sz="1200" b="0" i="0" u="none" baseline="0">
              <a:solidFill>
                <a:srgbClr val="000000"/>
              </a:solidFill>
              <a:latin typeface="Impact"/>
              <a:ea typeface="Impact"/>
              <a:cs typeface="Impact"/>
            </a:rPr>
            <a:t>06-08 FEB'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72"/>
  <sheetViews>
    <sheetView tabSelected="1" zoomScale="62" zoomScaleNormal="62" zoomScalePageLayoutView="0" workbookViewId="0" topLeftCell="B1">
      <selection activeCell="B9" sqref="B9"/>
    </sheetView>
  </sheetViews>
  <sheetFormatPr defaultColWidth="39.8515625" defaultRowHeight="12.75"/>
  <cols>
    <col min="1" max="1" width="3.28125" style="35" bestFit="1" customWidth="1"/>
    <col min="2" max="2" width="46.140625" style="36" bestFit="1" customWidth="1"/>
    <col min="3" max="3" width="9.7109375" style="37" customWidth="1"/>
    <col min="4" max="4" width="13.8515625" style="21" bestFit="1" customWidth="1"/>
    <col min="5" max="5" width="21.7109375" style="21" bestFit="1" customWidth="1"/>
    <col min="6" max="6" width="6.8515625" style="38" customWidth="1"/>
    <col min="7" max="7" width="8.421875" style="38" customWidth="1"/>
    <col min="8" max="8" width="10.421875" style="38" customWidth="1"/>
    <col min="9" max="9" width="14.00390625" style="43" bestFit="1" customWidth="1"/>
    <col min="10" max="10" width="9.140625" style="133" bestFit="1" customWidth="1"/>
    <col min="11" max="11" width="13.57421875" style="43" bestFit="1" customWidth="1"/>
    <col min="12" max="12" width="9.140625" style="133" bestFit="1" customWidth="1"/>
    <col min="13" max="13" width="13.57421875" style="43" bestFit="1" customWidth="1"/>
    <col min="14" max="14" width="9.140625" style="133" bestFit="1" customWidth="1"/>
    <col min="15" max="15" width="16.00390625" style="128" bestFit="1" customWidth="1"/>
    <col min="16" max="16" width="10.57421875" style="138" bestFit="1" customWidth="1"/>
    <col min="17" max="17" width="10.28125" style="133" customWidth="1"/>
    <col min="18" max="18" width="7.7109375" style="39" bestFit="1" customWidth="1"/>
    <col min="19" max="19" width="13.57421875" style="43" bestFit="1" customWidth="1"/>
    <col min="20" max="20" width="10.00390625" style="53" customWidth="1"/>
    <col min="21" max="21" width="14.421875" style="43" bestFit="1" customWidth="1"/>
    <col min="22" max="22" width="11.28125" style="133" bestFit="1" customWidth="1"/>
    <col min="23" max="23" width="7.421875" style="39" customWidth="1"/>
    <col min="24" max="24" width="39.8515625" style="22" customWidth="1"/>
    <col min="25" max="27" width="39.8515625" style="21" customWidth="1"/>
    <col min="28" max="28" width="2.00390625" style="21" bestFit="1" customWidth="1"/>
    <col min="29" max="16384" width="39.8515625" style="21" customWidth="1"/>
  </cols>
  <sheetData>
    <row r="1" spans="1:23" s="17" customFormat="1" ht="99" customHeight="1">
      <c r="A1" s="7"/>
      <c r="B1" s="8"/>
      <c r="C1" s="9"/>
      <c r="D1" s="10"/>
      <c r="E1" s="10"/>
      <c r="F1" s="11"/>
      <c r="G1" s="11"/>
      <c r="H1" s="11"/>
      <c r="I1" s="12"/>
      <c r="J1" s="130"/>
      <c r="K1" s="13"/>
      <c r="L1" s="134"/>
      <c r="M1" s="14"/>
      <c r="N1" s="135"/>
      <c r="O1" s="15"/>
      <c r="P1" s="136"/>
      <c r="Q1" s="139"/>
      <c r="R1" s="16"/>
      <c r="S1" s="129"/>
      <c r="T1" s="51"/>
      <c r="U1" s="129"/>
      <c r="V1" s="139"/>
      <c r="W1" s="16"/>
    </row>
    <row r="2" spans="1:23" s="18" customFormat="1" ht="27.75" thickBot="1">
      <c r="A2" s="203" t="s">
        <v>16</v>
      </c>
      <c r="B2" s="204"/>
      <c r="C2" s="204"/>
      <c r="D2" s="204"/>
      <c r="E2" s="204"/>
      <c r="F2" s="204"/>
      <c r="G2" s="204"/>
      <c r="H2" s="204"/>
      <c r="I2" s="204"/>
      <c r="J2" s="204"/>
      <c r="K2" s="204"/>
      <c r="L2" s="204"/>
      <c r="M2" s="204"/>
      <c r="N2" s="204"/>
      <c r="O2" s="204"/>
      <c r="P2" s="204"/>
      <c r="Q2" s="204"/>
      <c r="R2" s="204"/>
      <c r="S2" s="204"/>
      <c r="T2" s="204"/>
      <c r="U2" s="204"/>
      <c r="V2" s="204"/>
      <c r="W2" s="204"/>
    </row>
    <row r="3" spans="1:24" s="19" customFormat="1" ht="20.25" customHeight="1">
      <c r="A3" s="46"/>
      <c r="B3" s="210" t="s">
        <v>17</v>
      </c>
      <c r="C3" s="212" t="s">
        <v>23</v>
      </c>
      <c r="D3" s="206" t="s">
        <v>6</v>
      </c>
      <c r="E3" s="206" t="s">
        <v>3</v>
      </c>
      <c r="F3" s="206" t="s">
        <v>24</v>
      </c>
      <c r="G3" s="206" t="s">
        <v>25</v>
      </c>
      <c r="H3" s="206" t="s">
        <v>26</v>
      </c>
      <c r="I3" s="205" t="s">
        <v>7</v>
      </c>
      <c r="J3" s="205"/>
      <c r="K3" s="205" t="s">
        <v>8</v>
      </c>
      <c r="L3" s="205"/>
      <c r="M3" s="205" t="s">
        <v>9</v>
      </c>
      <c r="N3" s="205"/>
      <c r="O3" s="208" t="s">
        <v>27</v>
      </c>
      <c r="P3" s="208"/>
      <c r="Q3" s="208"/>
      <c r="R3" s="208"/>
      <c r="S3" s="205" t="s">
        <v>5</v>
      </c>
      <c r="T3" s="205"/>
      <c r="U3" s="208" t="s">
        <v>18</v>
      </c>
      <c r="V3" s="208"/>
      <c r="W3" s="209"/>
      <c r="X3" s="44"/>
    </row>
    <row r="4" spans="1:24" s="19" customFormat="1" ht="52.5" customHeight="1" thickBot="1">
      <c r="A4" s="47"/>
      <c r="B4" s="211"/>
      <c r="C4" s="213"/>
      <c r="D4" s="214"/>
      <c r="E4" s="214"/>
      <c r="F4" s="207"/>
      <c r="G4" s="207"/>
      <c r="H4" s="207"/>
      <c r="I4" s="140" t="s">
        <v>12</v>
      </c>
      <c r="J4" s="141" t="s">
        <v>11</v>
      </c>
      <c r="K4" s="140" t="s">
        <v>12</v>
      </c>
      <c r="L4" s="141" t="s">
        <v>11</v>
      </c>
      <c r="M4" s="140" t="s">
        <v>12</v>
      </c>
      <c r="N4" s="141" t="s">
        <v>11</v>
      </c>
      <c r="O4" s="140" t="s">
        <v>12</v>
      </c>
      <c r="P4" s="141" t="s">
        <v>11</v>
      </c>
      <c r="Q4" s="141" t="s">
        <v>19</v>
      </c>
      <c r="R4" s="49" t="s">
        <v>20</v>
      </c>
      <c r="S4" s="140" t="s">
        <v>12</v>
      </c>
      <c r="T4" s="52" t="s">
        <v>10</v>
      </c>
      <c r="U4" s="140" t="s">
        <v>12</v>
      </c>
      <c r="V4" s="141" t="s">
        <v>11</v>
      </c>
      <c r="W4" s="50" t="s">
        <v>20</v>
      </c>
      <c r="X4" s="44"/>
    </row>
    <row r="5" spans="1:24" s="19" customFormat="1" ht="15" customHeight="1">
      <c r="A5" s="2">
        <v>1</v>
      </c>
      <c r="B5" s="152" t="s">
        <v>97</v>
      </c>
      <c r="C5" s="153">
        <v>39850</v>
      </c>
      <c r="D5" s="154" t="s">
        <v>29</v>
      </c>
      <c r="E5" s="154" t="s">
        <v>30</v>
      </c>
      <c r="F5" s="155">
        <v>71</v>
      </c>
      <c r="G5" s="155">
        <v>72</v>
      </c>
      <c r="H5" s="155">
        <v>1</v>
      </c>
      <c r="I5" s="156">
        <v>248252</v>
      </c>
      <c r="J5" s="157">
        <v>23037</v>
      </c>
      <c r="K5" s="156">
        <v>363196</v>
      </c>
      <c r="L5" s="157">
        <v>32974</v>
      </c>
      <c r="M5" s="156">
        <v>363446</v>
      </c>
      <c r="N5" s="157">
        <v>33252</v>
      </c>
      <c r="O5" s="158">
        <f>+I5+K5+M5</f>
        <v>974894</v>
      </c>
      <c r="P5" s="159">
        <f>+J5+L5+N5</f>
        <v>89263</v>
      </c>
      <c r="Q5" s="160">
        <f>IF(O5&lt;&gt;0,P5/G5,"")</f>
        <v>1239.763888888889</v>
      </c>
      <c r="R5" s="161">
        <f>IF(O5&lt;&gt;0,O5/P5,"")</f>
        <v>10.921591252814716</v>
      </c>
      <c r="S5" s="156"/>
      <c r="T5" s="162">
        <f aca="true" t="shared" si="0" ref="T5:T36">IF(S5&lt;&gt;0,-(S5-O5)/S5,"")</f>
      </c>
      <c r="U5" s="156">
        <v>998603</v>
      </c>
      <c r="V5" s="157">
        <v>91652</v>
      </c>
      <c r="W5" s="163">
        <f aca="true" t="shared" si="1" ref="W5:W36">U5/V5</f>
        <v>10.895594204163576</v>
      </c>
      <c r="X5" s="44"/>
    </row>
    <row r="6" spans="1:24" s="19" customFormat="1" ht="15" customHeight="1">
      <c r="A6" s="2">
        <v>2</v>
      </c>
      <c r="B6" s="164" t="s">
        <v>74</v>
      </c>
      <c r="C6" s="143">
        <v>39836</v>
      </c>
      <c r="D6" s="142" t="s">
        <v>73</v>
      </c>
      <c r="E6" s="142" t="s">
        <v>75</v>
      </c>
      <c r="F6" s="144">
        <v>180</v>
      </c>
      <c r="G6" s="144">
        <v>181</v>
      </c>
      <c r="H6" s="144">
        <v>3</v>
      </c>
      <c r="I6" s="145">
        <v>113470.5</v>
      </c>
      <c r="J6" s="146">
        <v>13317</v>
      </c>
      <c r="K6" s="145">
        <v>170570</v>
      </c>
      <c r="L6" s="146">
        <v>18744</v>
      </c>
      <c r="M6" s="145">
        <v>203417</v>
      </c>
      <c r="N6" s="146">
        <v>22252</v>
      </c>
      <c r="O6" s="147">
        <f>SUM(I6+K6+M6)</f>
        <v>487457.5</v>
      </c>
      <c r="P6" s="148">
        <f>SUM(J6+L6+N6)</f>
        <v>54313</v>
      </c>
      <c r="Q6" s="149">
        <f>IF(O6&lt;&gt;0,P6/G6,"")</f>
        <v>300.0718232044199</v>
      </c>
      <c r="R6" s="150">
        <f>IF(O6&lt;&gt;0,O6/P6,"")</f>
        <v>8.97496916023788</v>
      </c>
      <c r="S6" s="145">
        <v>722335</v>
      </c>
      <c r="T6" s="151">
        <f t="shared" si="0"/>
        <v>-0.3251642243557352</v>
      </c>
      <c r="U6" s="145">
        <v>3569812</v>
      </c>
      <c r="V6" s="146">
        <v>418600</v>
      </c>
      <c r="W6" s="165">
        <f t="shared" si="1"/>
        <v>8.527978977544194</v>
      </c>
      <c r="X6" s="44"/>
    </row>
    <row r="7" spans="1:24" s="20" customFormat="1" ht="15" customHeight="1" thickBot="1">
      <c r="A7" s="176">
        <v>3</v>
      </c>
      <c r="B7" s="179" t="s">
        <v>98</v>
      </c>
      <c r="C7" s="180">
        <v>39850</v>
      </c>
      <c r="D7" s="181" t="s">
        <v>4</v>
      </c>
      <c r="E7" s="181" t="s">
        <v>48</v>
      </c>
      <c r="F7" s="182">
        <v>78</v>
      </c>
      <c r="G7" s="182">
        <v>79</v>
      </c>
      <c r="H7" s="182">
        <v>1</v>
      </c>
      <c r="I7" s="183">
        <v>123637</v>
      </c>
      <c r="J7" s="166">
        <v>12399</v>
      </c>
      <c r="K7" s="183">
        <v>146412</v>
      </c>
      <c r="L7" s="166">
        <v>14172</v>
      </c>
      <c r="M7" s="183">
        <v>130934</v>
      </c>
      <c r="N7" s="166">
        <v>12800</v>
      </c>
      <c r="O7" s="190">
        <f>+M7+K7+I7</f>
        <v>400983</v>
      </c>
      <c r="P7" s="191">
        <f>+N7+L7+J7</f>
        <v>39371</v>
      </c>
      <c r="Q7" s="177">
        <f>IF(O7&lt;&gt;0,P7/G7,"")</f>
        <v>498.36708860759495</v>
      </c>
      <c r="R7" s="178">
        <f>IF(O7&lt;&gt;0,O7/P7,"")</f>
        <v>10.184729877320871</v>
      </c>
      <c r="S7" s="183"/>
      <c r="T7" s="167">
        <f t="shared" si="0"/>
      </c>
      <c r="U7" s="183">
        <v>400983</v>
      </c>
      <c r="V7" s="166">
        <v>39371</v>
      </c>
      <c r="W7" s="184">
        <f t="shared" si="1"/>
        <v>10.184729877320871</v>
      </c>
      <c r="X7" s="45"/>
    </row>
    <row r="8" spans="1:24" s="20" customFormat="1" ht="15" customHeight="1">
      <c r="A8" s="54">
        <v>4</v>
      </c>
      <c r="B8" s="168" t="s">
        <v>77</v>
      </c>
      <c r="C8" s="169">
        <v>39836</v>
      </c>
      <c r="D8" s="170" t="s">
        <v>4</v>
      </c>
      <c r="E8" s="189" t="s">
        <v>63</v>
      </c>
      <c r="F8" s="171">
        <v>108</v>
      </c>
      <c r="G8" s="171">
        <v>108</v>
      </c>
      <c r="H8" s="171">
        <v>3</v>
      </c>
      <c r="I8" s="172">
        <v>78439</v>
      </c>
      <c r="J8" s="173">
        <v>9885</v>
      </c>
      <c r="K8" s="172">
        <v>100852</v>
      </c>
      <c r="L8" s="173">
        <v>11025</v>
      </c>
      <c r="M8" s="172">
        <v>89282</v>
      </c>
      <c r="N8" s="173">
        <v>9695</v>
      </c>
      <c r="O8" s="192">
        <f>+M8+K8+I8</f>
        <v>268573</v>
      </c>
      <c r="P8" s="193">
        <f>+N8+L8+J8</f>
        <v>30605</v>
      </c>
      <c r="Q8" s="185">
        <f>IF(O8&lt;&gt;0,P8/G8,"")</f>
        <v>283.3796296296296</v>
      </c>
      <c r="R8" s="186">
        <f>IF(O8&lt;&gt;0,O8/P8,"")</f>
        <v>8.775461525894462</v>
      </c>
      <c r="S8" s="172">
        <v>466588</v>
      </c>
      <c r="T8" s="174">
        <f t="shared" si="0"/>
        <v>-0.4243893970697918</v>
      </c>
      <c r="U8" s="172">
        <v>2098882</v>
      </c>
      <c r="V8" s="173">
        <v>244370</v>
      </c>
      <c r="W8" s="175">
        <f t="shared" si="1"/>
        <v>8.588951180586815</v>
      </c>
      <c r="X8" s="45"/>
    </row>
    <row r="9" spans="1:24" s="20" customFormat="1" ht="15" customHeight="1">
      <c r="A9" s="54">
        <v>5</v>
      </c>
      <c r="B9" s="164" t="s">
        <v>66</v>
      </c>
      <c r="C9" s="143">
        <v>39829</v>
      </c>
      <c r="D9" s="187" t="s">
        <v>40</v>
      </c>
      <c r="E9" s="189" t="s">
        <v>76</v>
      </c>
      <c r="F9" s="188">
        <v>169</v>
      </c>
      <c r="G9" s="144">
        <v>161</v>
      </c>
      <c r="H9" s="144">
        <v>4</v>
      </c>
      <c r="I9" s="145">
        <v>70941</v>
      </c>
      <c r="J9" s="146">
        <v>9826</v>
      </c>
      <c r="K9" s="145">
        <v>90675</v>
      </c>
      <c r="L9" s="146">
        <v>11924</v>
      </c>
      <c r="M9" s="145">
        <v>103494.5</v>
      </c>
      <c r="N9" s="146">
        <v>13309</v>
      </c>
      <c r="O9" s="147">
        <f>I9+K9+M9</f>
        <v>265110.5</v>
      </c>
      <c r="P9" s="148">
        <f>J9+L9+N9</f>
        <v>35059</v>
      </c>
      <c r="Q9" s="149">
        <f>IF(O9&lt;&gt;0,P9/G9,"")</f>
        <v>217.75776397515529</v>
      </c>
      <c r="R9" s="150">
        <f>IF(O9&lt;&gt;0,O9/P9,"")</f>
        <v>7.561838614906301</v>
      </c>
      <c r="S9" s="145">
        <v>439376.5</v>
      </c>
      <c r="T9" s="151">
        <f t="shared" si="0"/>
        <v>-0.39662112106587405</v>
      </c>
      <c r="U9" s="145">
        <v>3471226.5</v>
      </c>
      <c r="V9" s="146">
        <v>467004</v>
      </c>
      <c r="W9" s="165">
        <f t="shared" si="1"/>
        <v>7.432969524886296</v>
      </c>
      <c r="X9" s="45"/>
    </row>
    <row r="10" spans="1:24" s="20" customFormat="1" ht="15" customHeight="1">
      <c r="A10" s="54">
        <v>6</v>
      </c>
      <c r="B10" s="164" t="s">
        <v>86</v>
      </c>
      <c r="C10" s="143">
        <v>39843</v>
      </c>
      <c r="D10" s="142" t="s">
        <v>31</v>
      </c>
      <c r="E10" s="170" t="s">
        <v>32</v>
      </c>
      <c r="F10" s="144">
        <v>80</v>
      </c>
      <c r="G10" s="144">
        <v>80</v>
      </c>
      <c r="H10" s="144">
        <v>2</v>
      </c>
      <c r="I10" s="145">
        <v>60218</v>
      </c>
      <c r="J10" s="146">
        <v>5715</v>
      </c>
      <c r="K10" s="145">
        <v>89707.5</v>
      </c>
      <c r="L10" s="146">
        <v>8281</v>
      </c>
      <c r="M10" s="145">
        <v>102823.5</v>
      </c>
      <c r="N10" s="146">
        <v>9518</v>
      </c>
      <c r="O10" s="147">
        <f>I10+K10+M10</f>
        <v>252749</v>
      </c>
      <c r="P10" s="148">
        <f>J10+L10+N10</f>
        <v>23514</v>
      </c>
      <c r="Q10" s="149">
        <f>P10/G10</f>
        <v>293.925</v>
      </c>
      <c r="R10" s="150">
        <f>+O10/P10</f>
        <v>10.748873011822743</v>
      </c>
      <c r="S10" s="145">
        <v>428894</v>
      </c>
      <c r="T10" s="151">
        <f t="shared" si="0"/>
        <v>-0.4106958828988048</v>
      </c>
      <c r="U10" s="145">
        <v>920677.5</v>
      </c>
      <c r="V10" s="146">
        <v>90545</v>
      </c>
      <c r="W10" s="165">
        <f t="shared" si="1"/>
        <v>10.168176045060466</v>
      </c>
      <c r="X10" s="45"/>
    </row>
    <row r="11" spans="1:24" s="20" customFormat="1" ht="15" customHeight="1">
      <c r="A11" s="54">
        <v>7</v>
      </c>
      <c r="B11" s="164" t="s">
        <v>87</v>
      </c>
      <c r="C11" s="143">
        <v>39843</v>
      </c>
      <c r="D11" s="142" t="s">
        <v>4</v>
      </c>
      <c r="E11" s="142" t="s">
        <v>63</v>
      </c>
      <c r="F11" s="144">
        <v>53</v>
      </c>
      <c r="G11" s="144">
        <v>53</v>
      </c>
      <c r="H11" s="144">
        <v>2</v>
      </c>
      <c r="I11" s="145">
        <v>35294</v>
      </c>
      <c r="J11" s="146">
        <v>3112</v>
      </c>
      <c r="K11" s="145">
        <v>50221</v>
      </c>
      <c r="L11" s="146">
        <v>4332</v>
      </c>
      <c r="M11" s="145">
        <v>56919</v>
      </c>
      <c r="N11" s="146">
        <v>4887</v>
      </c>
      <c r="O11" s="147">
        <f>+M11+K11+I11</f>
        <v>142434</v>
      </c>
      <c r="P11" s="148">
        <f>+N11+L11+J11</f>
        <v>12331</v>
      </c>
      <c r="Q11" s="149">
        <f aca="true" t="shared" si="2" ref="Q11:Q16">IF(O11&lt;&gt;0,P11/G11,"")</f>
        <v>232.66037735849056</v>
      </c>
      <c r="R11" s="150">
        <f aca="true" t="shared" si="3" ref="R11:R16">IF(O11&lt;&gt;0,O11/P11,"")</f>
        <v>11.550888005838942</v>
      </c>
      <c r="S11" s="145">
        <v>267469</v>
      </c>
      <c r="T11" s="151">
        <f t="shared" si="0"/>
        <v>-0.46747473538989565</v>
      </c>
      <c r="U11" s="145">
        <v>584089</v>
      </c>
      <c r="V11" s="146">
        <v>53612</v>
      </c>
      <c r="W11" s="165">
        <f t="shared" si="1"/>
        <v>10.89474371409386</v>
      </c>
      <c r="X11" s="45"/>
    </row>
    <row r="12" spans="1:24" s="20" customFormat="1" ht="15" customHeight="1">
      <c r="A12" s="54">
        <v>8</v>
      </c>
      <c r="B12" s="164" t="s">
        <v>67</v>
      </c>
      <c r="C12" s="143">
        <v>39829</v>
      </c>
      <c r="D12" s="142" t="s">
        <v>29</v>
      </c>
      <c r="E12" s="142" t="s">
        <v>30</v>
      </c>
      <c r="F12" s="144">
        <v>91</v>
      </c>
      <c r="G12" s="144">
        <v>79</v>
      </c>
      <c r="H12" s="144">
        <v>4</v>
      </c>
      <c r="I12" s="145">
        <v>34692</v>
      </c>
      <c r="J12" s="146">
        <v>3657</v>
      </c>
      <c r="K12" s="145">
        <v>49184</v>
      </c>
      <c r="L12" s="146">
        <v>5000</v>
      </c>
      <c r="M12" s="145">
        <v>47100</v>
      </c>
      <c r="N12" s="146">
        <v>4802</v>
      </c>
      <c r="O12" s="147">
        <f>+I12+K12+M12</f>
        <v>130976</v>
      </c>
      <c r="P12" s="148">
        <f>+J12+L12+N12</f>
        <v>13459</v>
      </c>
      <c r="Q12" s="149">
        <f t="shared" si="2"/>
        <v>170.36708860759492</v>
      </c>
      <c r="R12" s="150">
        <f t="shared" si="3"/>
        <v>9.731480793521063</v>
      </c>
      <c r="S12" s="145">
        <v>345416</v>
      </c>
      <c r="T12" s="151">
        <f t="shared" si="0"/>
        <v>-0.6208166384880839</v>
      </c>
      <c r="U12" s="145">
        <v>2852136</v>
      </c>
      <c r="V12" s="146">
        <v>304099</v>
      </c>
      <c r="W12" s="165">
        <f t="shared" si="1"/>
        <v>9.378971979519827</v>
      </c>
      <c r="X12" s="45"/>
    </row>
    <row r="13" spans="1:24" s="20" customFormat="1" ht="15" customHeight="1">
      <c r="A13" s="54">
        <v>9</v>
      </c>
      <c r="B13" s="164" t="s">
        <v>78</v>
      </c>
      <c r="C13" s="143">
        <v>39836</v>
      </c>
      <c r="D13" s="142" t="s">
        <v>40</v>
      </c>
      <c r="E13" s="142" t="s">
        <v>79</v>
      </c>
      <c r="F13" s="144">
        <v>86</v>
      </c>
      <c r="G13" s="144">
        <v>82</v>
      </c>
      <c r="H13" s="144">
        <v>3</v>
      </c>
      <c r="I13" s="145">
        <v>37500</v>
      </c>
      <c r="J13" s="146">
        <v>4322</v>
      </c>
      <c r="K13" s="145">
        <v>42523.5</v>
      </c>
      <c r="L13" s="146">
        <v>4732</v>
      </c>
      <c r="M13" s="145">
        <v>45881.5</v>
      </c>
      <c r="N13" s="146">
        <v>4918</v>
      </c>
      <c r="O13" s="147">
        <f>I13+K13+M13</f>
        <v>125905</v>
      </c>
      <c r="P13" s="148">
        <f>J13+L13+N13</f>
        <v>13972</v>
      </c>
      <c r="Q13" s="149">
        <f t="shared" si="2"/>
        <v>170.390243902439</v>
      </c>
      <c r="R13" s="150">
        <f t="shared" si="3"/>
        <v>9.011236759232752</v>
      </c>
      <c r="S13" s="145">
        <v>281413</v>
      </c>
      <c r="T13" s="151">
        <f t="shared" si="0"/>
        <v>-0.552597072629907</v>
      </c>
      <c r="U13" s="145">
        <v>1294514</v>
      </c>
      <c r="V13" s="146">
        <v>142027</v>
      </c>
      <c r="W13" s="165">
        <f t="shared" si="1"/>
        <v>9.114562723989101</v>
      </c>
      <c r="X13" s="45"/>
    </row>
    <row r="14" spans="1:24" s="20" customFormat="1" ht="15" customHeight="1">
      <c r="A14" s="54">
        <v>10</v>
      </c>
      <c r="B14" s="164" t="s">
        <v>88</v>
      </c>
      <c r="C14" s="143">
        <v>39843</v>
      </c>
      <c r="D14" s="142" t="s">
        <v>40</v>
      </c>
      <c r="E14" s="142" t="s">
        <v>89</v>
      </c>
      <c r="F14" s="144">
        <v>92</v>
      </c>
      <c r="G14" s="144">
        <v>92</v>
      </c>
      <c r="H14" s="144">
        <v>2</v>
      </c>
      <c r="I14" s="145">
        <v>31684.5</v>
      </c>
      <c r="J14" s="146">
        <v>3480</v>
      </c>
      <c r="K14" s="145">
        <v>41466.5</v>
      </c>
      <c r="L14" s="146">
        <v>4345</v>
      </c>
      <c r="M14" s="145">
        <v>46648.5</v>
      </c>
      <c r="N14" s="146">
        <v>4782</v>
      </c>
      <c r="O14" s="147">
        <f>I14+K14+M14</f>
        <v>119799.5</v>
      </c>
      <c r="P14" s="148">
        <f>J14+L14+N14</f>
        <v>12607</v>
      </c>
      <c r="Q14" s="149">
        <f t="shared" si="2"/>
        <v>137.0326086956522</v>
      </c>
      <c r="R14" s="150">
        <f t="shared" si="3"/>
        <v>9.502617593400492</v>
      </c>
      <c r="S14" s="145">
        <v>206474</v>
      </c>
      <c r="T14" s="151">
        <f t="shared" si="0"/>
        <v>-0.419784089037845</v>
      </c>
      <c r="U14" s="145">
        <v>494434</v>
      </c>
      <c r="V14" s="146">
        <v>54487</v>
      </c>
      <c r="W14" s="165">
        <f t="shared" si="1"/>
        <v>9.074348009616973</v>
      </c>
      <c r="X14" s="45"/>
    </row>
    <row r="15" spans="1:24" s="20" customFormat="1" ht="15" customHeight="1">
      <c r="A15" s="54">
        <v>11</v>
      </c>
      <c r="B15" s="164" t="s">
        <v>33</v>
      </c>
      <c r="C15" s="143">
        <v>39759</v>
      </c>
      <c r="D15" s="142" t="s">
        <v>34</v>
      </c>
      <c r="E15" s="142" t="s">
        <v>35</v>
      </c>
      <c r="F15" s="144">
        <v>116</v>
      </c>
      <c r="G15" s="144">
        <v>116</v>
      </c>
      <c r="H15" s="144">
        <v>14</v>
      </c>
      <c r="I15" s="145">
        <v>28055.5</v>
      </c>
      <c r="J15" s="146">
        <v>4080</v>
      </c>
      <c r="K15" s="145">
        <v>38067</v>
      </c>
      <c r="L15" s="146">
        <v>5310</v>
      </c>
      <c r="M15" s="145">
        <v>42861</v>
      </c>
      <c r="N15" s="146">
        <v>5855</v>
      </c>
      <c r="O15" s="147">
        <f>+I15+K15+M15</f>
        <v>108983.5</v>
      </c>
      <c r="P15" s="148">
        <f>+J15+L15+N15</f>
        <v>15245</v>
      </c>
      <c r="Q15" s="149">
        <f t="shared" si="2"/>
        <v>131.42241379310346</v>
      </c>
      <c r="R15" s="150">
        <f t="shared" si="3"/>
        <v>7.148802886192194</v>
      </c>
      <c r="S15" s="145">
        <v>209705</v>
      </c>
      <c r="T15" s="151">
        <f t="shared" si="0"/>
        <v>-0.4803008988817625</v>
      </c>
      <c r="U15" s="145">
        <v>23131530</v>
      </c>
      <c r="V15" s="146">
        <v>2739755</v>
      </c>
      <c r="W15" s="165">
        <f t="shared" si="1"/>
        <v>8.442919166129817</v>
      </c>
      <c r="X15" s="45"/>
    </row>
    <row r="16" spans="1:24" s="20" customFormat="1" ht="15" customHeight="1">
      <c r="A16" s="54">
        <v>12</v>
      </c>
      <c r="B16" s="164" t="s">
        <v>99</v>
      </c>
      <c r="C16" s="143">
        <v>39850</v>
      </c>
      <c r="D16" s="142" t="s">
        <v>4</v>
      </c>
      <c r="E16" s="142" t="s">
        <v>48</v>
      </c>
      <c r="F16" s="144">
        <v>26</v>
      </c>
      <c r="G16" s="144">
        <v>26</v>
      </c>
      <c r="H16" s="144">
        <v>1</v>
      </c>
      <c r="I16" s="145">
        <v>21170</v>
      </c>
      <c r="J16" s="146">
        <v>1735</v>
      </c>
      <c r="K16" s="145">
        <v>38756</v>
      </c>
      <c r="L16" s="146">
        <v>3081</v>
      </c>
      <c r="M16" s="145">
        <v>41076</v>
      </c>
      <c r="N16" s="146">
        <v>3236</v>
      </c>
      <c r="O16" s="147">
        <f>+M16+K16+I16</f>
        <v>101002</v>
      </c>
      <c r="P16" s="148">
        <f>+N16+L16+J16</f>
        <v>8052</v>
      </c>
      <c r="Q16" s="149">
        <f t="shared" si="2"/>
        <v>309.6923076923077</v>
      </c>
      <c r="R16" s="150">
        <f t="shared" si="3"/>
        <v>12.543715846994536</v>
      </c>
      <c r="S16" s="145"/>
      <c r="T16" s="151">
        <f t="shared" si="0"/>
      </c>
      <c r="U16" s="145">
        <v>101002</v>
      </c>
      <c r="V16" s="146">
        <v>8052</v>
      </c>
      <c r="W16" s="165">
        <f t="shared" si="1"/>
        <v>12.543715846994536</v>
      </c>
      <c r="X16" s="45"/>
    </row>
    <row r="17" spans="1:24" s="20" customFormat="1" ht="15" customHeight="1">
      <c r="A17" s="54">
        <v>13</v>
      </c>
      <c r="B17" s="164" t="s">
        <v>68</v>
      </c>
      <c r="C17" s="143">
        <v>39829</v>
      </c>
      <c r="D17" s="142" t="s">
        <v>31</v>
      </c>
      <c r="E17" s="142" t="s">
        <v>22</v>
      </c>
      <c r="F17" s="144">
        <v>80</v>
      </c>
      <c r="G17" s="144">
        <v>68</v>
      </c>
      <c r="H17" s="144">
        <v>4</v>
      </c>
      <c r="I17" s="145">
        <v>25142</v>
      </c>
      <c r="J17" s="146">
        <v>3103</v>
      </c>
      <c r="K17" s="145">
        <v>32204</v>
      </c>
      <c r="L17" s="146">
        <v>3868</v>
      </c>
      <c r="M17" s="145">
        <v>31720</v>
      </c>
      <c r="N17" s="146">
        <v>3799</v>
      </c>
      <c r="O17" s="147">
        <f>I17+K17+M17</f>
        <v>89066</v>
      </c>
      <c r="P17" s="148">
        <f>J17+L17+N17</f>
        <v>10770</v>
      </c>
      <c r="Q17" s="149">
        <f>P17/G17</f>
        <v>158.38235294117646</v>
      </c>
      <c r="R17" s="150">
        <f>+O17/P17</f>
        <v>8.269823584029712</v>
      </c>
      <c r="S17" s="145">
        <v>192826</v>
      </c>
      <c r="T17" s="151">
        <f t="shared" si="0"/>
        <v>-0.5381017082758549</v>
      </c>
      <c r="U17" s="145">
        <v>1937459.5</v>
      </c>
      <c r="V17" s="146">
        <v>211347</v>
      </c>
      <c r="W17" s="165">
        <f t="shared" si="1"/>
        <v>9.167196600850733</v>
      </c>
      <c r="X17" s="45"/>
    </row>
    <row r="18" spans="1:24" s="20" customFormat="1" ht="15" customHeight="1">
      <c r="A18" s="54">
        <v>14</v>
      </c>
      <c r="B18" s="164" t="s">
        <v>69</v>
      </c>
      <c r="C18" s="143">
        <v>39829</v>
      </c>
      <c r="D18" s="142" t="s">
        <v>4</v>
      </c>
      <c r="E18" s="142" t="s">
        <v>80</v>
      </c>
      <c r="F18" s="144">
        <v>177</v>
      </c>
      <c r="G18" s="144">
        <v>114</v>
      </c>
      <c r="H18" s="144">
        <v>4</v>
      </c>
      <c r="I18" s="145">
        <v>18628</v>
      </c>
      <c r="J18" s="146">
        <v>2858</v>
      </c>
      <c r="K18" s="145">
        <v>23089</v>
      </c>
      <c r="L18" s="146">
        <v>3354</v>
      </c>
      <c r="M18" s="145">
        <v>25206</v>
      </c>
      <c r="N18" s="146">
        <v>3639</v>
      </c>
      <c r="O18" s="147">
        <f>+M18+K18+I18</f>
        <v>66923</v>
      </c>
      <c r="P18" s="148">
        <f>+N18+L18+J18</f>
        <v>9851</v>
      </c>
      <c r="Q18" s="149">
        <f>IF(O18&lt;&gt;0,P18/G18,"")</f>
        <v>86.41228070175438</v>
      </c>
      <c r="R18" s="150">
        <f>IF(O18&lt;&gt;0,O18/P18,"")</f>
        <v>6.7935235001522685</v>
      </c>
      <c r="S18" s="145">
        <v>157762</v>
      </c>
      <c r="T18" s="151">
        <f t="shared" si="0"/>
        <v>-0.5757977206171321</v>
      </c>
      <c r="U18" s="145">
        <v>1758458</v>
      </c>
      <c r="V18" s="146">
        <v>237376</v>
      </c>
      <c r="W18" s="165">
        <f t="shared" si="1"/>
        <v>7.407901388514424</v>
      </c>
      <c r="X18" s="45"/>
    </row>
    <row r="19" spans="1:24" s="20" customFormat="1" ht="15" customHeight="1">
      <c r="A19" s="54">
        <v>15</v>
      </c>
      <c r="B19" s="164" t="s">
        <v>90</v>
      </c>
      <c r="C19" s="143">
        <v>39843</v>
      </c>
      <c r="D19" s="142" t="s">
        <v>29</v>
      </c>
      <c r="E19" s="142" t="s">
        <v>22</v>
      </c>
      <c r="F19" s="144">
        <v>39</v>
      </c>
      <c r="G19" s="144">
        <v>39</v>
      </c>
      <c r="H19" s="144">
        <v>2</v>
      </c>
      <c r="I19" s="145">
        <v>15208</v>
      </c>
      <c r="J19" s="146">
        <v>1279</v>
      </c>
      <c r="K19" s="145">
        <v>24045</v>
      </c>
      <c r="L19" s="146">
        <v>1974</v>
      </c>
      <c r="M19" s="145">
        <v>25220</v>
      </c>
      <c r="N19" s="146">
        <v>2114</v>
      </c>
      <c r="O19" s="147">
        <f>+I19+K19+M19</f>
        <v>64473</v>
      </c>
      <c r="P19" s="148">
        <f>+J19+L19+N19</f>
        <v>5367</v>
      </c>
      <c r="Q19" s="149">
        <f>IF(O19&lt;&gt;0,P19/G19,"")</f>
        <v>137.6153846153846</v>
      </c>
      <c r="R19" s="150">
        <f>IF(O19&lt;&gt;0,O19/P19,"")</f>
        <v>12.012856344326439</v>
      </c>
      <c r="S19" s="145">
        <v>112735</v>
      </c>
      <c r="T19" s="151">
        <f t="shared" si="0"/>
        <v>-0.42810129950769504</v>
      </c>
      <c r="U19" s="145">
        <v>234870</v>
      </c>
      <c r="V19" s="146">
        <v>21025</v>
      </c>
      <c r="W19" s="165">
        <f t="shared" si="1"/>
        <v>11.170986920332936</v>
      </c>
      <c r="X19" s="45"/>
    </row>
    <row r="20" spans="1:24" s="20" customFormat="1" ht="15" customHeight="1">
      <c r="A20" s="54">
        <v>16</v>
      </c>
      <c r="B20" s="164" t="s">
        <v>58</v>
      </c>
      <c r="C20" s="143">
        <v>39822</v>
      </c>
      <c r="D20" s="142" t="s">
        <v>40</v>
      </c>
      <c r="E20" s="142" t="s">
        <v>59</v>
      </c>
      <c r="F20" s="144">
        <v>175</v>
      </c>
      <c r="G20" s="144">
        <v>86</v>
      </c>
      <c r="H20" s="144">
        <v>5</v>
      </c>
      <c r="I20" s="145">
        <v>14818.5</v>
      </c>
      <c r="J20" s="146">
        <v>2566</v>
      </c>
      <c r="K20" s="145">
        <v>19868</v>
      </c>
      <c r="L20" s="146">
        <v>3431</v>
      </c>
      <c r="M20" s="145">
        <v>21634</v>
      </c>
      <c r="N20" s="146">
        <v>3597</v>
      </c>
      <c r="O20" s="147">
        <f>I20+K20+M20</f>
        <v>56320.5</v>
      </c>
      <c r="P20" s="148">
        <f>J20+L20+N20</f>
        <v>9594</v>
      </c>
      <c r="Q20" s="149">
        <f>IF(O20&lt;&gt;0,P20/G20,"")</f>
        <v>111.55813953488372</v>
      </c>
      <c r="R20" s="150">
        <f>IF(O20&lt;&gt;0,O20/P20,"")</f>
        <v>5.870387742338962</v>
      </c>
      <c r="S20" s="145">
        <v>138357.5</v>
      </c>
      <c r="T20" s="151">
        <f t="shared" si="0"/>
        <v>-0.5929349691921291</v>
      </c>
      <c r="U20" s="145">
        <v>3376200</v>
      </c>
      <c r="V20" s="146">
        <v>453906</v>
      </c>
      <c r="W20" s="165">
        <f t="shared" si="1"/>
        <v>7.438103924601129</v>
      </c>
      <c r="X20" s="45"/>
    </row>
    <row r="21" spans="1:24" s="20" customFormat="1" ht="15" customHeight="1">
      <c r="A21" s="54">
        <v>17</v>
      </c>
      <c r="B21" s="164" t="s">
        <v>91</v>
      </c>
      <c r="C21" s="143">
        <v>39843</v>
      </c>
      <c r="D21" s="142" t="s">
        <v>73</v>
      </c>
      <c r="E21" s="142" t="s">
        <v>92</v>
      </c>
      <c r="F21" s="144">
        <v>50</v>
      </c>
      <c r="G21" s="144">
        <v>50</v>
      </c>
      <c r="H21" s="144">
        <v>2</v>
      </c>
      <c r="I21" s="145">
        <v>11404</v>
      </c>
      <c r="J21" s="146">
        <v>1418</v>
      </c>
      <c r="K21" s="145">
        <v>15470</v>
      </c>
      <c r="L21" s="146">
        <v>1725</v>
      </c>
      <c r="M21" s="145">
        <v>13966</v>
      </c>
      <c r="N21" s="146">
        <v>1520</v>
      </c>
      <c r="O21" s="147">
        <f>SUM(I21+K21+M21)</f>
        <v>40840</v>
      </c>
      <c r="P21" s="148">
        <f>SUM(J21+L21+N21)</f>
        <v>4663</v>
      </c>
      <c r="Q21" s="149">
        <f>IF(O21&lt;&gt;0,P21/G21,"")</f>
        <v>93.26</v>
      </c>
      <c r="R21" s="150">
        <f>IF(O21&lt;&gt;0,O21/P21,"")</f>
        <v>8.75831010079348</v>
      </c>
      <c r="S21" s="145">
        <v>79637</v>
      </c>
      <c r="T21" s="151">
        <f t="shared" si="0"/>
        <v>-0.4871730477039567</v>
      </c>
      <c r="U21" s="145">
        <v>209491.5</v>
      </c>
      <c r="V21" s="146">
        <v>24781</v>
      </c>
      <c r="W21" s="165">
        <f t="shared" si="1"/>
        <v>8.453714539364835</v>
      </c>
      <c r="X21" s="45"/>
    </row>
    <row r="22" spans="1:24" s="20" customFormat="1" ht="15" customHeight="1">
      <c r="A22" s="54">
        <v>18</v>
      </c>
      <c r="B22" s="164" t="s">
        <v>70</v>
      </c>
      <c r="C22" s="143">
        <v>39829</v>
      </c>
      <c r="D22" s="142" t="s">
        <v>31</v>
      </c>
      <c r="E22" s="142" t="s">
        <v>71</v>
      </c>
      <c r="F22" s="144">
        <v>65</v>
      </c>
      <c r="G22" s="144">
        <v>62</v>
      </c>
      <c r="H22" s="144">
        <v>4</v>
      </c>
      <c r="I22" s="145">
        <v>10969.5</v>
      </c>
      <c r="J22" s="146">
        <v>1560</v>
      </c>
      <c r="K22" s="145">
        <v>14025.5</v>
      </c>
      <c r="L22" s="146">
        <v>1906</v>
      </c>
      <c r="M22" s="145">
        <v>13327</v>
      </c>
      <c r="N22" s="146">
        <v>1771</v>
      </c>
      <c r="O22" s="147">
        <f>I22+K22+M22</f>
        <v>38322</v>
      </c>
      <c r="P22" s="148">
        <f>J22+L22+N22</f>
        <v>5237</v>
      </c>
      <c r="Q22" s="149">
        <f>P22/G22</f>
        <v>84.46774193548387</v>
      </c>
      <c r="R22" s="150">
        <f>+O22/P22</f>
        <v>7.317548214626695</v>
      </c>
      <c r="S22" s="145">
        <v>74487.5</v>
      </c>
      <c r="T22" s="151">
        <f t="shared" si="0"/>
        <v>-0.48552441684846454</v>
      </c>
      <c r="U22" s="145">
        <v>680656</v>
      </c>
      <c r="V22" s="146">
        <v>81171</v>
      </c>
      <c r="W22" s="165">
        <f t="shared" si="1"/>
        <v>8.385457860565966</v>
      </c>
      <c r="X22" s="45"/>
    </row>
    <row r="23" spans="1:24" s="20" customFormat="1" ht="15" customHeight="1">
      <c r="A23" s="54">
        <v>19</v>
      </c>
      <c r="B23" s="164" t="s">
        <v>55</v>
      </c>
      <c r="C23" s="143">
        <v>39808</v>
      </c>
      <c r="D23" s="142" t="s">
        <v>4</v>
      </c>
      <c r="E23" s="142" t="s">
        <v>48</v>
      </c>
      <c r="F23" s="144">
        <v>112</v>
      </c>
      <c r="G23" s="144">
        <v>31</v>
      </c>
      <c r="H23" s="144">
        <v>7</v>
      </c>
      <c r="I23" s="145">
        <v>8638</v>
      </c>
      <c r="J23" s="146">
        <v>748</v>
      </c>
      <c r="K23" s="145">
        <v>9469</v>
      </c>
      <c r="L23" s="146">
        <v>851</v>
      </c>
      <c r="M23" s="145">
        <v>11104</v>
      </c>
      <c r="N23" s="146">
        <v>968</v>
      </c>
      <c r="O23" s="147">
        <f>+M23+K23+I23</f>
        <v>29211</v>
      </c>
      <c r="P23" s="148">
        <f>+N23+L23+J23</f>
        <v>2567</v>
      </c>
      <c r="Q23" s="149">
        <f>IF(O23&lt;&gt;0,P23/G23,"")</f>
        <v>82.80645161290323</v>
      </c>
      <c r="R23" s="150">
        <f>IF(O23&lt;&gt;0,O23/P23,"")</f>
        <v>11.379431242695754</v>
      </c>
      <c r="S23" s="145">
        <v>44460</v>
      </c>
      <c r="T23" s="151">
        <f t="shared" si="0"/>
        <v>-0.3429824561403509</v>
      </c>
      <c r="U23" s="145">
        <v>2024994</v>
      </c>
      <c r="V23" s="146">
        <v>207292</v>
      </c>
      <c r="W23" s="165">
        <f t="shared" si="1"/>
        <v>9.768799567759489</v>
      </c>
      <c r="X23" s="45"/>
    </row>
    <row r="24" spans="1:24" s="20" customFormat="1" ht="15" customHeight="1">
      <c r="A24" s="54">
        <v>20</v>
      </c>
      <c r="B24" s="164" t="s">
        <v>62</v>
      </c>
      <c r="C24" s="143">
        <v>39822</v>
      </c>
      <c r="D24" s="142" t="s">
        <v>4</v>
      </c>
      <c r="E24" s="142" t="s">
        <v>63</v>
      </c>
      <c r="F24" s="144">
        <v>55</v>
      </c>
      <c r="G24" s="144">
        <v>30</v>
      </c>
      <c r="H24" s="144">
        <v>5</v>
      </c>
      <c r="I24" s="145">
        <v>4282</v>
      </c>
      <c r="J24" s="146">
        <v>700</v>
      </c>
      <c r="K24" s="145">
        <v>5678</v>
      </c>
      <c r="L24" s="146">
        <v>903</v>
      </c>
      <c r="M24" s="145">
        <v>5589</v>
      </c>
      <c r="N24" s="146">
        <v>926</v>
      </c>
      <c r="O24" s="147">
        <f>+M24+K24+I24</f>
        <v>15549</v>
      </c>
      <c r="P24" s="148">
        <f>+N24+L24+J24</f>
        <v>2529</v>
      </c>
      <c r="Q24" s="149">
        <f>IF(O24&lt;&gt;0,P24/G24,"")</f>
        <v>84.3</v>
      </c>
      <c r="R24" s="150">
        <f>IF(O24&lt;&gt;0,O24/P24,"")</f>
        <v>6.148279952550415</v>
      </c>
      <c r="S24" s="145">
        <v>21134</v>
      </c>
      <c r="T24" s="151">
        <f t="shared" si="0"/>
        <v>-0.26426611147913315</v>
      </c>
      <c r="U24" s="145">
        <v>1202994</v>
      </c>
      <c r="V24" s="146">
        <v>134143</v>
      </c>
      <c r="W24" s="165">
        <f t="shared" si="1"/>
        <v>8.967996839193994</v>
      </c>
      <c r="X24" s="45"/>
    </row>
    <row r="25" spans="1:24" s="20" customFormat="1" ht="15" customHeight="1">
      <c r="A25" s="54">
        <v>21</v>
      </c>
      <c r="B25" s="164" t="s">
        <v>44</v>
      </c>
      <c r="C25" s="143">
        <v>39801</v>
      </c>
      <c r="D25" s="142" t="s">
        <v>31</v>
      </c>
      <c r="E25" s="142" t="s">
        <v>45</v>
      </c>
      <c r="F25" s="144">
        <v>42</v>
      </c>
      <c r="G25" s="144">
        <v>28</v>
      </c>
      <c r="H25" s="144">
        <v>8</v>
      </c>
      <c r="I25" s="145">
        <v>3824.5</v>
      </c>
      <c r="J25" s="146">
        <v>575</v>
      </c>
      <c r="K25" s="145">
        <v>5528.5</v>
      </c>
      <c r="L25" s="146">
        <v>812</v>
      </c>
      <c r="M25" s="145">
        <v>6143</v>
      </c>
      <c r="N25" s="146">
        <v>905</v>
      </c>
      <c r="O25" s="147">
        <f>I25+K25+M25</f>
        <v>15496</v>
      </c>
      <c r="P25" s="148">
        <f>J25+L25+N25</f>
        <v>2292</v>
      </c>
      <c r="Q25" s="149">
        <f>P25/G25</f>
        <v>81.85714285714286</v>
      </c>
      <c r="R25" s="150">
        <f>+O25/P25</f>
        <v>6.760907504363002</v>
      </c>
      <c r="S25" s="145">
        <v>13661</v>
      </c>
      <c r="T25" s="151">
        <f t="shared" si="0"/>
        <v>0.13432398799502232</v>
      </c>
      <c r="U25" s="145">
        <v>965658</v>
      </c>
      <c r="V25" s="146">
        <v>123602</v>
      </c>
      <c r="W25" s="165">
        <f t="shared" si="1"/>
        <v>7.812640572159027</v>
      </c>
      <c r="X25" s="45"/>
    </row>
    <row r="26" spans="1:24" s="20" customFormat="1" ht="15" customHeight="1">
      <c r="A26" s="54">
        <v>22</v>
      </c>
      <c r="B26" s="164" t="s">
        <v>83</v>
      </c>
      <c r="C26" s="143">
        <v>39787</v>
      </c>
      <c r="D26" s="142" t="s">
        <v>73</v>
      </c>
      <c r="E26" s="142" t="s">
        <v>13</v>
      </c>
      <c r="F26" s="144">
        <v>242</v>
      </c>
      <c r="G26" s="144">
        <v>10</v>
      </c>
      <c r="H26" s="144">
        <v>10</v>
      </c>
      <c r="I26" s="145">
        <v>3806</v>
      </c>
      <c r="J26" s="146">
        <v>821</v>
      </c>
      <c r="K26" s="145">
        <v>4819</v>
      </c>
      <c r="L26" s="146">
        <v>1061</v>
      </c>
      <c r="M26" s="145">
        <v>6379</v>
      </c>
      <c r="N26" s="146">
        <v>1427</v>
      </c>
      <c r="O26" s="147">
        <f aca="true" t="shared" si="4" ref="O26:O31">I26+K26+M26</f>
        <v>15004</v>
      </c>
      <c r="P26" s="148">
        <f>SUM(J26+L26+N26)</f>
        <v>3309</v>
      </c>
      <c r="Q26" s="149">
        <f>IF(O26&lt;&gt;0,P26/G26,"")</f>
        <v>330.9</v>
      </c>
      <c r="R26" s="150">
        <f>IF(O26&lt;&gt;0,O26/P26,"")</f>
        <v>4.5343003928679355</v>
      </c>
      <c r="S26" s="145">
        <v>11732</v>
      </c>
      <c r="T26" s="151">
        <f t="shared" si="0"/>
        <v>0.27889532901466074</v>
      </c>
      <c r="U26" s="145">
        <v>18039507</v>
      </c>
      <c r="V26" s="146">
        <v>2308771</v>
      </c>
      <c r="W26" s="165">
        <f t="shared" si="1"/>
        <v>7.813467424876698</v>
      </c>
      <c r="X26" s="45"/>
    </row>
    <row r="27" spans="1:24" s="20" customFormat="1" ht="15" customHeight="1">
      <c r="A27" s="54">
        <v>23</v>
      </c>
      <c r="B27" s="164" t="s">
        <v>60</v>
      </c>
      <c r="C27" s="143">
        <v>39822</v>
      </c>
      <c r="D27" s="142" t="s">
        <v>31</v>
      </c>
      <c r="E27" s="142" t="s">
        <v>61</v>
      </c>
      <c r="F27" s="144">
        <v>37</v>
      </c>
      <c r="G27" s="144">
        <v>19</v>
      </c>
      <c r="H27" s="144">
        <v>5</v>
      </c>
      <c r="I27" s="145">
        <v>4211</v>
      </c>
      <c r="J27" s="146">
        <v>488</v>
      </c>
      <c r="K27" s="145">
        <v>4214.5</v>
      </c>
      <c r="L27" s="146">
        <v>490</v>
      </c>
      <c r="M27" s="145">
        <v>5761.5</v>
      </c>
      <c r="N27" s="146">
        <v>660</v>
      </c>
      <c r="O27" s="147">
        <f t="shared" si="4"/>
        <v>14187</v>
      </c>
      <c r="P27" s="148">
        <f>J27+L27+N27</f>
        <v>1638</v>
      </c>
      <c r="Q27" s="149">
        <f>P27/G27</f>
        <v>86.21052631578948</v>
      </c>
      <c r="R27" s="150">
        <f>+O27/P27</f>
        <v>8.66117216117216</v>
      </c>
      <c r="S27" s="145">
        <v>33560</v>
      </c>
      <c r="T27" s="151">
        <f t="shared" si="0"/>
        <v>-0.5772646007151371</v>
      </c>
      <c r="U27" s="145">
        <v>1348803</v>
      </c>
      <c r="V27" s="146">
        <v>124497</v>
      </c>
      <c r="W27" s="165">
        <f t="shared" si="1"/>
        <v>10.834020096869803</v>
      </c>
      <c r="X27" s="45"/>
    </row>
    <row r="28" spans="1:24" s="20" customFormat="1" ht="15" customHeight="1">
      <c r="A28" s="54">
        <v>24</v>
      </c>
      <c r="B28" s="164" t="s">
        <v>72</v>
      </c>
      <c r="C28" s="143">
        <v>39829</v>
      </c>
      <c r="D28" s="142" t="s">
        <v>73</v>
      </c>
      <c r="E28" s="142" t="s">
        <v>92</v>
      </c>
      <c r="F28" s="144">
        <v>27</v>
      </c>
      <c r="G28" s="144">
        <v>12</v>
      </c>
      <c r="H28" s="144">
        <v>4</v>
      </c>
      <c r="I28" s="145">
        <v>3067.5</v>
      </c>
      <c r="J28" s="146">
        <v>515</v>
      </c>
      <c r="K28" s="145">
        <v>3928.5</v>
      </c>
      <c r="L28" s="146">
        <v>593</v>
      </c>
      <c r="M28" s="145">
        <v>4195.5</v>
      </c>
      <c r="N28" s="146">
        <v>639</v>
      </c>
      <c r="O28" s="147">
        <f t="shared" si="4"/>
        <v>11191.5</v>
      </c>
      <c r="P28" s="148">
        <f>SUM(J28+L28+N28)</f>
        <v>1747</v>
      </c>
      <c r="Q28" s="149">
        <f>IF(O28&lt;&gt;0,P28/G28,"")</f>
        <v>145.58333333333334</v>
      </c>
      <c r="R28" s="150">
        <f>IF(O28&lt;&gt;0,O28/P28,"")</f>
        <v>6.406124785346308</v>
      </c>
      <c r="S28" s="145">
        <v>5989</v>
      </c>
      <c r="T28" s="151">
        <f t="shared" si="0"/>
        <v>0.8686759058273501</v>
      </c>
      <c r="U28" s="145">
        <v>313691.5</v>
      </c>
      <c r="V28" s="146">
        <v>30042</v>
      </c>
      <c r="W28" s="165">
        <f t="shared" si="1"/>
        <v>10.441764862525797</v>
      </c>
      <c r="X28" s="45"/>
    </row>
    <row r="29" spans="1:24" s="20" customFormat="1" ht="15" customHeight="1">
      <c r="A29" s="54">
        <v>25</v>
      </c>
      <c r="B29" s="164" t="s">
        <v>82</v>
      </c>
      <c r="C29" s="143">
        <v>39836</v>
      </c>
      <c r="D29" s="142" t="s">
        <v>31</v>
      </c>
      <c r="E29" s="142" t="s">
        <v>115</v>
      </c>
      <c r="F29" s="144">
        <v>13</v>
      </c>
      <c r="G29" s="144">
        <v>12</v>
      </c>
      <c r="H29" s="144">
        <v>3</v>
      </c>
      <c r="I29" s="145">
        <v>2581</v>
      </c>
      <c r="J29" s="146">
        <v>329</v>
      </c>
      <c r="K29" s="145">
        <v>3639.5</v>
      </c>
      <c r="L29" s="146">
        <v>443</v>
      </c>
      <c r="M29" s="145">
        <v>3607.5</v>
      </c>
      <c r="N29" s="146">
        <v>421</v>
      </c>
      <c r="O29" s="147">
        <f t="shared" si="4"/>
        <v>9828</v>
      </c>
      <c r="P29" s="148">
        <f>J29+L29+N29</f>
        <v>1193</v>
      </c>
      <c r="Q29" s="149">
        <f>P29/G29</f>
        <v>99.41666666666667</v>
      </c>
      <c r="R29" s="150">
        <f>+O29/P29</f>
        <v>8.238055322715843</v>
      </c>
      <c r="S29" s="145">
        <v>11974.5</v>
      </c>
      <c r="T29" s="151">
        <f t="shared" si="0"/>
        <v>-0.17925591882750846</v>
      </c>
      <c r="U29" s="145">
        <v>90515.5</v>
      </c>
      <c r="V29" s="146">
        <v>9249</v>
      </c>
      <c r="W29" s="165">
        <f t="shared" si="1"/>
        <v>9.786517461347172</v>
      </c>
      <c r="X29" s="45"/>
    </row>
    <row r="30" spans="1:24" s="20" customFormat="1" ht="15" customHeight="1">
      <c r="A30" s="54">
        <v>26</v>
      </c>
      <c r="B30" s="164" t="s">
        <v>65</v>
      </c>
      <c r="C30" s="143">
        <v>39815</v>
      </c>
      <c r="D30" s="142" t="s">
        <v>57</v>
      </c>
      <c r="E30" s="142" t="s">
        <v>57</v>
      </c>
      <c r="F30" s="144">
        <v>26</v>
      </c>
      <c r="G30" s="144">
        <v>13</v>
      </c>
      <c r="H30" s="144">
        <v>6</v>
      </c>
      <c r="I30" s="145">
        <v>1733</v>
      </c>
      <c r="J30" s="146">
        <v>278</v>
      </c>
      <c r="K30" s="145">
        <v>2133</v>
      </c>
      <c r="L30" s="146">
        <v>336</v>
      </c>
      <c r="M30" s="145">
        <v>2615</v>
      </c>
      <c r="N30" s="146">
        <v>428</v>
      </c>
      <c r="O30" s="147">
        <f t="shared" si="4"/>
        <v>6481</v>
      </c>
      <c r="P30" s="148">
        <f>SUM(J30+L30+N30)</f>
        <v>1042</v>
      </c>
      <c r="Q30" s="149">
        <f>IF(O30&lt;&gt;0,P30/G30,"")</f>
        <v>80.15384615384616</v>
      </c>
      <c r="R30" s="150">
        <f>IF(O30&lt;&gt;0,O30/P30,"")</f>
        <v>6.219769673704414</v>
      </c>
      <c r="S30" s="145">
        <v>4977</v>
      </c>
      <c r="T30" s="151">
        <f t="shared" si="0"/>
        <v>0.3021900743419731</v>
      </c>
      <c r="U30" s="145">
        <v>134790</v>
      </c>
      <c r="V30" s="146">
        <v>16646</v>
      </c>
      <c r="W30" s="165">
        <f t="shared" si="1"/>
        <v>8.097440826625014</v>
      </c>
      <c r="X30" s="45"/>
    </row>
    <row r="31" spans="1:24" s="20" customFormat="1" ht="15" customHeight="1">
      <c r="A31" s="54">
        <v>27</v>
      </c>
      <c r="B31" s="164" t="s">
        <v>100</v>
      </c>
      <c r="C31" s="143">
        <v>39850</v>
      </c>
      <c r="D31" s="142" t="s">
        <v>31</v>
      </c>
      <c r="E31" s="142" t="s">
        <v>101</v>
      </c>
      <c r="F31" s="144">
        <v>8</v>
      </c>
      <c r="G31" s="144">
        <v>8</v>
      </c>
      <c r="H31" s="144">
        <v>1</v>
      </c>
      <c r="I31" s="145">
        <v>1536</v>
      </c>
      <c r="J31" s="146">
        <v>147</v>
      </c>
      <c r="K31" s="145">
        <v>1962</v>
      </c>
      <c r="L31" s="146">
        <v>187</v>
      </c>
      <c r="M31" s="145">
        <v>2387</v>
      </c>
      <c r="N31" s="146">
        <v>227</v>
      </c>
      <c r="O31" s="147">
        <f t="shared" si="4"/>
        <v>5885</v>
      </c>
      <c r="P31" s="148">
        <f>J31+L31+N31</f>
        <v>561</v>
      </c>
      <c r="Q31" s="149">
        <f>P31/G31</f>
        <v>70.125</v>
      </c>
      <c r="R31" s="150">
        <f>+O31/P31</f>
        <v>10.490196078431373</v>
      </c>
      <c r="S31" s="145"/>
      <c r="T31" s="151">
        <f t="shared" si="0"/>
      </c>
      <c r="U31" s="145">
        <v>5885</v>
      </c>
      <c r="V31" s="146">
        <v>561</v>
      </c>
      <c r="W31" s="165">
        <f t="shared" si="1"/>
        <v>10.490196078431373</v>
      </c>
      <c r="X31" s="45"/>
    </row>
    <row r="32" spans="1:24" s="20" customFormat="1" ht="15" customHeight="1">
      <c r="A32" s="54">
        <v>28</v>
      </c>
      <c r="B32" s="164" t="s">
        <v>1</v>
      </c>
      <c r="C32" s="143">
        <v>39780</v>
      </c>
      <c r="D32" s="142" t="s">
        <v>4</v>
      </c>
      <c r="E32" s="142" t="s">
        <v>14</v>
      </c>
      <c r="F32" s="144">
        <v>121</v>
      </c>
      <c r="G32" s="144">
        <v>10</v>
      </c>
      <c r="H32" s="144">
        <v>11</v>
      </c>
      <c r="I32" s="145">
        <v>1990</v>
      </c>
      <c r="J32" s="146">
        <v>384</v>
      </c>
      <c r="K32" s="145">
        <v>1991</v>
      </c>
      <c r="L32" s="146">
        <v>385</v>
      </c>
      <c r="M32" s="145">
        <v>1608</v>
      </c>
      <c r="N32" s="146">
        <v>319</v>
      </c>
      <c r="O32" s="147">
        <f>+M32+K32+I32</f>
        <v>5589</v>
      </c>
      <c r="P32" s="148">
        <f>+N32+L32+J32</f>
        <v>1088</v>
      </c>
      <c r="Q32" s="149">
        <f>IF(O32&lt;&gt;0,P32/G32,"")</f>
        <v>108.8</v>
      </c>
      <c r="R32" s="150">
        <f>IF(O32&lt;&gt;0,O32/P32,"")</f>
        <v>5.1369485294117645</v>
      </c>
      <c r="S32" s="145">
        <v>7309</v>
      </c>
      <c r="T32" s="151">
        <f t="shared" si="0"/>
        <v>-0.2353263100287317</v>
      </c>
      <c r="U32" s="145">
        <v>3451296</v>
      </c>
      <c r="V32" s="146">
        <v>404375</v>
      </c>
      <c r="W32" s="165">
        <f t="shared" si="1"/>
        <v>8.534889644513138</v>
      </c>
      <c r="X32" s="45"/>
    </row>
    <row r="33" spans="1:24" s="20" customFormat="1" ht="15" customHeight="1">
      <c r="A33" s="54">
        <v>29</v>
      </c>
      <c r="B33" s="164" t="s">
        <v>52</v>
      </c>
      <c r="C33" s="143">
        <v>39808</v>
      </c>
      <c r="D33" s="142" t="s">
        <v>4</v>
      </c>
      <c r="E33" s="142" t="s">
        <v>53</v>
      </c>
      <c r="F33" s="144">
        <v>34</v>
      </c>
      <c r="G33" s="144">
        <v>8</v>
      </c>
      <c r="H33" s="144">
        <v>7</v>
      </c>
      <c r="I33" s="145">
        <v>1302</v>
      </c>
      <c r="J33" s="146">
        <v>214</v>
      </c>
      <c r="K33" s="145">
        <v>1635</v>
      </c>
      <c r="L33" s="146">
        <v>261</v>
      </c>
      <c r="M33" s="145">
        <v>2326</v>
      </c>
      <c r="N33" s="146">
        <v>377</v>
      </c>
      <c r="O33" s="147">
        <f>+M33+K33+I33</f>
        <v>5263</v>
      </c>
      <c r="P33" s="148">
        <f>+N33+L33+J33</f>
        <v>852</v>
      </c>
      <c r="Q33" s="149">
        <f>IF(O33&lt;&gt;0,P33/G33,"")</f>
        <v>106.5</v>
      </c>
      <c r="R33" s="150">
        <f>IF(O33&lt;&gt;0,O33/P33,"")</f>
        <v>6.177230046948357</v>
      </c>
      <c r="S33" s="145">
        <v>7188</v>
      </c>
      <c r="T33" s="151">
        <f t="shared" si="0"/>
        <v>-0.2678074568725654</v>
      </c>
      <c r="U33" s="145">
        <v>796929</v>
      </c>
      <c r="V33" s="146">
        <v>89146</v>
      </c>
      <c r="W33" s="165">
        <f t="shared" si="1"/>
        <v>8.939593475871042</v>
      </c>
      <c r="X33" s="45"/>
    </row>
    <row r="34" spans="1:24" s="20" customFormat="1" ht="15" customHeight="1">
      <c r="A34" s="54">
        <v>30</v>
      </c>
      <c r="B34" s="164" t="s">
        <v>41</v>
      </c>
      <c r="C34" s="143">
        <v>39738</v>
      </c>
      <c r="D34" s="142" t="s">
        <v>29</v>
      </c>
      <c r="E34" s="142" t="s">
        <v>30</v>
      </c>
      <c r="F34" s="144">
        <v>69</v>
      </c>
      <c r="G34" s="144">
        <v>5</v>
      </c>
      <c r="H34" s="144">
        <v>8</v>
      </c>
      <c r="I34" s="145">
        <v>1082</v>
      </c>
      <c r="J34" s="146">
        <v>153</v>
      </c>
      <c r="K34" s="145">
        <v>2119</v>
      </c>
      <c r="L34" s="146">
        <v>281</v>
      </c>
      <c r="M34" s="145">
        <v>1513</v>
      </c>
      <c r="N34" s="146">
        <v>201</v>
      </c>
      <c r="O34" s="147">
        <f>+I34+K34+M34</f>
        <v>4714</v>
      </c>
      <c r="P34" s="148">
        <f>+J34+L34+N34</f>
        <v>635</v>
      </c>
      <c r="Q34" s="149">
        <f>IF(O34&lt;&gt;0,P34/G34,"")</f>
        <v>127</v>
      </c>
      <c r="R34" s="150">
        <f>IF(O34&lt;&gt;0,O34/P34,"")</f>
        <v>7.423622047244095</v>
      </c>
      <c r="S34" s="145">
        <v>2081</v>
      </c>
      <c r="T34" s="151">
        <f t="shared" si="0"/>
        <v>1.265257087938491</v>
      </c>
      <c r="U34" s="145">
        <v>1995187</v>
      </c>
      <c r="V34" s="146">
        <v>205923</v>
      </c>
      <c r="W34" s="165">
        <f t="shared" si="1"/>
        <v>9.68899540119365</v>
      </c>
      <c r="X34" s="45"/>
    </row>
    <row r="35" spans="1:24" s="20" customFormat="1" ht="15" customHeight="1">
      <c r="A35" s="54">
        <v>31</v>
      </c>
      <c r="B35" s="164" t="s">
        <v>93</v>
      </c>
      <c r="C35" s="143">
        <v>39843</v>
      </c>
      <c r="D35" s="142" t="s">
        <v>4</v>
      </c>
      <c r="E35" s="142" t="s">
        <v>63</v>
      </c>
      <c r="F35" s="144">
        <v>5</v>
      </c>
      <c r="G35" s="144">
        <v>5</v>
      </c>
      <c r="H35" s="144">
        <v>2</v>
      </c>
      <c r="I35" s="145">
        <v>1297</v>
      </c>
      <c r="J35" s="146">
        <v>90</v>
      </c>
      <c r="K35" s="145">
        <v>1463</v>
      </c>
      <c r="L35" s="146">
        <v>111</v>
      </c>
      <c r="M35" s="145">
        <v>1588</v>
      </c>
      <c r="N35" s="146">
        <v>118</v>
      </c>
      <c r="O35" s="147">
        <f>+M35+K35+I35</f>
        <v>4348</v>
      </c>
      <c r="P35" s="148">
        <f>+N35+L35+J35</f>
        <v>319</v>
      </c>
      <c r="Q35" s="149">
        <f>IF(O35&lt;&gt;0,P35/G35,"")</f>
        <v>63.8</v>
      </c>
      <c r="R35" s="150">
        <f>IF(O35&lt;&gt;0,O35/P35,"")</f>
        <v>13.630094043887148</v>
      </c>
      <c r="S35" s="145">
        <v>8150</v>
      </c>
      <c r="T35" s="151">
        <f t="shared" si="0"/>
        <v>-0.4665030674846626</v>
      </c>
      <c r="U35" s="145">
        <v>19055</v>
      </c>
      <c r="V35" s="146">
        <v>1521</v>
      </c>
      <c r="W35" s="165">
        <f t="shared" si="1"/>
        <v>12.527942143326758</v>
      </c>
      <c r="X35" s="45"/>
    </row>
    <row r="36" spans="1:24" s="20" customFormat="1" ht="15" customHeight="1">
      <c r="A36" s="54">
        <v>32</v>
      </c>
      <c r="B36" s="164" t="s">
        <v>102</v>
      </c>
      <c r="C36" s="143">
        <v>39850</v>
      </c>
      <c r="D36" s="142" t="s">
        <v>31</v>
      </c>
      <c r="E36" s="142" t="s">
        <v>103</v>
      </c>
      <c r="F36" s="144">
        <v>2</v>
      </c>
      <c r="G36" s="144">
        <v>2</v>
      </c>
      <c r="H36" s="144">
        <v>1</v>
      </c>
      <c r="I36" s="145">
        <v>833</v>
      </c>
      <c r="J36" s="146">
        <v>85</v>
      </c>
      <c r="K36" s="145">
        <v>1539</v>
      </c>
      <c r="L36" s="146">
        <v>139</v>
      </c>
      <c r="M36" s="145">
        <v>1853.5</v>
      </c>
      <c r="N36" s="146">
        <v>151</v>
      </c>
      <c r="O36" s="147">
        <f>I36+K36+M36</f>
        <v>4225.5</v>
      </c>
      <c r="P36" s="148">
        <f>J36+L36+N36</f>
        <v>375</v>
      </c>
      <c r="Q36" s="149">
        <f>P36/G36</f>
        <v>187.5</v>
      </c>
      <c r="R36" s="150">
        <f>+O36/P36</f>
        <v>11.268</v>
      </c>
      <c r="S36" s="145"/>
      <c r="T36" s="151">
        <f t="shared" si="0"/>
      </c>
      <c r="U36" s="145">
        <v>4225.5</v>
      </c>
      <c r="V36" s="146">
        <v>375</v>
      </c>
      <c r="W36" s="165">
        <f t="shared" si="1"/>
        <v>11.268</v>
      </c>
      <c r="X36" s="45"/>
    </row>
    <row r="37" spans="1:24" s="20" customFormat="1" ht="15" customHeight="1">
      <c r="A37" s="54">
        <v>33</v>
      </c>
      <c r="B37" s="164" t="s">
        <v>0</v>
      </c>
      <c r="C37" s="143">
        <v>39773</v>
      </c>
      <c r="D37" s="142" t="s">
        <v>4</v>
      </c>
      <c r="E37" s="142" t="s">
        <v>54</v>
      </c>
      <c r="F37" s="144">
        <v>204</v>
      </c>
      <c r="G37" s="144">
        <v>5</v>
      </c>
      <c r="H37" s="144">
        <v>12</v>
      </c>
      <c r="I37" s="145">
        <v>993</v>
      </c>
      <c r="J37" s="146">
        <v>363</v>
      </c>
      <c r="K37" s="145">
        <v>1157</v>
      </c>
      <c r="L37" s="146">
        <v>434</v>
      </c>
      <c r="M37" s="145">
        <v>1444</v>
      </c>
      <c r="N37" s="146">
        <v>540</v>
      </c>
      <c r="O37" s="147">
        <f>+M37+K37+I37</f>
        <v>3594</v>
      </c>
      <c r="P37" s="148">
        <f>+N37+L37+J37</f>
        <v>1337</v>
      </c>
      <c r="Q37" s="149">
        <f>IF(O37&lt;&gt;0,P37/G37,"")</f>
        <v>267.4</v>
      </c>
      <c r="R37" s="150">
        <f>IF(O37&lt;&gt;0,O37/P37,"")</f>
        <v>2.6881077038145103</v>
      </c>
      <c r="S37" s="145">
        <v>1538</v>
      </c>
      <c r="T37" s="151">
        <f aca="true" t="shared" si="5" ref="T37:T54">IF(S37&lt;&gt;0,-(S37-O37)/S37,"")</f>
        <v>1.3368010403120936</v>
      </c>
      <c r="U37" s="145">
        <v>11434401</v>
      </c>
      <c r="V37" s="146">
        <v>1415189</v>
      </c>
      <c r="W37" s="165">
        <f aca="true" t="shared" si="6" ref="W37:W54">U37/V37</f>
        <v>8.079769557281749</v>
      </c>
      <c r="X37" s="45"/>
    </row>
    <row r="38" spans="1:24" s="20" customFormat="1" ht="15" customHeight="1">
      <c r="A38" s="54">
        <v>34</v>
      </c>
      <c r="B38" s="164" t="s">
        <v>84</v>
      </c>
      <c r="C38" s="143">
        <v>39738</v>
      </c>
      <c r="D38" s="142" t="s">
        <v>31</v>
      </c>
      <c r="E38" s="142" t="s">
        <v>85</v>
      </c>
      <c r="F38" s="144">
        <v>67</v>
      </c>
      <c r="G38" s="144">
        <v>7</v>
      </c>
      <c r="H38" s="144">
        <v>17</v>
      </c>
      <c r="I38" s="145">
        <v>822</v>
      </c>
      <c r="J38" s="146">
        <v>157</v>
      </c>
      <c r="K38" s="145">
        <v>1172</v>
      </c>
      <c r="L38" s="146">
        <v>228</v>
      </c>
      <c r="M38" s="145">
        <v>1049</v>
      </c>
      <c r="N38" s="146">
        <v>211</v>
      </c>
      <c r="O38" s="147">
        <f aca="true" t="shared" si="7" ref="O38:P42">I38+K38+M38</f>
        <v>3043</v>
      </c>
      <c r="P38" s="148">
        <f t="shared" si="7"/>
        <v>596</v>
      </c>
      <c r="Q38" s="149">
        <f>P38/G38</f>
        <v>85.14285714285714</v>
      </c>
      <c r="R38" s="150">
        <f>+O38/P38</f>
        <v>5.105704697986577</v>
      </c>
      <c r="S38" s="145">
        <v>3954</v>
      </c>
      <c r="T38" s="151">
        <f t="shared" si="5"/>
        <v>-0.23039959534648458</v>
      </c>
      <c r="U38" s="145">
        <v>552674.5</v>
      </c>
      <c r="V38" s="146">
        <v>77685</v>
      </c>
      <c r="W38" s="165">
        <f t="shared" si="6"/>
        <v>7.114301345176031</v>
      </c>
      <c r="X38" s="45"/>
    </row>
    <row r="39" spans="1:24" s="20" customFormat="1" ht="15" customHeight="1">
      <c r="A39" s="54">
        <v>35</v>
      </c>
      <c r="B39" s="164" t="s">
        <v>104</v>
      </c>
      <c r="C39" s="143">
        <v>39850</v>
      </c>
      <c r="D39" s="142" t="s">
        <v>31</v>
      </c>
      <c r="E39" s="142" t="s">
        <v>105</v>
      </c>
      <c r="F39" s="144">
        <v>4</v>
      </c>
      <c r="G39" s="144">
        <v>4</v>
      </c>
      <c r="H39" s="144">
        <v>1</v>
      </c>
      <c r="I39" s="145">
        <v>422</v>
      </c>
      <c r="J39" s="146">
        <v>41</v>
      </c>
      <c r="K39" s="145">
        <v>900</v>
      </c>
      <c r="L39" s="146">
        <v>71</v>
      </c>
      <c r="M39" s="145">
        <v>840</v>
      </c>
      <c r="N39" s="146">
        <v>69</v>
      </c>
      <c r="O39" s="147">
        <f t="shared" si="7"/>
        <v>2162</v>
      </c>
      <c r="P39" s="148">
        <f t="shared" si="7"/>
        <v>181</v>
      </c>
      <c r="Q39" s="149">
        <f>P39/G39</f>
        <v>45.25</v>
      </c>
      <c r="R39" s="150">
        <f>+O39/P39</f>
        <v>11.94475138121547</v>
      </c>
      <c r="S39" s="145"/>
      <c r="T39" s="151">
        <f t="shared" si="5"/>
      </c>
      <c r="U39" s="145">
        <v>2162</v>
      </c>
      <c r="V39" s="146">
        <v>181</v>
      </c>
      <c r="W39" s="165">
        <f t="shared" si="6"/>
        <v>11.94475138121547</v>
      </c>
      <c r="X39" s="45"/>
    </row>
    <row r="40" spans="1:24" s="20" customFormat="1" ht="15" customHeight="1">
      <c r="A40" s="54">
        <v>36</v>
      </c>
      <c r="B40" s="164" t="s">
        <v>42</v>
      </c>
      <c r="C40" s="143">
        <v>39801</v>
      </c>
      <c r="D40" s="142" t="s">
        <v>40</v>
      </c>
      <c r="E40" s="142" t="s">
        <v>43</v>
      </c>
      <c r="F40" s="144">
        <v>84</v>
      </c>
      <c r="G40" s="144">
        <v>8</v>
      </c>
      <c r="H40" s="144">
        <v>8</v>
      </c>
      <c r="I40" s="145">
        <v>468</v>
      </c>
      <c r="J40" s="146">
        <v>78</v>
      </c>
      <c r="K40" s="145">
        <v>854</v>
      </c>
      <c r="L40" s="146">
        <v>136</v>
      </c>
      <c r="M40" s="145">
        <v>807</v>
      </c>
      <c r="N40" s="146">
        <v>131</v>
      </c>
      <c r="O40" s="147">
        <f t="shared" si="7"/>
        <v>2129</v>
      </c>
      <c r="P40" s="148">
        <f t="shared" si="7"/>
        <v>345</v>
      </c>
      <c r="Q40" s="149">
        <f>IF(O40&lt;&gt;0,P40/G40,"")</f>
        <v>43.125</v>
      </c>
      <c r="R40" s="150">
        <f>IF(O40&lt;&gt;0,O40/P40,"")</f>
        <v>6.171014492753623</v>
      </c>
      <c r="S40" s="145">
        <v>1025</v>
      </c>
      <c r="T40" s="151">
        <f t="shared" si="5"/>
        <v>1.0770731707317074</v>
      </c>
      <c r="U40" s="145">
        <v>610867</v>
      </c>
      <c r="V40" s="146">
        <v>73402</v>
      </c>
      <c r="W40" s="165">
        <f t="shared" si="6"/>
        <v>8.322211928830278</v>
      </c>
      <c r="X40" s="45"/>
    </row>
    <row r="41" spans="1:24" s="20" customFormat="1" ht="15" customHeight="1">
      <c r="A41" s="54">
        <v>37</v>
      </c>
      <c r="B41" s="164" t="s">
        <v>51</v>
      </c>
      <c r="C41" s="143">
        <v>39808</v>
      </c>
      <c r="D41" s="142" t="s">
        <v>31</v>
      </c>
      <c r="E41" s="142" t="s">
        <v>32</v>
      </c>
      <c r="F41" s="144">
        <v>75</v>
      </c>
      <c r="G41" s="144">
        <v>8</v>
      </c>
      <c r="H41" s="144">
        <v>7</v>
      </c>
      <c r="I41" s="145">
        <v>460</v>
      </c>
      <c r="J41" s="146">
        <v>67</v>
      </c>
      <c r="K41" s="145">
        <v>750</v>
      </c>
      <c r="L41" s="146">
        <v>106</v>
      </c>
      <c r="M41" s="145">
        <v>904.5</v>
      </c>
      <c r="N41" s="146">
        <v>128</v>
      </c>
      <c r="O41" s="147">
        <f t="shared" si="7"/>
        <v>2114.5</v>
      </c>
      <c r="P41" s="148">
        <f t="shared" si="7"/>
        <v>301</v>
      </c>
      <c r="Q41" s="149">
        <f>P41/G41</f>
        <v>37.625</v>
      </c>
      <c r="R41" s="150">
        <f>+O41/P41</f>
        <v>7.024916943521594</v>
      </c>
      <c r="S41" s="145">
        <v>3484.5</v>
      </c>
      <c r="T41" s="151">
        <f t="shared" si="5"/>
        <v>-0.39316975175778446</v>
      </c>
      <c r="U41" s="145">
        <v>1761269</v>
      </c>
      <c r="V41" s="146">
        <v>176239</v>
      </c>
      <c r="W41" s="165">
        <f t="shared" si="6"/>
        <v>9.993639319333406</v>
      </c>
      <c r="X41" s="45"/>
    </row>
    <row r="42" spans="1:24" s="20" customFormat="1" ht="15" customHeight="1">
      <c r="A42" s="54">
        <v>38</v>
      </c>
      <c r="B42" s="164" t="s">
        <v>36</v>
      </c>
      <c r="C42" s="143">
        <v>39794</v>
      </c>
      <c r="D42" s="142" t="s">
        <v>31</v>
      </c>
      <c r="E42" s="142" t="s">
        <v>32</v>
      </c>
      <c r="F42" s="144">
        <v>100</v>
      </c>
      <c r="G42" s="144">
        <v>5</v>
      </c>
      <c r="H42" s="144">
        <v>9</v>
      </c>
      <c r="I42" s="145">
        <v>477</v>
      </c>
      <c r="J42" s="146">
        <v>98</v>
      </c>
      <c r="K42" s="145">
        <v>591</v>
      </c>
      <c r="L42" s="146">
        <v>115</v>
      </c>
      <c r="M42" s="145">
        <v>688</v>
      </c>
      <c r="N42" s="146">
        <v>130</v>
      </c>
      <c r="O42" s="147">
        <f t="shared" si="7"/>
        <v>1756</v>
      </c>
      <c r="P42" s="148">
        <f t="shared" si="7"/>
        <v>343</v>
      </c>
      <c r="Q42" s="149">
        <f>P42/G42</f>
        <v>68.6</v>
      </c>
      <c r="R42" s="150">
        <f>+O42/P42</f>
        <v>5.119533527696793</v>
      </c>
      <c r="S42" s="145">
        <v>2197.5</v>
      </c>
      <c r="T42" s="151">
        <f t="shared" si="5"/>
        <v>-0.20091012514220705</v>
      </c>
      <c r="U42" s="145">
        <v>2496030</v>
      </c>
      <c r="V42" s="146">
        <v>275430</v>
      </c>
      <c r="W42" s="165">
        <f t="shared" si="6"/>
        <v>9.062302581418146</v>
      </c>
      <c r="X42" s="45"/>
    </row>
    <row r="43" spans="1:24" s="20" customFormat="1" ht="15" customHeight="1">
      <c r="A43" s="54">
        <v>39</v>
      </c>
      <c r="B43" s="164" t="s">
        <v>81</v>
      </c>
      <c r="C43" s="143">
        <v>39836</v>
      </c>
      <c r="D43" s="142" t="s">
        <v>39</v>
      </c>
      <c r="E43" s="142" t="s">
        <v>47</v>
      </c>
      <c r="F43" s="144">
        <v>30</v>
      </c>
      <c r="G43" s="144">
        <v>7</v>
      </c>
      <c r="H43" s="144">
        <v>3</v>
      </c>
      <c r="I43" s="145">
        <v>464</v>
      </c>
      <c r="J43" s="146">
        <v>85</v>
      </c>
      <c r="K43" s="145">
        <v>487</v>
      </c>
      <c r="L43" s="146">
        <v>80</v>
      </c>
      <c r="M43" s="145">
        <v>628</v>
      </c>
      <c r="N43" s="146">
        <v>104</v>
      </c>
      <c r="O43" s="147">
        <f>+I43+K43+M43</f>
        <v>1579</v>
      </c>
      <c r="P43" s="148">
        <f>+J43+L43+N43</f>
        <v>269</v>
      </c>
      <c r="Q43" s="149">
        <f>IF(O43&lt;&gt;0,P43/G43,"")</f>
        <v>38.42857142857143</v>
      </c>
      <c r="R43" s="150">
        <f>IF(O43&lt;&gt;0,O43/P43,"")</f>
        <v>5.869888475836431</v>
      </c>
      <c r="S43" s="145">
        <v>13474</v>
      </c>
      <c r="T43" s="151">
        <f t="shared" si="5"/>
        <v>-0.8828113403592104</v>
      </c>
      <c r="U43" s="145">
        <v>106319</v>
      </c>
      <c r="V43" s="146">
        <v>10211</v>
      </c>
      <c r="W43" s="165">
        <f t="shared" si="6"/>
        <v>10.412202526686906</v>
      </c>
      <c r="X43" s="45"/>
    </row>
    <row r="44" spans="1:24" s="20" customFormat="1" ht="15" customHeight="1">
      <c r="A44" s="54">
        <v>40</v>
      </c>
      <c r="B44" s="164" t="s">
        <v>106</v>
      </c>
      <c r="C44" s="143">
        <v>39787</v>
      </c>
      <c r="D44" s="142" t="s">
        <v>4</v>
      </c>
      <c r="E44" s="142" t="s">
        <v>22</v>
      </c>
      <c r="F44" s="144">
        <v>406</v>
      </c>
      <c r="G44" s="144">
        <v>7</v>
      </c>
      <c r="H44" s="144">
        <v>10</v>
      </c>
      <c r="I44" s="145">
        <v>402</v>
      </c>
      <c r="J44" s="146">
        <v>67</v>
      </c>
      <c r="K44" s="145">
        <v>553</v>
      </c>
      <c r="L44" s="146">
        <v>86</v>
      </c>
      <c r="M44" s="145">
        <v>490</v>
      </c>
      <c r="N44" s="146">
        <v>80</v>
      </c>
      <c r="O44" s="147">
        <f>+M44+K44+I44</f>
        <v>1445</v>
      </c>
      <c r="P44" s="148">
        <f>+N44+L44+J44</f>
        <v>233</v>
      </c>
      <c r="Q44" s="149">
        <f>IF(O44&lt;&gt;0,P44/G44,"")</f>
        <v>33.285714285714285</v>
      </c>
      <c r="R44" s="150">
        <f>IF(O44&lt;&gt;0,O44/P44,"")</f>
        <v>6.201716738197425</v>
      </c>
      <c r="S44" s="145">
        <v>2070</v>
      </c>
      <c r="T44" s="151">
        <f t="shared" si="5"/>
        <v>-0.30193236714975846</v>
      </c>
      <c r="U44" s="145">
        <v>30390559</v>
      </c>
      <c r="V44" s="146">
        <v>3699979</v>
      </c>
      <c r="W44" s="165">
        <f t="shared" si="6"/>
        <v>8.213711212955532</v>
      </c>
      <c r="X44" s="45"/>
    </row>
    <row r="45" spans="1:24" s="20" customFormat="1" ht="15" customHeight="1">
      <c r="A45" s="54">
        <v>41</v>
      </c>
      <c r="B45" s="164" t="s">
        <v>37</v>
      </c>
      <c r="C45" s="143">
        <v>39766</v>
      </c>
      <c r="D45" s="142" t="s">
        <v>73</v>
      </c>
      <c r="E45" s="142" t="s">
        <v>38</v>
      </c>
      <c r="F45" s="144">
        <v>24</v>
      </c>
      <c r="G45" s="144">
        <v>3</v>
      </c>
      <c r="H45" s="144">
        <v>13</v>
      </c>
      <c r="I45" s="145">
        <v>330</v>
      </c>
      <c r="J45" s="146">
        <v>63</v>
      </c>
      <c r="K45" s="145">
        <v>352</v>
      </c>
      <c r="L45" s="146">
        <v>69</v>
      </c>
      <c r="M45" s="145">
        <v>461</v>
      </c>
      <c r="N45" s="146">
        <v>87</v>
      </c>
      <c r="O45" s="147">
        <f>SUM(I45+K45+M45)</f>
        <v>1143</v>
      </c>
      <c r="P45" s="148">
        <f>SUM(J45+L45+N45)</f>
        <v>219</v>
      </c>
      <c r="Q45" s="149">
        <f>IF(O45&lt;&gt;0,P45/G45,"")</f>
        <v>73</v>
      </c>
      <c r="R45" s="150">
        <f>IF(O45&lt;&gt;0,O45/P45,"")</f>
        <v>5.219178082191781</v>
      </c>
      <c r="S45" s="145">
        <v>1669</v>
      </c>
      <c r="T45" s="151">
        <f t="shared" si="5"/>
        <v>-0.3151587777112043</v>
      </c>
      <c r="U45" s="145">
        <v>268774</v>
      </c>
      <c r="V45" s="146">
        <v>51827</v>
      </c>
      <c r="W45" s="165">
        <f t="shared" si="6"/>
        <v>5.185984139541166</v>
      </c>
      <c r="X45" s="45"/>
    </row>
    <row r="46" spans="1:24" s="20" customFormat="1" ht="15" customHeight="1">
      <c r="A46" s="54">
        <v>42</v>
      </c>
      <c r="B46" s="164" t="s">
        <v>64</v>
      </c>
      <c r="C46" s="143">
        <v>39822</v>
      </c>
      <c r="D46" s="142" t="s">
        <v>29</v>
      </c>
      <c r="E46" s="142" t="s">
        <v>107</v>
      </c>
      <c r="F46" s="144">
        <v>59</v>
      </c>
      <c r="G46" s="144">
        <v>5</v>
      </c>
      <c r="H46" s="144">
        <v>5</v>
      </c>
      <c r="I46" s="145">
        <v>259</v>
      </c>
      <c r="J46" s="146">
        <v>45</v>
      </c>
      <c r="K46" s="145">
        <v>396</v>
      </c>
      <c r="L46" s="146">
        <v>60</v>
      </c>
      <c r="M46" s="145">
        <v>461</v>
      </c>
      <c r="N46" s="146">
        <v>75</v>
      </c>
      <c r="O46" s="147">
        <f>+I46+K46+M46</f>
        <v>1116</v>
      </c>
      <c r="P46" s="148">
        <f>+J46+L46+N46</f>
        <v>180</v>
      </c>
      <c r="Q46" s="149">
        <f>IF(O46&lt;&gt;0,P46/G46,"")</f>
        <v>36</v>
      </c>
      <c r="R46" s="150">
        <f>IF(O46&lt;&gt;0,O46/P46,"")</f>
        <v>6.2</v>
      </c>
      <c r="S46" s="145">
        <v>3962</v>
      </c>
      <c r="T46" s="151">
        <f t="shared" si="5"/>
        <v>-0.718324078748107</v>
      </c>
      <c r="U46" s="145">
        <v>190159</v>
      </c>
      <c r="V46" s="146">
        <v>22885</v>
      </c>
      <c r="W46" s="165">
        <f t="shared" si="6"/>
        <v>8.309329254970505</v>
      </c>
      <c r="X46" s="45"/>
    </row>
    <row r="47" spans="1:24" s="20" customFormat="1" ht="15" customHeight="1">
      <c r="A47" s="54">
        <v>43</v>
      </c>
      <c r="B47" s="164" t="s">
        <v>94</v>
      </c>
      <c r="C47" s="143">
        <v>39815</v>
      </c>
      <c r="D47" s="142" t="s">
        <v>31</v>
      </c>
      <c r="E47" s="142" t="s">
        <v>95</v>
      </c>
      <c r="F47" s="144">
        <v>37</v>
      </c>
      <c r="G47" s="144">
        <v>7</v>
      </c>
      <c r="H47" s="144">
        <v>6</v>
      </c>
      <c r="I47" s="145">
        <v>263</v>
      </c>
      <c r="J47" s="146">
        <v>57</v>
      </c>
      <c r="K47" s="145">
        <v>275</v>
      </c>
      <c r="L47" s="146">
        <v>68</v>
      </c>
      <c r="M47" s="145">
        <v>406</v>
      </c>
      <c r="N47" s="146">
        <v>99</v>
      </c>
      <c r="O47" s="147">
        <f>I47+K47+M47</f>
        <v>944</v>
      </c>
      <c r="P47" s="148">
        <f>J47+L47+N47</f>
        <v>224</v>
      </c>
      <c r="Q47" s="149">
        <f>P47/G47</f>
        <v>32</v>
      </c>
      <c r="R47" s="150">
        <f>+O47/P47</f>
        <v>4.214285714285714</v>
      </c>
      <c r="S47" s="145">
        <v>622</v>
      </c>
      <c r="T47" s="151">
        <f t="shared" si="5"/>
        <v>0.5176848874598071</v>
      </c>
      <c r="U47" s="145">
        <v>121409</v>
      </c>
      <c r="V47" s="146">
        <v>13315</v>
      </c>
      <c r="W47" s="165">
        <f t="shared" si="6"/>
        <v>9.118212542245587</v>
      </c>
      <c r="X47" s="45"/>
    </row>
    <row r="48" spans="1:24" s="20" customFormat="1" ht="15" customHeight="1">
      <c r="A48" s="54">
        <v>44</v>
      </c>
      <c r="B48" s="164" t="s">
        <v>56</v>
      </c>
      <c r="C48" s="143">
        <v>39815</v>
      </c>
      <c r="D48" s="142" t="s">
        <v>29</v>
      </c>
      <c r="E48" s="142" t="s">
        <v>22</v>
      </c>
      <c r="F48" s="144">
        <v>62</v>
      </c>
      <c r="G48" s="144">
        <v>3</v>
      </c>
      <c r="H48" s="144">
        <v>6</v>
      </c>
      <c r="I48" s="145">
        <v>129</v>
      </c>
      <c r="J48" s="146">
        <v>20</v>
      </c>
      <c r="K48" s="145">
        <v>210</v>
      </c>
      <c r="L48" s="146">
        <v>30</v>
      </c>
      <c r="M48" s="145">
        <v>405</v>
      </c>
      <c r="N48" s="146">
        <v>57</v>
      </c>
      <c r="O48" s="147">
        <f>+I48+K48+M48</f>
        <v>744</v>
      </c>
      <c r="P48" s="148">
        <f>+J48+L48+N48</f>
        <v>107</v>
      </c>
      <c r="Q48" s="149">
        <f aca="true" t="shared" si="8" ref="Q48:Q54">IF(O48&lt;&gt;0,P48/G48,"")</f>
        <v>35.666666666666664</v>
      </c>
      <c r="R48" s="150">
        <f aca="true" t="shared" si="9" ref="R48:R54">IF(O48&lt;&gt;0,O48/P48,"")</f>
        <v>6.953271028037383</v>
      </c>
      <c r="S48" s="145">
        <v>806</v>
      </c>
      <c r="T48" s="151">
        <f t="shared" si="5"/>
        <v>-0.07692307692307693</v>
      </c>
      <c r="U48" s="145">
        <v>586739</v>
      </c>
      <c r="V48" s="146">
        <v>60775</v>
      </c>
      <c r="W48" s="165">
        <f t="shared" si="6"/>
        <v>9.654282188399835</v>
      </c>
      <c r="X48" s="45"/>
    </row>
    <row r="49" spans="1:24" s="20" customFormat="1" ht="15" customHeight="1">
      <c r="A49" s="54">
        <v>45</v>
      </c>
      <c r="B49" s="164" t="s">
        <v>49</v>
      </c>
      <c r="C49" s="143">
        <v>39808</v>
      </c>
      <c r="D49" s="142" t="s">
        <v>40</v>
      </c>
      <c r="E49" s="142" t="s">
        <v>50</v>
      </c>
      <c r="F49" s="144">
        <v>198</v>
      </c>
      <c r="G49" s="144">
        <v>4</v>
      </c>
      <c r="H49" s="144">
        <v>7</v>
      </c>
      <c r="I49" s="145">
        <v>117</v>
      </c>
      <c r="J49" s="146">
        <v>19</v>
      </c>
      <c r="K49" s="145">
        <v>346.5</v>
      </c>
      <c r="L49" s="146">
        <v>46</v>
      </c>
      <c r="M49" s="145">
        <v>260.5</v>
      </c>
      <c r="N49" s="146">
        <v>36</v>
      </c>
      <c r="O49" s="147">
        <f>I49+K49+M49</f>
        <v>724</v>
      </c>
      <c r="P49" s="148">
        <f>J49+L49+N49</f>
        <v>101</v>
      </c>
      <c r="Q49" s="149">
        <f t="shared" si="8"/>
        <v>25.25</v>
      </c>
      <c r="R49" s="150">
        <f t="shared" si="9"/>
        <v>7.1683168316831685</v>
      </c>
      <c r="S49" s="145">
        <v>992</v>
      </c>
      <c r="T49" s="151">
        <f t="shared" si="5"/>
        <v>-0.2701612903225806</v>
      </c>
      <c r="U49" s="145">
        <v>1741193</v>
      </c>
      <c r="V49" s="146">
        <v>224024</v>
      </c>
      <c r="W49" s="165">
        <f t="shared" si="6"/>
        <v>7.772350283898154</v>
      </c>
      <c r="X49" s="45"/>
    </row>
    <row r="50" spans="1:24" s="20" customFormat="1" ht="15" customHeight="1">
      <c r="A50" s="54">
        <v>46</v>
      </c>
      <c r="B50" s="164" t="s">
        <v>46</v>
      </c>
      <c r="C50" s="143">
        <v>39801</v>
      </c>
      <c r="D50" s="142" t="s">
        <v>39</v>
      </c>
      <c r="E50" s="142" t="s">
        <v>47</v>
      </c>
      <c r="F50" s="144">
        <v>19</v>
      </c>
      <c r="G50" s="144">
        <v>4</v>
      </c>
      <c r="H50" s="144">
        <v>8</v>
      </c>
      <c r="I50" s="145">
        <v>136</v>
      </c>
      <c r="J50" s="146">
        <v>21</v>
      </c>
      <c r="K50" s="145">
        <v>279</v>
      </c>
      <c r="L50" s="146">
        <v>40</v>
      </c>
      <c r="M50" s="145">
        <v>296</v>
      </c>
      <c r="N50" s="146">
        <v>40</v>
      </c>
      <c r="O50" s="147">
        <f>+I50+K50+M50</f>
        <v>711</v>
      </c>
      <c r="P50" s="148">
        <f>+J50+L50+N50</f>
        <v>101</v>
      </c>
      <c r="Q50" s="149">
        <f t="shared" si="8"/>
        <v>25.25</v>
      </c>
      <c r="R50" s="150">
        <f t="shared" si="9"/>
        <v>7.03960396039604</v>
      </c>
      <c r="S50" s="145">
        <v>443</v>
      </c>
      <c r="T50" s="151">
        <f t="shared" si="5"/>
        <v>0.6049661399548533</v>
      </c>
      <c r="U50" s="145">
        <v>139600</v>
      </c>
      <c r="V50" s="146">
        <v>13180</v>
      </c>
      <c r="W50" s="165">
        <f t="shared" si="6"/>
        <v>10.591805766312595</v>
      </c>
      <c r="X50" s="45"/>
    </row>
    <row r="51" spans="1:24" s="20" customFormat="1" ht="15" customHeight="1">
      <c r="A51" s="54">
        <v>47</v>
      </c>
      <c r="B51" s="164" t="s">
        <v>108</v>
      </c>
      <c r="C51" s="143">
        <v>39745</v>
      </c>
      <c r="D51" s="142" t="s">
        <v>40</v>
      </c>
      <c r="E51" s="142" t="s">
        <v>116</v>
      </c>
      <c r="F51" s="144">
        <v>104</v>
      </c>
      <c r="G51" s="144">
        <v>1</v>
      </c>
      <c r="H51" s="144">
        <v>15</v>
      </c>
      <c r="I51" s="145">
        <v>73</v>
      </c>
      <c r="J51" s="146">
        <v>11</v>
      </c>
      <c r="K51" s="145">
        <v>170</v>
      </c>
      <c r="L51" s="146">
        <v>22</v>
      </c>
      <c r="M51" s="145">
        <v>120</v>
      </c>
      <c r="N51" s="146">
        <v>14</v>
      </c>
      <c r="O51" s="147">
        <f>I51+K51+M51</f>
        <v>363</v>
      </c>
      <c r="P51" s="148">
        <f>J51+L51+N51</f>
        <v>47</v>
      </c>
      <c r="Q51" s="149">
        <f t="shared" si="8"/>
        <v>47</v>
      </c>
      <c r="R51" s="150">
        <f t="shared" si="9"/>
        <v>7.723404255319149</v>
      </c>
      <c r="S51" s="145">
        <v>139</v>
      </c>
      <c r="T51" s="151">
        <f t="shared" si="5"/>
        <v>1.6115107913669064</v>
      </c>
      <c r="U51" s="145">
        <v>2756702</v>
      </c>
      <c r="V51" s="146">
        <v>367780</v>
      </c>
      <c r="W51" s="165">
        <f t="shared" si="6"/>
        <v>7.495519060307792</v>
      </c>
      <c r="X51" s="45"/>
    </row>
    <row r="52" spans="1:24" s="20" customFormat="1" ht="15" customHeight="1">
      <c r="A52" s="54">
        <v>48</v>
      </c>
      <c r="B52" s="164" t="s">
        <v>109</v>
      </c>
      <c r="C52" s="143">
        <v>39766</v>
      </c>
      <c r="D52" s="142" t="s">
        <v>110</v>
      </c>
      <c r="E52" s="142" t="s">
        <v>111</v>
      </c>
      <c r="F52" s="144">
        <v>17</v>
      </c>
      <c r="G52" s="144">
        <v>1</v>
      </c>
      <c r="H52" s="144">
        <v>12</v>
      </c>
      <c r="I52" s="145">
        <v>55</v>
      </c>
      <c r="J52" s="146">
        <v>11</v>
      </c>
      <c r="K52" s="145">
        <v>43</v>
      </c>
      <c r="L52" s="146">
        <v>8</v>
      </c>
      <c r="M52" s="145">
        <v>72</v>
      </c>
      <c r="N52" s="146">
        <v>14</v>
      </c>
      <c r="O52" s="147">
        <f>SUM(I52+K52+M52)</f>
        <v>170</v>
      </c>
      <c r="P52" s="148">
        <f>SUM(J52+L52+N52)</f>
        <v>33</v>
      </c>
      <c r="Q52" s="149">
        <f t="shared" si="8"/>
        <v>33</v>
      </c>
      <c r="R52" s="150">
        <f t="shared" si="9"/>
        <v>5.151515151515151</v>
      </c>
      <c r="S52" s="145"/>
      <c r="T52" s="151">
        <f t="shared" si="5"/>
      </c>
      <c r="U52" s="145">
        <v>73753</v>
      </c>
      <c r="V52" s="146">
        <v>10065</v>
      </c>
      <c r="W52" s="165">
        <f t="shared" si="6"/>
        <v>7.327670144063586</v>
      </c>
      <c r="X52" s="45"/>
    </row>
    <row r="53" spans="1:24" s="20" customFormat="1" ht="15" customHeight="1">
      <c r="A53" s="54">
        <v>49</v>
      </c>
      <c r="B53" s="164" t="s">
        <v>96</v>
      </c>
      <c r="C53" s="143">
        <v>39752</v>
      </c>
      <c r="D53" s="142" t="s">
        <v>4</v>
      </c>
      <c r="E53" s="142" t="s">
        <v>112</v>
      </c>
      <c r="F53" s="144">
        <v>45</v>
      </c>
      <c r="G53" s="144">
        <v>1</v>
      </c>
      <c r="H53" s="144">
        <v>16</v>
      </c>
      <c r="I53" s="145">
        <v>18</v>
      </c>
      <c r="J53" s="146">
        <v>3</v>
      </c>
      <c r="K53" s="145">
        <v>37</v>
      </c>
      <c r="L53" s="146">
        <v>6</v>
      </c>
      <c r="M53" s="145">
        <v>12</v>
      </c>
      <c r="N53" s="146">
        <v>2</v>
      </c>
      <c r="O53" s="147">
        <f>+M53+K53+I53</f>
        <v>67</v>
      </c>
      <c r="P53" s="148">
        <f>+N53+L53+J53</f>
        <v>11</v>
      </c>
      <c r="Q53" s="149">
        <f t="shared" si="8"/>
        <v>11</v>
      </c>
      <c r="R53" s="150">
        <f t="shared" si="9"/>
        <v>6.090909090909091</v>
      </c>
      <c r="S53" s="145">
        <v>595</v>
      </c>
      <c r="T53" s="151">
        <f t="shared" si="5"/>
        <v>-0.8873949579831932</v>
      </c>
      <c r="U53" s="145">
        <v>457178</v>
      </c>
      <c r="V53" s="146">
        <v>49864</v>
      </c>
      <c r="W53" s="165">
        <f t="shared" si="6"/>
        <v>9.168498315417937</v>
      </c>
      <c r="X53" s="45"/>
    </row>
    <row r="54" spans="1:24" s="20" customFormat="1" ht="15" customHeight="1" thickBot="1">
      <c r="A54" s="54">
        <v>50</v>
      </c>
      <c r="B54" s="179" t="s">
        <v>113</v>
      </c>
      <c r="C54" s="180">
        <v>39766</v>
      </c>
      <c r="D54" s="181" t="s">
        <v>110</v>
      </c>
      <c r="E54" s="181" t="s">
        <v>114</v>
      </c>
      <c r="F54" s="182">
        <v>50</v>
      </c>
      <c r="G54" s="182">
        <v>1</v>
      </c>
      <c r="H54" s="182">
        <v>12</v>
      </c>
      <c r="I54" s="183">
        <v>0</v>
      </c>
      <c r="J54" s="166">
        <v>0</v>
      </c>
      <c r="K54" s="183">
        <v>0</v>
      </c>
      <c r="L54" s="166">
        <v>0</v>
      </c>
      <c r="M54" s="183">
        <v>15</v>
      </c>
      <c r="N54" s="166">
        <v>2</v>
      </c>
      <c r="O54" s="190">
        <f>SUM(I54+K54+M54)</f>
        <v>15</v>
      </c>
      <c r="P54" s="191">
        <f>SUM(J54+L54+N54)</f>
        <v>2</v>
      </c>
      <c r="Q54" s="177">
        <f t="shared" si="8"/>
        <v>2</v>
      </c>
      <c r="R54" s="178">
        <f t="shared" si="9"/>
        <v>7.5</v>
      </c>
      <c r="S54" s="183"/>
      <c r="T54" s="167">
        <f t="shared" si="5"/>
      </c>
      <c r="U54" s="183">
        <v>217108</v>
      </c>
      <c r="V54" s="166">
        <v>31063</v>
      </c>
      <c r="W54" s="184">
        <f t="shared" si="6"/>
        <v>6.989279850626147</v>
      </c>
      <c r="X54" s="45"/>
    </row>
    <row r="55" spans="1:28" s="23" customFormat="1" ht="15">
      <c r="A55" s="1"/>
      <c r="B55" s="196"/>
      <c r="C55" s="197"/>
      <c r="D55" s="197"/>
      <c r="E55" s="198"/>
      <c r="F55" s="3"/>
      <c r="G55" s="3"/>
      <c r="H55" s="4"/>
      <c r="I55" s="126"/>
      <c r="J55" s="131"/>
      <c r="K55" s="126"/>
      <c r="L55" s="131"/>
      <c r="M55" s="126"/>
      <c r="N55" s="131"/>
      <c r="O55" s="127"/>
      <c r="P55" s="137"/>
      <c r="Q55" s="131"/>
      <c r="R55" s="5"/>
      <c r="S55" s="126"/>
      <c r="T55" s="6"/>
      <c r="U55" s="126"/>
      <c r="V55" s="131"/>
      <c r="W55" s="5"/>
      <c r="AB55" s="23" t="s">
        <v>21</v>
      </c>
    </row>
    <row r="56" spans="1:24" s="27" customFormat="1" ht="18">
      <c r="A56" s="24"/>
      <c r="B56" s="25"/>
      <c r="C56" s="26"/>
      <c r="F56" s="28"/>
      <c r="G56" s="29"/>
      <c r="H56" s="30"/>
      <c r="I56" s="32"/>
      <c r="J56" s="132"/>
      <c r="K56" s="32"/>
      <c r="L56" s="132"/>
      <c r="M56" s="32"/>
      <c r="N56" s="132"/>
      <c r="O56" s="32"/>
      <c r="P56" s="132"/>
      <c r="Q56" s="132"/>
      <c r="R56" s="31"/>
      <c r="S56" s="32"/>
      <c r="T56" s="33"/>
      <c r="U56" s="32"/>
      <c r="V56" s="132"/>
      <c r="W56" s="31"/>
      <c r="X56" s="34"/>
    </row>
    <row r="57" spans="4:23" ht="18">
      <c r="D57" s="194"/>
      <c r="E57" s="195"/>
      <c r="F57" s="195"/>
      <c r="G57" s="195"/>
      <c r="S57" s="202" t="s">
        <v>2</v>
      </c>
      <c r="T57" s="202"/>
      <c r="U57" s="202"/>
      <c r="V57" s="202"/>
      <c r="W57" s="202"/>
    </row>
    <row r="58" spans="4:23" ht="18">
      <c r="D58" s="40"/>
      <c r="E58" s="41"/>
      <c r="F58" s="42"/>
      <c r="G58" s="42"/>
      <c r="S58" s="202"/>
      <c r="T58" s="202"/>
      <c r="U58" s="202"/>
      <c r="V58" s="202"/>
      <c r="W58" s="202"/>
    </row>
    <row r="59" spans="19:23" ht="18">
      <c r="S59" s="202"/>
      <c r="T59" s="202"/>
      <c r="U59" s="202"/>
      <c r="V59" s="202"/>
      <c r="W59" s="202"/>
    </row>
    <row r="60" spans="16:23" ht="18">
      <c r="P60" s="199" t="s">
        <v>28</v>
      </c>
      <c r="Q60" s="200"/>
      <c r="R60" s="200"/>
      <c r="S60" s="200"/>
      <c r="T60" s="200"/>
      <c r="U60" s="200"/>
      <c r="V60" s="200"/>
      <c r="W60" s="200"/>
    </row>
    <row r="61" spans="16:23" ht="18">
      <c r="P61" s="200"/>
      <c r="Q61" s="200"/>
      <c r="R61" s="200"/>
      <c r="S61" s="200"/>
      <c r="T61" s="200"/>
      <c r="U61" s="200"/>
      <c r="V61" s="200"/>
      <c r="W61" s="200"/>
    </row>
    <row r="62" spans="16:23" ht="18">
      <c r="P62" s="200"/>
      <c r="Q62" s="200"/>
      <c r="R62" s="200"/>
      <c r="S62" s="200"/>
      <c r="T62" s="200"/>
      <c r="U62" s="200"/>
      <c r="V62" s="200"/>
      <c r="W62" s="200"/>
    </row>
    <row r="63" spans="16:23" ht="18">
      <c r="P63" s="200"/>
      <c r="Q63" s="200"/>
      <c r="R63" s="200"/>
      <c r="S63" s="200"/>
      <c r="T63" s="200"/>
      <c r="U63" s="200"/>
      <c r="V63" s="200"/>
      <c r="W63" s="200"/>
    </row>
    <row r="64" spans="16:23" ht="18">
      <c r="P64" s="200"/>
      <c r="Q64" s="200"/>
      <c r="R64" s="200"/>
      <c r="S64" s="200"/>
      <c r="T64" s="200"/>
      <c r="U64" s="200"/>
      <c r="V64" s="200"/>
      <c r="W64" s="200"/>
    </row>
    <row r="65" spans="16:23" ht="18">
      <c r="P65" s="200"/>
      <c r="Q65" s="200"/>
      <c r="R65" s="200"/>
      <c r="S65" s="200"/>
      <c r="T65" s="200"/>
      <c r="U65" s="200"/>
      <c r="V65" s="200"/>
      <c r="W65" s="200"/>
    </row>
    <row r="66" spans="16:23" ht="18">
      <c r="P66" s="201" t="s">
        <v>15</v>
      </c>
      <c r="Q66" s="200"/>
      <c r="R66" s="200"/>
      <c r="S66" s="200"/>
      <c r="T66" s="200"/>
      <c r="U66" s="200"/>
      <c r="V66" s="200"/>
      <c r="W66" s="200"/>
    </row>
    <row r="67" spans="16:23" ht="18">
      <c r="P67" s="200"/>
      <c r="Q67" s="200"/>
      <c r="R67" s="200"/>
      <c r="S67" s="200"/>
      <c r="T67" s="200"/>
      <c r="U67" s="200"/>
      <c r="V67" s="200"/>
      <c r="W67" s="200"/>
    </row>
    <row r="68" spans="16:23" ht="18">
      <c r="P68" s="200"/>
      <c r="Q68" s="200"/>
      <c r="R68" s="200"/>
      <c r="S68" s="200"/>
      <c r="T68" s="200"/>
      <c r="U68" s="200"/>
      <c r="V68" s="200"/>
      <c r="W68" s="200"/>
    </row>
    <row r="69" spans="16:23" ht="18">
      <c r="P69" s="200"/>
      <c r="Q69" s="200"/>
      <c r="R69" s="200"/>
      <c r="S69" s="200"/>
      <c r="T69" s="200"/>
      <c r="U69" s="200"/>
      <c r="V69" s="200"/>
      <c r="W69" s="200"/>
    </row>
    <row r="70" spans="16:23" ht="18">
      <c r="P70" s="200"/>
      <c r="Q70" s="200"/>
      <c r="R70" s="200"/>
      <c r="S70" s="200"/>
      <c r="T70" s="200"/>
      <c r="U70" s="200"/>
      <c r="V70" s="200"/>
      <c r="W70" s="200"/>
    </row>
    <row r="71" spans="16:23" ht="18">
      <c r="P71" s="200"/>
      <c r="Q71" s="200"/>
      <c r="R71" s="200"/>
      <c r="S71" s="200"/>
      <c r="T71" s="200"/>
      <c r="U71" s="200"/>
      <c r="V71" s="200"/>
      <c r="W71" s="200"/>
    </row>
    <row r="72" spans="16:23" ht="18">
      <c r="P72" s="200"/>
      <c r="Q72" s="200"/>
      <c r="R72" s="200"/>
      <c r="S72" s="200"/>
      <c r="T72" s="200"/>
      <c r="U72" s="200"/>
      <c r="V72" s="200"/>
      <c r="W72" s="200"/>
    </row>
  </sheetData>
  <sheetProtection/>
  <mergeCells count="19">
    <mergeCell ref="U3:W3"/>
    <mergeCell ref="B3:B4"/>
    <mergeCell ref="C3:C4"/>
    <mergeCell ref="E3:E4"/>
    <mergeCell ref="H3:H4"/>
    <mergeCell ref="D3:D4"/>
    <mergeCell ref="M3:N3"/>
    <mergeCell ref="K3:L3"/>
    <mergeCell ref="O3:R3"/>
    <mergeCell ref="D57:G57"/>
    <mergeCell ref="B55:E55"/>
    <mergeCell ref="P60:W65"/>
    <mergeCell ref="P66:W72"/>
    <mergeCell ref="S57:W59"/>
    <mergeCell ref="A2:W2"/>
    <mergeCell ref="S3:T3"/>
    <mergeCell ref="F3:F4"/>
    <mergeCell ref="I3:J3"/>
    <mergeCell ref="G3:G4"/>
  </mergeCells>
  <printOptions/>
  <pageMargins left="0.3" right="0.13" top="1" bottom="1" header="0.5" footer="0.5"/>
  <pageSetup orientation="portrait" paperSize="9" scale="35" r:id="rId2"/>
  <ignoredErrors>
    <ignoredError sqref="X6:X7 X35:X40 X13:X26 X47:X50" formula="1" unlockedFormula="1"/>
    <ignoredError sqref="O10:R53" formula="1"/>
    <ignoredError sqref="X27:X34 X9:X12" unlocked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16" zoomScaleNormal="116" zoomScalePageLayoutView="0" workbookViewId="0" topLeftCell="A1">
      <selection activeCell="B3" sqref="B3:B4"/>
    </sheetView>
  </sheetViews>
  <sheetFormatPr defaultColWidth="39.8515625" defaultRowHeight="12.75"/>
  <cols>
    <col min="1" max="1" width="3.57421875" style="119" bestFit="1" customWidth="1"/>
    <col min="2" max="2" width="44.00390625" style="118" bestFit="1" customWidth="1"/>
    <col min="3" max="3" width="9.421875" style="116" customWidth="1"/>
    <col min="4" max="4" width="14.140625" style="118" customWidth="1"/>
    <col min="5" max="5" width="18.140625" style="120" hidden="1" customWidth="1"/>
    <col min="6" max="6" width="6.28125" style="116" hidden="1" customWidth="1"/>
    <col min="7" max="7" width="8.140625" style="116" customWidth="1"/>
    <col min="8" max="8" width="9.421875" style="116" customWidth="1"/>
    <col min="9" max="9" width="11.00390625" style="117" hidden="1" customWidth="1"/>
    <col min="10" max="10" width="7.421875" style="118" hidden="1" customWidth="1"/>
    <col min="11" max="11" width="11.00390625" style="117" hidden="1" customWidth="1"/>
    <col min="12" max="12" width="8.00390625" style="118" hidden="1" customWidth="1"/>
    <col min="13" max="13" width="12.140625" style="117" hidden="1" customWidth="1"/>
    <col min="14" max="14" width="8.00390625" style="118" hidden="1" customWidth="1"/>
    <col min="15" max="15" width="15.28125" style="121" bestFit="1" customWidth="1"/>
    <col min="16" max="16" width="9.28125" style="118" customWidth="1"/>
    <col min="17" max="17" width="10.7109375" style="118" hidden="1" customWidth="1"/>
    <col min="18" max="18" width="7.7109375" style="123" hidden="1" customWidth="1"/>
    <col min="19" max="19" width="12.140625" style="124" hidden="1" customWidth="1"/>
    <col min="20" max="20" width="10.28125" style="118" hidden="1" customWidth="1"/>
    <col min="21" max="21" width="14.8515625" style="117" bestFit="1" customWidth="1"/>
    <col min="22" max="22" width="12.140625" style="125" bestFit="1" customWidth="1"/>
    <col min="23" max="23" width="7.57421875" style="123" bestFit="1" customWidth="1"/>
    <col min="24" max="24" width="39.8515625" style="122" customWidth="1"/>
    <col min="25" max="27" width="39.8515625" style="118" customWidth="1"/>
    <col min="28" max="28" width="2.00390625" style="118" bestFit="1" customWidth="1"/>
    <col min="29" max="16384" width="39.8515625" style="118" customWidth="1"/>
  </cols>
  <sheetData>
    <row r="1" spans="1:15" s="67" customFormat="1" ht="99" customHeight="1">
      <c r="A1" s="55"/>
      <c r="B1" s="56"/>
      <c r="C1" s="57"/>
      <c r="D1" s="58"/>
      <c r="E1" s="58"/>
      <c r="F1" s="59"/>
      <c r="G1" s="59"/>
      <c r="H1" s="59"/>
      <c r="I1" s="60"/>
      <c r="J1" s="61"/>
      <c r="K1" s="62"/>
      <c r="L1" s="63"/>
      <c r="M1" s="64"/>
      <c r="N1" s="65"/>
      <c r="O1" s="66"/>
    </row>
    <row r="2" spans="1:23" s="68" customFormat="1" ht="27.75" thickBot="1">
      <c r="A2" s="215" t="s">
        <v>16</v>
      </c>
      <c r="B2" s="216"/>
      <c r="C2" s="216"/>
      <c r="D2" s="216"/>
      <c r="E2" s="216"/>
      <c r="F2" s="216"/>
      <c r="G2" s="216"/>
      <c r="H2" s="216"/>
      <c r="I2" s="216"/>
      <c r="J2" s="216"/>
      <c r="K2" s="216"/>
      <c r="L2" s="216"/>
      <c r="M2" s="216"/>
      <c r="N2" s="216"/>
      <c r="O2" s="216"/>
      <c r="P2" s="216"/>
      <c r="Q2" s="216"/>
      <c r="R2" s="216"/>
      <c r="S2" s="216"/>
      <c r="T2" s="216"/>
      <c r="U2" s="216"/>
      <c r="V2" s="216"/>
      <c r="W2" s="216"/>
    </row>
    <row r="3" spans="1:23" s="70" customFormat="1" ht="16.5" customHeight="1">
      <c r="A3" s="69"/>
      <c r="B3" s="217" t="s">
        <v>17</v>
      </c>
      <c r="C3" s="219" t="s">
        <v>23</v>
      </c>
      <c r="D3" s="221" t="s">
        <v>6</v>
      </c>
      <c r="E3" s="221" t="s">
        <v>3</v>
      </c>
      <c r="F3" s="221" t="s">
        <v>24</v>
      </c>
      <c r="G3" s="221" t="s">
        <v>25</v>
      </c>
      <c r="H3" s="221" t="s">
        <v>26</v>
      </c>
      <c r="I3" s="224" t="s">
        <v>7</v>
      </c>
      <c r="J3" s="224"/>
      <c r="K3" s="224" t="s">
        <v>8</v>
      </c>
      <c r="L3" s="224"/>
      <c r="M3" s="224" t="s">
        <v>9</v>
      </c>
      <c r="N3" s="224"/>
      <c r="O3" s="225" t="s">
        <v>27</v>
      </c>
      <c r="P3" s="225"/>
      <c r="Q3" s="225"/>
      <c r="R3" s="225"/>
      <c r="S3" s="224" t="s">
        <v>5</v>
      </c>
      <c r="T3" s="224"/>
      <c r="U3" s="225" t="s">
        <v>18</v>
      </c>
      <c r="V3" s="225"/>
      <c r="W3" s="226"/>
    </row>
    <row r="4" spans="1:23" s="70" customFormat="1" ht="37.5" customHeight="1" thickBot="1">
      <c r="A4" s="71"/>
      <c r="B4" s="218"/>
      <c r="C4" s="220"/>
      <c r="D4" s="222"/>
      <c r="E4" s="222"/>
      <c r="F4" s="223"/>
      <c r="G4" s="223"/>
      <c r="H4" s="223"/>
      <c r="I4" s="72" t="s">
        <v>12</v>
      </c>
      <c r="J4" s="73" t="s">
        <v>11</v>
      </c>
      <c r="K4" s="72" t="s">
        <v>12</v>
      </c>
      <c r="L4" s="73" t="s">
        <v>11</v>
      </c>
      <c r="M4" s="72" t="s">
        <v>12</v>
      </c>
      <c r="N4" s="73" t="s">
        <v>11</v>
      </c>
      <c r="O4" s="74" t="s">
        <v>12</v>
      </c>
      <c r="P4" s="75" t="s">
        <v>11</v>
      </c>
      <c r="Q4" s="75" t="s">
        <v>19</v>
      </c>
      <c r="R4" s="76" t="s">
        <v>20</v>
      </c>
      <c r="S4" s="72" t="s">
        <v>12</v>
      </c>
      <c r="T4" s="77" t="s">
        <v>10</v>
      </c>
      <c r="U4" s="72" t="s">
        <v>12</v>
      </c>
      <c r="V4" s="73" t="s">
        <v>11</v>
      </c>
      <c r="W4" s="78" t="s">
        <v>20</v>
      </c>
    </row>
    <row r="5" spans="1:24" s="79" customFormat="1" ht="15.75" customHeight="1">
      <c r="A5" s="2">
        <v>1</v>
      </c>
      <c r="B5" s="152" t="s">
        <v>97</v>
      </c>
      <c r="C5" s="153">
        <v>39850</v>
      </c>
      <c r="D5" s="154" t="s">
        <v>29</v>
      </c>
      <c r="E5" s="154" t="s">
        <v>30</v>
      </c>
      <c r="F5" s="155">
        <v>71</v>
      </c>
      <c r="G5" s="155">
        <v>72</v>
      </c>
      <c r="H5" s="155">
        <v>1</v>
      </c>
      <c r="I5" s="156">
        <v>248252</v>
      </c>
      <c r="J5" s="157">
        <v>23037</v>
      </c>
      <c r="K5" s="156">
        <v>363196</v>
      </c>
      <c r="L5" s="157">
        <v>32974</v>
      </c>
      <c r="M5" s="156">
        <v>363446</v>
      </c>
      <c r="N5" s="157">
        <v>33252</v>
      </c>
      <c r="O5" s="158">
        <f>+I5+K5+M5</f>
        <v>974894</v>
      </c>
      <c r="P5" s="159">
        <f>+J5+L5+N5</f>
        <v>89263</v>
      </c>
      <c r="Q5" s="160">
        <f>IF(O5&lt;&gt;0,P5/G5,"")</f>
        <v>1239.763888888889</v>
      </c>
      <c r="R5" s="161">
        <f>IF(O5&lt;&gt;0,O5/P5,"")</f>
        <v>10.921591252814716</v>
      </c>
      <c r="S5" s="156"/>
      <c r="T5" s="162">
        <f aca="true" t="shared" si="0" ref="T5:T24">IF(S5&lt;&gt;0,-(S5-O5)/S5,"")</f>
      </c>
      <c r="U5" s="156">
        <v>998603</v>
      </c>
      <c r="V5" s="157">
        <v>91652</v>
      </c>
      <c r="W5" s="163">
        <f aca="true" t="shared" si="1" ref="W5:W24">U5/V5</f>
        <v>10.895594204163576</v>
      </c>
      <c r="X5" s="70"/>
    </row>
    <row r="6" spans="1:24" s="79" customFormat="1" ht="16.5" customHeight="1">
      <c r="A6" s="2">
        <v>2</v>
      </c>
      <c r="B6" s="164" t="s">
        <v>74</v>
      </c>
      <c r="C6" s="143">
        <v>39836</v>
      </c>
      <c r="D6" s="142" t="s">
        <v>73</v>
      </c>
      <c r="E6" s="142" t="s">
        <v>75</v>
      </c>
      <c r="F6" s="144">
        <v>180</v>
      </c>
      <c r="G6" s="144">
        <v>181</v>
      </c>
      <c r="H6" s="144">
        <v>3</v>
      </c>
      <c r="I6" s="145">
        <v>113470.5</v>
      </c>
      <c r="J6" s="146">
        <v>13317</v>
      </c>
      <c r="K6" s="145">
        <v>170570</v>
      </c>
      <c r="L6" s="146">
        <v>18744</v>
      </c>
      <c r="M6" s="145">
        <v>203417</v>
      </c>
      <c r="N6" s="146">
        <v>22252</v>
      </c>
      <c r="O6" s="147">
        <f>SUM(I6+K6+M6)</f>
        <v>487457.5</v>
      </c>
      <c r="P6" s="148">
        <f>SUM(J6+L6+N6)</f>
        <v>54313</v>
      </c>
      <c r="Q6" s="149">
        <f>IF(O6&lt;&gt;0,P6/G6,"")</f>
        <v>300.0718232044199</v>
      </c>
      <c r="R6" s="150">
        <f>IF(O6&lt;&gt;0,O6/P6,"")</f>
        <v>8.97496916023788</v>
      </c>
      <c r="S6" s="145">
        <v>722335</v>
      </c>
      <c r="T6" s="151">
        <f t="shared" si="0"/>
        <v>-0.3251642243557352</v>
      </c>
      <c r="U6" s="145">
        <v>3569812</v>
      </c>
      <c r="V6" s="146">
        <v>418600</v>
      </c>
      <c r="W6" s="165">
        <f t="shared" si="1"/>
        <v>8.527978977544194</v>
      </c>
      <c r="X6" s="70"/>
    </row>
    <row r="7" spans="1:24" s="79" customFormat="1" ht="15.75" customHeight="1" thickBot="1">
      <c r="A7" s="48">
        <v>3</v>
      </c>
      <c r="B7" s="179" t="s">
        <v>98</v>
      </c>
      <c r="C7" s="180">
        <v>39850</v>
      </c>
      <c r="D7" s="181" t="s">
        <v>4</v>
      </c>
      <c r="E7" s="181" t="s">
        <v>48</v>
      </c>
      <c r="F7" s="182">
        <v>78</v>
      </c>
      <c r="G7" s="182">
        <v>79</v>
      </c>
      <c r="H7" s="182">
        <v>1</v>
      </c>
      <c r="I7" s="183">
        <v>123637</v>
      </c>
      <c r="J7" s="166">
        <v>12399</v>
      </c>
      <c r="K7" s="183">
        <v>146412</v>
      </c>
      <c r="L7" s="166">
        <v>14172</v>
      </c>
      <c r="M7" s="183">
        <v>130934</v>
      </c>
      <c r="N7" s="166">
        <v>12800</v>
      </c>
      <c r="O7" s="190">
        <f>+M7+K7+I7</f>
        <v>400983</v>
      </c>
      <c r="P7" s="191">
        <f>+N7+L7+J7</f>
        <v>39371</v>
      </c>
      <c r="Q7" s="177">
        <f>IF(O7&lt;&gt;0,P7/G7,"")</f>
        <v>498.36708860759495</v>
      </c>
      <c r="R7" s="178">
        <f>IF(O7&lt;&gt;0,O7/P7,"")</f>
        <v>10.184729877320871</v>
      </c>
      <c r="S7" s="183"/>
      <c r="T7" s="167">
        <f t="shared" si="0"/>
      </c>
      <c r="U7" s="183">
        <v>400983</v>
      </c>
      <c r="V7" s="166">
        <v>39371</v>
      </c>
      <c r="W7" s="184">
        <f t="shared" si="1"/>
        <v>10.184729877320871</v>
      </c>
      <c r="X7" s="80"/>
    </row>
    <row r="8" spans="1:25" s="83" customFormat="1" ht="15.75" customHeight="1">
      <c r="A8" s="81">
        <v>4</v>
      </c>
      <c r="B8" s="168" t="s">
        <v>77</v>
      </c>
      <c r="C8" s="169">
        <v>39836</v>
      </c>
      <c r="D8" s="170" t="s">
        <v>4</v>
      </c>
      <c r="E8" s="189" t="s">
        <v>63</v>
      </c>
      <c r="F8" s="171">
        <v>108</v>
      </c>
      <c r="G8" s="171">
        <v>108</v>
      </c>
      <c r="H8" s="171">
        <v>3</v>
      </c>
      <c r="I8" s="172">
        <v>78439</v>
      </c>
      <c r="J8" s="173">
        <v>9885</v>
      </c>
      <c r="K8" s="172">
        <v>100852</v>
      </c>
      <c r="L8" s="173">
        <v>11025</v>
      </c>
      <c r="M8" s="172">
        <v>89282</v>
      </c>
      <c r="N8" s="173">
        <v>9695</v>
      </c>
      <c r="O8" s="192">
        <f>+M8+K8+I8</f>
        <v>268573</v>
      </c>
      <c r="P8" s="193">
        <f>+N8+L8+J8</f>
        <v>30605</v>
      </c>
      <c r="Q8" s="185">
        <f>IF(O8&lt;&gt;0,P8/G8,"")</f>
        <v>283.3796296296296</v>
      </c>
      <c r="R8" s="186">
        <f>IF(O8&lt;&gt;0,O8/P8,"")</f>
        <v>8.775461525894462</v>
      </c>
      <c r="S8" s="172">
        <v>466588</v>
      </c>
      <c r="T8" s="174">
        <f t="shared" si="0"/>
        <v>-0.4243893970697918</v>
      </c>
      <c r="U8" s="172">
        <v>2098882</v>
      </c>
      <c r="V8" s="173">
        <v>244370</v>
      </c>
      <c r="W8" s="175">
        <f t="shared" si="1"/>
        <v>8.588951180586815</v>
      </c>
      <c r="X8" s="80"/>
      <c r="Y8" s="82"/>
    </row>
    <row r="9" spans="1:24" s="67" customFormat="1" ht="15.75" customHeight="1">
      <c r="A9" s="2">
        <v>5</v>
      </c>
      <c r="B9" s="164" t="s">
        <v>66</v>
      </c>
      <c r="C9" s="143">
        <v>39829</v>
      </c>
      <c r="D9" s="187" t="s">
        <v>40</v>
      </c>
      <c r="E9" s="189" t="s">
        <v>76</v>
      </c>
      <c r="F9" s="188">
        <v>169</v>
      </c>
      <c r="G9" s="144">
        <v>161</v>
      </c>
      <c r="H9" s="144">
        <v>4</v>
      </c>
      <c r="I9" s="145">
        <v>70941</v>
      </c>
      <c r="J9" s="146">
        <v>9826</v>
      </c>
      <c r="K9" s="145">
        <v>90675</v>
      </c>
      <c r="L9" s="146">
        <v>11924</v>
      </c>
      <c r="M9" s="145">
        <v>103494.5</v>
      </c>
      <c r="N9" s="146">
        <v>13309</v>
      </c>
      <c r="O9" s="147">
        <f>I9+K9+M9</f>
        <v>265110.5</v>
      </c>
      <c r="P9" s="148">
        <f>J9+L9+N9</f>
        <v>35059</v>
      </c>
      <c r="Q9" s="149">
        <f>IF(O9&lt;&gt;0,P9/G9,"")</f>
        <v>217.75776397515529</v>
      </c>
      <c r="R9" s="150">
        <f>IF(O9&lt;&gt;0,O9/P9,"")</f>
        <v>7.561838614906301</v>
      </c>
      <c r="S9" s="145">
        <v>439376.5</v>
      </c>
      <c r="T9" s="151">
        <f t="shared" si="0"/>
        <v>-0.39662112106587405</v>
      </c>
      <c r="U9" s="145">
        <v>3471226.5</v>
      </c>
      <c r="V9" s="146">
        <v>467004</v>
      </c>
      <c r="W9" s="165">
        <f t="shared" si="1"/>
        <v>7.432969524886296</v>
      </c>
      <c r="X9" s="80"/>
    </row>
    <row r="10" spans="1:24" s="67" customFormat="1" ht="15.75" customHeight="1">
      <c r="A10" s="2">
        <v>6</v>
      </c>
      <c r="B10" s="164" t="s">
        <v>86</v>
      </c>
      <c r="C10" s="143">
        <v>39843</v>
      </c>
      <c r="D10" s="142" t="s">
        <v>31</v>
      </c>
      <c r="E10" s="170" t="s">
        <v>32</v>
      </c>
      <c r="F10" s="144">
        <v>80</v>
      </c>
      <c r="G10" s="144">
        <v>80</v>
      </c>
      <c r="H10" s="144">
        <v>2</v>
      </c>
      <c r="I10" s="145">
        <v>60218</v>
      </c>
      <c r="J10" s="146">
        <v>5715</v>
      </c>
      <c r="K10" s="145">
        <v>89707.5</v>
      </c>
      <c r="L10" s="146">
        <v>8281</v>
      </c>
      <c r="M10" s="145">
        <v>102823.5</v>
      </c>
      <c r="N10" s="146">
        <v>9518</v>
      </c>
      <c r="O10" s="147">
        <f>I10+K10+M10</f>
        <v>252749</v>
      </c>
      <c r="P10" s="148">
        <f>J10+L10+N10</f>
        <v>23514</v>
      </c>
      <c r="Q10" s="149">
        <f>P10/G10</f>
        <v>293.925</v>
      </c>
      <c r="R10" s="150">
        <f>+O10/P10</f>
        <v>10.748873011822743</v>
      </c>
      <c r="S10" s="145">
        <v>428894</v>
      </c>
      <c r="T10" s="151">
        <f t="shared" si="0"/>
        <v>-0.4106958828988048</v>
      </c>
      <c r="U10" s="145">
        <v>920677.5</v>
      </c>
      <c r="V10" s="146">
        <v>90545</v>
      </c>
      <c r="W10" s="165">
        <f t="shared" si="1"/>
        <v>10.168176045060466</v>
      </c>
      <c r="X10" s="83"/>
    </row>
    <row r="11" spans="1:24" s="67" customFormat="1" ht="15.75" customHeight="1">
      <c r="A11" s="2">
        <v>7</v>
      </c>
      <c r="B11" s="164" t="s">
        <v>87</v>
      </c>
      <c r="C11" s="143">
        <v>39843</v>
      </c>
      <c r="D11" s="142" t="s">
        <v>4</v>
      </c>
      <c r="E11" s="142" t="s">
        <v>63</v>
      </c>
      <c r="F11" s="144">
        <v>53</v>
      </c>
      <c r="G11" s="144">
        <v>53</v>
      </c>
      <c r="H11" s="144">
        <v>2</v>
      </c>
      <c r="I11" s="145">
        <v>35294</v>
      </c>
      <c r="J11" s="146">
        <v>3112</v>
      </c>
      <c r="K11" s="145">
        <v>50221</v>
      </c>
      <c r="L11" s="146">
        <v>4332</v>
      </c>
      <c r="M11" s="145">
        <v>56919</v>
      </c>
      <c r="N11" s="146">
        <v>4887</v>
      </c>
      <c r="O11" s="147">
        <f>+M11+K11+I11</f>
        <v>142434</v>
      </c>
      <c r="P11" s="148">
        <f>+N11+L11+J11</f>
        <v>12331</v>
      </c>
      <c r="Q11" s="149">
        <f aca="true" t="shared" si="2" ref="Q11:Q16">IF(O11&lt;&gt;0,P11/G11,"")</f>
        <v>232.66037735849056</v>
      </c>
      <c r="R11" s="150">
        <f aca="true" t="shared" si="3" ref="R11:R16">IF(O11&lt;&gt;0,O11/P11,"")</f>
        <v>11.550888005838942</v>
      </c>
      <c r="S11" s="145">
        <v>267469</v>
      </c>
      <c r="T11" s="151">
        <f t="shared" si="0"/>
        <v>-0.46747473538989565</v>
      </c>
      <c r="U11" s="145">
        <v>584089</v>
      </c>
      <c r="V11" s="146">
        <v>53612</v>
      </c>
      <c r="W11" s="165">
        <f t="shared" si="1"/>
        <v>10.89474371409386</v>
      </c>
      <c r="X11" s="82"/>
    </row>
    <row r="12" spans="1:25" s="67" customFormat="1" ht="15.75" customHeight="1">
      <c r="A12" s="2">
        <v>8</v>
      </c>
      <c r="B12" s="164" t="s">
        <v>67</v>
      </c>
      <c r="C12" s="143">
        <v>39829</v>
      </c>
      <c r="D12" s="142" t="s">
        <v>29</v>
      </c>
      <c r="E12" s="142" t="s">
        <v>30</v>
      </c>
      <c r="F12" s="144">
        <v>91</v>
      </c>
      <c r="G12" s="144">
        <v>79</v>
      </c>
      <c r="H12" s="144">
        <v>4</v>
      </c>
      <c r="I12" s="145">
        <v>34692</v>
      </c>
      <c r="J12" s="146">
        <v>3657</v>
      </c>
      <c r="K12" s="145">
        <v>49184</v>
      </c>
      <c r="L12" s="146">
        <v>5000</v>
      </c>
      <c r="M12" s="145">
        <v>47100</v>
      </c>
      <c r="N12" s="146">
        <v>4802</v>
      </c>
      <c r="O12" s="147">
        <f>+I12+K12+M12</f>
        <v>130976</v>
      </c>
      <c r="P12" s="148">
        <f>+J12+L12+N12</f>
        <v>13459</v>
      </c>
      <c r="Q12" s="149">
        <f t="shared" si="2"/>
        <v>170.36708860759492</v>
      </c>
      <c r="R12" s="150">
        <f t="shared" si="3"/>
        <v>9.731480793521063</v>
      </c>
      <c r="S12" s="145">
        <v>345416</v>
      </c>
      <c r="T12" s="151">
        <f t="shared" si="0"/>
        <v>-0.6208166384880839</v>
      </c>
      <c r="U12" s="145">
        <v>2852136</v>
      </c>
      <c r="V12" s="146">
        <v>304099</v>
      </c>
      <c r="W12" s="165">
        <f t="shared" si="1"/>
        <v>9.378971979519827</v>
      </c>
      <c r="X12" s="84"/>
      <c r="Y12" s="82"/>
    </row>
    <row r="13" spans="1:25" s="67" customFormat="1" ht="15.75" customHeight="1">
      <c r="A13" s="2">
        <v>9</v>
      </c>
      <c r="B13" s="164" t="s">
        <v>78</v>
      </c>
      <c r="C13" s="143">
        <v>39836</v>
      </c>
      <c r="D13" s="142" t="s">
        <v>40</v>
      </c>
      <c r="E13" s="142" t="s">
        <v>79</v>
      </c>
      <c r="F13" s="144">
        <v>86</v>
      </c>
      <c r="G13" s="144">
        <v>82</v>
      </c>
      <c r="H13" s="144">
        <v>3</v>
      </c>
      <c r="I13" s="145">
        <v>37500</v>
      </c>
      <c r="J13" s="146">
        <v>4322</v>
      </c>
      <c r="K13" s="145">
        <v>42523.5</v>
      </c>
      <c r="L13" s="146">
        <v>4732</v>
      </c>
      <c r="M13" s="145">
        <v>45881.5</v>
      </c>
      <c r="N13" s="146">
        <v>4918</v>
      </c>
      <c r="O13" s="147">
        <f>I13+K13+M13</f>
        <v>125905</v>
      </c>
      <c r="P13" s="148">
        <f>J13+L13+N13</f>
        <v>13972</v>
      </c>
      <c r="Q13" s="149">
        <f t="shared" si="2"/>
        <v>170.390243902439</v>
      </c>
      <c r="R13" s="150">
        <f t="shared" si="3"/>
        <v>9.011236759232752</v>
      </c>
      <c r="S13" s="145">
        <v>281413</v>
      </c>
      <c r="T13" s="151">
        <f t="shared" si="0"/>
        <v>-0.552597072629907</v>
      </c>
      <c r="U13" s="145">
        <v>1294514</v>
      </c>
      <c r="V13" s="146">
        <v>142027</v>
      </c>
      <c r="W13" s="165">
        <f t="shared" si="1"/>
        <v>9.114562723989101</v>
      </c>
      <c r="X13" s="82"/>
      <c r="Y13" s="82"/>
    </row>
    <row r="14" spans="1:25" s="67" customFormat="1" ht="15.75" customHeight="1">
      <c r="A14" s="2">
        <v>10</v>
      </c>
      <c r="B14" s="164" t="s">
        <v>88</v>
      </c>
      <c r="C14" s="143">
        <v>39843</v>
      </c>
      <c r="D14" s="142" t="s">
        <v>40</v>
      </c>
      <c r="E14" s="142" t="s">
        <v>89</v>
      </c>
      <c r="F14" s="144">
        <v>92</v>
      </c>
      <c r="G14" s="144">
        <v>92</v>
      </c>
      <c r="H14" s="144">
        <v>2</v>
      </c>
      <c r="I14" s="145">
        <v>31684.5</v>
      </c>
      <c r="J14" s="146">
        <v>3480</v>
      </c>
      <c r="K14" s="145">
        <v>41466.5</v>
      </c>
      <c r="L14" s="146">
        <v>4345</v>
      </c>
      <c r="M14" s="145">
        <v>46648.5</v>
      </c>
      <c r="N14" s="146">
        <v>4782</v>
      </c>
      <c r="O14" s="147">
        <f>I14+K14+M14</f>
        <v>119799.5</v>
      </c>
      <c r="P14" s="148">
        <f>J14+L14+N14</f>
        <v>12607</v>
      </c>
      <c r="Q14" s="149">
        <f t="shared" si="2"/>
        <v>137.0326086956522</v>
      </c>
      <c r="R14" s="150">
        <f t="shared" si="3"/>
        <v>9.502617593400492</v>
      </c>
      <c r="S14" s="145">
        <v>206474</v>
      </c>
      <c r="T14" s="151">
        <f t="shared" si="0"/>
        <v>-0.419784089037845</v>
      </c>
      <c r="U14" s="145">
        <v>494434</v>
      </c>
      <c r="V14" s="146">
        <v>54487</v>
      </c>
      <c r="W14" s="165">
        <f t="shared" si="1"/>
        <v>9.074348009616973</v>
      </c>
      <c r="X14" s="82"/>
      <c r="Y14" s="82"/>
    </row>
    <row r="15" spans="1:25" s="67" customFormat="1" ht="15.75" customHeight="1">
      <c r="A15" s="2">
        <v>11</v>
      </c>
      <c r="B15" s="164" t="s">
        <v>33</v>
      </c>
      <c r="C15" s="143">
        <v>39759</v>
      </c>
      <c r="D15" s="142" t="s">
        <v>34</v>
      </c>
      <c r="E15" s="142" t="s">
        <v>35</v>
      </c>
      <c r="F15" s="144">
        <v>116</v>
      </c>
      <c r="G15" s="144">
        <v>116</v>
      </c>
      <c r="H15" s="144">
        <v>14</v>
      </c>
      <c r="I15" s="145">
        <v>28055.5</v>
      </c>
      <c r="J15" s="146">
        <v>4080</v>
      </c>
      <c r="K15" s="145">
        <v>38067</v>
      </c>
      <c r="L15" s="146">
        <v>5310</v>
      </c>
      <c r="M15" s="145">
        <v>42861</v>
      </c>
      <c r="N15" s="146">
        <v>5855</v>
      </c>
      <c r="O15" s="147">
        <f>+I15+K15+M15</f>
        <v>108983.5</v>
      </c>
      <c r="P15" s="148">
        <f>+J15+L15+N15</f>
        <v>15245</v>
      </c>
      <c r="Q15" s="149">
        <f t="shared" si="2"/>
        <v>131.42241379310346</v>
      </c>
      <c r="R15" s="150">
        <f t="shared" si="3"/>
        <v>7.148802886192194</v>
      </c>
      <c r="S15" s="145">
        <v>209705</v>
      </c>
      <c r="T15" s="151">
        <f t="shared" si="0"/>
        <v>-0.4803008988817625</v>
      </c>
      <c r="U15" s="145">
        <v>23131530</v>
      </c>
      <c r="V15" s="146">
        <v>2739755</v>
      </c>
      <c r="W15" s="165">
        <f t="shared" si="1"/>
        <v>8.442919166129817</v>
      </c>
      <c r="X15" s="82"/>
      <c r="Y15" s="82"/>
    </row>
    <row r="16" spans="1:25" s="67" customFormat="1" ht="15.75" customHeight="1">
      <c r="A16" s="2">
        <v>12</v>
      </c>
      <c r="B16" s="164" t="s">
        <v>99</v>
      </c>
      <c r="C16" s="143">
        <v>39850</v>
      </c>
      <c r="D16" s="142" t="s">
        <v>4</v>
      </c>
      <c r="E16" s="142" t="s">
        <v>48</v>
      </c>
      <c r="F16" s="144">
        <v>26</v>
      </c>
      <c r="G16" s="144">
        <v>26</v>
      </c>
      <c r="H16" s="144">
        <v>1</v>
      </c>
      <c r="I16" s="145">
        <v>21170</v>
      </c>
      <c r="J16" s="146">
        <v>1735</v>
      </c>
      <c r="K16" s="145">
        <v>38756</v>
      </c>
      <c r="L16" s="146">
        <v>3081</v>
      </c>
      <c r="M16" s="145">
        <v>41076</v>
      </c>
      <c r="N16" s="146">
        <v>3236</v>
      </c>
      <c r="O16" s="147">
        <f>+M16+K16+I16</f>
        <v>101002</v>
      </c>
      <c r="P16" s="148">
        <f>+N16+L16+J16</f>
        <v>8052</v>
      </c>
      <c r="Q16" s="149">
        <f t="shared" si="2"/>
        <v>309.6923076923077</v>
      </c>
      <c r="R16" s="150">
        <f t="shared" si="3"/>
        <v>12.543715846994536</v>
      </c>
      <c r="S16" s="145"/>
      <c r="T16" s="151">
        <f t="shared" si="0"/>
      </c>
      <c r="U16" s="145">
        <v>101002</v>
      </c>
      <c r="V16" s="146">
        <v>8052</v>
      </c>
      <c r="W16" s="165">
        <f t="shared" si="1"/>
        <v>12.543715846994536</v>
      </c>
      <c r="X16" s="82"/>
      <c r="Y16" s="82"/>
    </row>
    <row r="17" spans="1:25" s="67" customFormat="1" ht="15.75" customHeight="1">
      <c r="A17" s="2">
        <v>13</v>
      </c>
      <c r="B17" s="164" t="s">
        <v>68</v>
      </c>
      <c r="C17" s="143">
        <v>39829</v>
      </c>
      <c r="D17" s="142" t="s">
        <v>31</v>
      </c>
      <c r="E17" s="142" t="s">
        <v>22</v>
      </c>
      <c r="F17" s="144">
        <v>80</v>
      </c>
      <c r="G17" s="144">
        <v>68</v>
      </c>
      <c r="H17" s="144">
        <v>4</v>
      </c>
      <c r="I17" s="145">
        <v>25142</v>
      </c>
      <c r="J17" s="146">
        <v>3103</v>
      </c>
      <c r="K17" s="145">
        <v>32204</v>
      </c>
      <c r="L17" s="146">
        <v>3868</v>
      </c>
      <c r="M17" s="145">
        <v>31720</v>
      </c>
      <c r="N17" s="146">
        <v>3799</v>
      </c>
      <c r="O17" s="147">
        <f>I17+K17+M17</f>
        <v>89066</v>
      </c>
      <c r="P17" s="148">
        <f>J17+L17+N17</f>
        <v>10770</v>
      </c>
      <c r="Q17" s="149">
        <f>P17/G17</f>
        <v>158.38235294117646</v>
      </c>
      <c r="R17" s="150">
        <f>+O17/P17</f>
        <v>8.269823584029712</v>
      </c>
      <c r="S17" s="145">
        <v>192826</v>
      </c>
      <c r="T17" s="151">
        <f t="shared" si="0"/>
        <v>-0.5381017082758549</v>
      </c>
      <c r="U17" s="145">
        <v>1937459.5</v>
      </c>
      <c r="V17" s="146">
        <v>211347</v>
      </c>
      <c r="W17" s="165">
        <f t="shared" si="1"/>
        <v>9.167196600850733</v>
      </c>
      <c r="X17" s="82"/>
      <c r="Y17" s="82"/>
    </row>
    <row r="18" spans="1:25" s="67" customFormat="1" ht="15.75" customHeight="1">
      <c r="A18" s="2">
        <v>14</v>
      </c>
      <c r="B18" s="164" t="s">
        <v>69</v>
      </c>
      <c r="C18" s="143">
        <v>39829</v>
      </c>
      <c r="D18" s="142" t="s">
        <v>4</v>
      </c>
      <c r="E18" s="142" t="s">
        <v>80</v>
      </c>
      <c r="F18" s="144">
        <v>177</v>
      </c>
      <c r="G18" s="144">
        <v>114</v>
      </c>
      <c r="H18" s="144">
        <v>4</v>
      </c>
      <c r="I18" s="145">
        <v>18628</v>
      </c>
      <c r="J18" s="146">
        <v>2858</v>
      </c>
      <c r="K18" s="145">
        <v>23089</v>
      </c>
      <c r="L18" s="146">
        <v>3354</v>
      </c>
      <c r="M18" s="145">
        <v>25206</v>
      </c>
      <c r="N18" s="146">
        <v>3639</v>
      </c>
      <c r="O18" s="147">
        <f>+M18+K18+I18</f>
        <v>66923</v>
      </c>
      <c r="P18" s="148">
        <f>+N18+L18+J18</f>
        <v>9851</v>
      </c>
      <c r="Q18" s="149">
        <f>IF(O18&lt;&gt;0,P18/G18,"")</f>
        <v>86.41228070175438</v>
      </c>
      <c r="R18" s="150">
        <f>IF(O18&lt;&gt;0,O18/P18,"")</f>
        <v>6.7935235001522685</v>
      </c>
      <c r="S18" s="145">
        <v>157762</v>
      </c>
      <c r="T18" s="151">
        <f t="shared" si="0"/>
        <v>-0.5757977206171321</v>
      </c>
      <c r="U18" s="145">
        <v>1758458</v>
      </c>
      <c r="V18" s="146">
        <v>237376</v>
      </c>
      <c r="W18" s="165">
        <f t="shared" si="1"/>
        <v>7.407901388514424</v>
      </c>
      <c r="X18" s="82"/>
      <c r="Y18" s="82"/>
    </row>
    <row r="19" spans="1:25" s="67" customFormat="1" ht="15.75" customHeight="1">
      <c r="A19" s="2">
        <v>15</v>
      </c>
      <c r="B19" s="164" t="s">
        <v>90</v>
      </c>
      <c r="C19" s="143">
        <v>39843</v>
      </c>
      <c r="D19" s="142" t="s">
        <v>29</v>
      </c>
      <c r="E19" s="142" t="s">
        <v>22</v>
      </c>
      <c r="F19" s="144">
        <v>39</v>
      </c>
      <c r="G19" s="144">
        <v>39</v>
      </c>
      <c r="H19" s="144">
        <v>2</v>
      </c>
      <c r="I19" s="145">
        <v>15208</v>
      </c>
      <c r="J19" s="146">
        <v>1279</v>
      </c>
      <c r="K19" s="145">
        <v>24045</v>
      </c>
      <c r="L19" s="146">
        <v>1974</v>
      </c>
      <c r="M19" s="145">
        <v>25220</v>
      </c>
      <c r="N19" s="146">
        <v>2114</v>
      </c>
      <c r="O19" s="147">
        <f>+I19+K19+M19</f>
        <v>64473</v>
      </c>
      <c r="P19" s="148">
        <f>+J19+L19+N19</f>
        <v>5367</v>
      </c>
      <c r="Q19" s="149">
        <f>IF(O19&lt;&gt;0,P19/G19,"")</f>
        <v>137.6153846153846</v>
      </c>
      <c r="R19" s="150">
        <f>IF(O19&lt;&gt;0,O19/P19,"")</f>
        <v>12.012856344326439</v>
      </c>
      <c r="S19" s="145">
        <v>112735</v>
      </c>
      <c r="T19" s="151">
        <f t="shared" si="0"/>
        <v>-0.42810129950769504</v>
      </c>
      <c r="U19" s="145">
        <v>234870</v>
      </c>
      <c r="V19" s="146">
        <v>21025</v>
      </c>
      <c r="W19" s="165">
        <f t="shared" si="1"/>
        <v>11.170986920332936</v>
      </c>
      <c r="X19" s="82"/>
      <c r="Y19" s="82"/>
    </row>
    <row r="20" spans="1:25" s="67" customFormat="1" ht="15.75" customHeight="1">
      <c r="A20" s="2">
        <v>16</v>
      </c>
      <c r="B20" s="164" t="s">
        <v>58</v>
      </c>
      <c r="C20" s="143">
        <v>39822</v>
      </c>
      <c r="D20" s="142" t="s">
        <v>40</v>
      </c>
      <c r="E20" s="142" t="s">
        <v>59</v>
      </c>
      <c r="F20" s="144">
        <v>175</v>
      </c>
      <c r="G20" s="144">
        <v>86</v>
      </c>
      <c r="H20" s="144">
        <v>5</v>
      </c>
      <c r="I20" s="145">
        <v>14818.5</v>
      </c>
      <c r="J20" s="146">
        <v>2566</v>
      </c>
      <c r="K20" s="145">
        <v>19868</v>
      </c>
      <c r="L20" s="146">
        <v>3431</v>
      </c>
      <c r="M20" s="145">
        <v>21634</v>
      </c>
      <c r="N20" s="146">
        <v>3597</v>
      </c>
      <c r="O20" s="147">
        <f>I20+K20+M20</f>
        <v>56320.5</v>
      </c>
      <c r="P20" s="148">
        <f>J20+L20+N20</f>
        <v>9594</v>
      </c>
      <c r="Q20" s="149">
        <f>IF(O20&lt;&gt;0,P20/G20,"")</f>
        <v>111.55813953488372</v>
      </c>
      <c r="R20" s="150">
        <f>IF(O20&lt;&gt;0,O20/P20,"")</f>
        <v>5.870387742338962</v>
      </c>
      <c r="S20" s="145">
        <v>138357.5</v>
      </c>
      <c r="T20" s="151">
        <f t="shared" si="0"/>
        <v>-0.5929349691921291</v>
      </c>
      <c r="U20" s="145">
        <v>3376200</v>
      </c>
      <c r="V20" s="146">
        <v>453906</v>
      </c>
      <c r="W20" s="165">
        <f t="shared" si="1"/>
        <v>7.438103924601129</v>
      </c>
      <c r="X20" s="82"/>
      <c r="Y20" s="82"/>
    </row>
    <row r="21" spans="1:24" s="67" customFormat="1" ht="15.75" customHeight="1">
      <c r="A21" s="2">
        <v>17</v>
      </c>
      <c r="B21" s="164" t="s">
        <v>91</v>
      </c>
      <c r="C21" s="143">
        <v>39843</v>
      </c>
      <c r="D21" s="142" t="s">
        <v>73</v>
      </c>
      <c r="E21" s="142" t="s">
        <v>92</v>
      </c>
      <c r="F21" s="144">
        <v>50</v>
      </c>
      <c r="G21" s="144">
        <v>50</v>
      </c>
      <c r="H21" s="144">
        <v>2</v>
      </c>
      <c r="I21" s="145">
        <v>11404</v>
      </c>
      <c r="J21" s="146">
        <v>1418</v>
      </c>
      <c r="K21" s="145">
        <v>15470</v>
      </c>
      <c r="L21" s="146">
        <v>1725</v>
      </c>
      <c r="M21" s="145">
        <v>13966</v>
      </c>
      <c r="N21" s="146">
        <v>1520</v>
      </c>
      <c r="O21" s="147">
        <f>SUM(I21+K21+M21)</f>
        <v>40840</v>
      </c>
      <c r="P21" s="148">
        <f>SUM(J21+L21+N21)</f>
        <v>4663</v>
      </c>
      <c r="Q21" s="149">
        <f>IF(O21&lt;&gt;0,P21/G21,"")</f>
        <v>93.26</v>
      </c>
      <c r="R21" s="150">
        <f>IF(O21&lt;&gt;0,O21/P21,"")</f>
        <v>8.75831010079348</v>
      </c>
      <c r="S21" s="145">
        <v>79637</v>
      </c>
      <c r="T21" s="151">
        <f t="shared" si="0"/>
        <v>-0.4871730477039567</v>
      </c>
      <c r="U21" s="145">
        <v>209491.5</v>
      </c>
      <c r="V21" s="146">
        <v>24781</v>
      </c>
      <c r="W21" s="165">
        <f t="shared" si="1"/>
        <v>8.453714539364835</v>
      </c>
      <c r="X21" s="82"/>
    </row>
    <row r="22" spans="1:24" s="67" customFormat="1" ht="15.75" customHeight="1">
      <c r="A22" s="2">
        <v>18</v>
      </c>
      <c r="B22" s="164" t="s">
        <v>70</v>
      </c>
      <c r="C22" s="143">
        <v>39829</v>
      </c>
      <c r="D22" s="142" t="s">
        <v>31</v>
      </c>
      <c r="E22" s="142" t="s">
        <v>71</v>
      </c>
      <c r="F22" s="144">
        <v>65</v>
      </c>
      <c r="G22" s="144">
        <v>62</v>
      </c>
      <c r="H22" s="144">
        <v>4</v>
      </c>
      <c r="I22" s="145">
        <v>10969.5</v>
      </c>
      <c r="J22" s="146">
        <v>1560</v>
      </c>
      <c r="K22" s="145">
        <v>14025.5</v>
      </c>
      <c r="L22" s="146">
        <v>1906</v>
      </c>
      <c r="M22" s="145">
        <v>13327</v>
      </c>
      <c r="N22" s="146">
        <v>1771</v>
      </c>
      <c r="O22" s="147">
        <f>I22+K22+M22</f>
        <v>38322</v>
      </c>
      <c r="P22" s="148">
        <f>J22+L22+N22</f>
        <v>5237</v>
      </c>
      <c r="Q22" s="149">
        <f>P22/G22</f>
        <v>84.46774193548387</v>
      </c>
      <c r="R22" s="150">
        <f>+O22/P22</f>
        <v>7.317548214626695</v>
      </c>
      <c r="S22" s="145">
        <v>74487.5</v>
      </c>
      <c r="T22" s="151">
        <f t="shared" si="0"/>
        <v>-0.48552441684846454</v>
      </c>
      <c r="U22" s="145">
        <v>680656</v>
      </c>
      <c r="V22" s="146">
        <v>81171</v>
      </c>
      <c r="W22" s="165">
        <f t="shared" si="1"/>
        <v>8.385457860565966</v>
      </c>
      <c r="X22" s="82"/>
    </row>
    <row r="23" spans="1:24" s="67" customFormat="1" ht="15.75" customHeight="1">
      <c r="A23" s="2">
        <v>19</v>
      </c>
      <c r="B23" s="164" t="s">
        <v>55</v>
      </c>
      <c r="C23" s="143">
        <v>39808</v>
      </c>
      <c r="D23" s="142" t="s">
        <v>4</v>
      </c>
      <c r="E23" s="142" t="s">
        <v>48</v>
      </c>
      <c r="F23" s="144">
        <v>112</v>
      </c>
      <c r="G23" s="144">
        <v>31</v>
      </c>
      <c r="H23" s="144">
        <v>7</v>
      </c>
      <c r="I23" s="145">
        <v>8638</v>
      </c>
      <c r="J23" s="146">
        <v>748</v>
      </c>
      <c r="K23" s="145">
        <v>9469</v>
      </c>
      <c r="L23" s="146">
        <v>851</v>
      </c>
      <c r="M23" s="145">
        <v>11104</v>
      </c>
      <c r="N23" s="146">
        <v>968</v>
      </c>
      <c r="O23" s="147">
        <f>+M23+K23+I23</f>
        <v>29211</v>
      </c>
      <c r="P23" s="148">
        <f>+N23+L23+J23</f>
        <v>2567</v>
      </c>
      <c r="Q23" s="149">
        <f>IF(O23&lt;&gt;0,P23/G23,"")</f>
        <v>82.80645161290323</v>
      </c>
      <c r="R23" s="150">
        <f>IF(O23&lt;&gt;0,O23/P23,"")</f>
        <v>11.379431242695754</v>
      </c>
      <c r="S23" s="145">
        <v>44460</v>
      </c>
      <c r="T23" s="151">
        <f t="shared" si="0"/>
        <v>-0.3429824561403509</v>
      </c>
      <c r="U23" s="145">
        <v>2024994</v>
      </c>
      <c r="V23" s="146">
        <v>207292</v>
      </c>
      <c r="W23" s="165">
        <f t="shared" si="1"/>
        <v>9.768799567759489</v>
      </c>
      <c r="X23" s="82"/>
    </row>
    <row r="24" spans="1:24" s="67" customFormat="1" ht="18">
      <c r="A24" s="2">
        <v>20</v>
      </c>
      <c r="B24" s="164" t="s">
        <v>62</v>
      </c>
      <c r="C24" s="143">
        <v>39822</v>
      </c>
      <c r="D24" s="142" t="s">
        <v>4</v>
      </c>
      <c r="E24" s="142" t="s">
        <v>63</v>
      </c>
      <c r="F24" s="144">
        <v>55</v>
      </c>
      <c r="G24" s="144">
        <v>30</v>
      </c>
      <c r="H24" s="144">
        <v>5</v>
      </c>
      <c r="I24" s="145">
        <v>4282</v>
      </c>
      <c r="J24" s="146">
        <v>700</v>
      </c>
      <c r="K24" s="145">
        <v>5678</v>
      </c>
      <c r="L24" s="146">
        <v>903</v>
      </c>
      <c r="M24" s="145">
        <v>5589</v>
      </c>
      <c r="N24" s="146">
        <v>926</v>
      </c>
      <c r="O24" s="147">
        <f>+M24+K24+I24</f>
        <v>15549</v>
      </c>
      <c r="P24" s="148">
        <f>+N24+L24+J24</f>
        <v>2529</v>
      </c>
      <c r="Q24" s="149">
        <f>IF(O24&lt;&gt;0,P24/G24,"")</f>
        <v>84.3</v>
      </c>
      <c r="R24" s="150">
        <f>IF(O24&lt;&gt;0,O24/P24,"")</f>
        <v>6.148279952550415</v>
      </c>
      <c r="S24" s="145">
        <v>21134</v>
      </c>
      <c r="T24" s="151">
        <f t="shared" si="0"/>
        <v>-0.26426611147913315</v>
      </c>
      <c r="U24" s="145">
        <v>1202994</v>
      </c>
      <c r="V24" s="146">
        <v>134143</v>
      </c>
      <c r="W24" s="165">
        <f t="shared" si="1"/>
        <v>8.967996839193994</v>
      </c>
      <c r="X24" s="82"/>
    </row>
    <row r="25" spans="1:28" s="91" customFormat="1" ht="15">
      <c r="A25" s="1"/>
      <c r="B25" s="230"/>
      <c r="C25" s="230"/>
      <c r="D25" s="231"/>
      <c r="E25" s="231"/>
      <c r="F25" s="85"/>
      <c r="G25" s="85"/>
      <c r="H25" s="86"/>
      <c r="I25" s="87"/>
      <c r="J25" s="88"/>
      <c r="K25" s="87"/>
      <c r="L25" s="88"/>
      <c r="M25" s="87"/>
      <c r="N25" s="88"/>
      <c r="O25" s="87"/>
      <c r="P25" s="88"/>
      <c r="Q25" s="88" t="e">
        <f>O25/G25</f>
        <v>#DIV/0!</v>
      </c>
      <c r="R25" s="89" t="e">
        <f>O25/P25</f>
        <v>#DIV/0!</v>
      </c>
      <c r="S25" s="87"/>
      <c r="T25" s="90"/>
      <c r="U25" s="87"/>
      <c r="V25" s="88"/>
      <c r="W25" s="89"/>
      <c r="AB25" s="91" t="s">
        <v>21</v>
      </c>
    </row>
    <row r="26" spans="1:24" s="93" customFormat="1" ht="18">
      <c r="A26" s="92"/>
      <c r="G26" s="94"/>
      <c r="H26" s="95"/>
      <c r="I26" s="96"/>
      <c r="J26" s="97"/>
      <c r="K26" s="96"/>
      <c r="L26" s="97"/>
      <c r="M26" s="96"/>
      <c r="N26" s="97"/>
      <c r="O26" s="96"/>
      <c r="P26" s="97"/>
      <c r="Q26" s="98"/>
      <c r="R26" s="99"/>
      <c r="S26" s="100"/>
      <c r="T26" s="101"/>
      <c r="U26" s="100"/>
      <c r="V26" s="102"/>
      <c r="W26" s="99"/>
      <c r="X26" s="103"/>
    </row>
    <row r="27" spans="1:24" s="110" customFormat="1" ht="18">
      <c r="A27" s="104"/>
      <c r="B27" s="83"/>
      <c r="C27" s="105"/>
      <c r="D27" s="232"/>
      <c r="E27" s="233"/>
      <c r="F27" s="233"/>
      <c r="G27" s="233"/>
      <c r="H27" s="108"/>
      <c r="I27" s="109"/>
      <c r="K27" s="109"/>
      <c r="M27" s="109"/>
      <c r="O27" s="111"/>
      <c r="R27" s="112"/>
      <c r="S27" s="234" t="s">
        <v>2</v>
      </c>
      <c r="T27" s="234"/>
      <c r="U27" s="234"/>
      <c r="V27" s="234"/>
      <c r="W27" s="234"/>
      <c r="X27" s="113"/>
    </row>
    <row r="28" spans="1:24" s="110" customFormat="1" ht="18">
      <c r="A28" s="104"/>
      <c r="B28" s="83"/>
      <c r="C28" s="105"/>
      <c r="D28" s="106"/>
      <c r="E28" s="107"/>
      <c r="F28" s="107"/>
      <c r="G28" s="114"/>
      <c r="H28" s="108"/>
      <c r="M28" s="109"/>
      <c r="O28" s="111"/>
      <c r="R28" s="112"/>
      <c r="S28" s="234"/>
      <c r="T28" s="234"/>
      <c r="U28" s="234"/>
      <c r="V28" s="234"/>
      <c r="W28" s="234"/>
      <c r="X28" s="113"/>
    </row>
    <row r="29" spans="1:24" s="110" customFormat="1" ht="18">
      <c r="A29" s="104"/>
      <c r="G29" s="108"/>
      <c r="H29" s="108"/>
      <c r="M29" s="109"/>
      <c r="O29" s="111"/>
      <c r="R29" s="112"/>
      <c r="S29" s="234"/>
      <c r="T29" s="234"/>
      <c r="U29" s="234"/>
      <c r="V29" s="234"/>
      <c r="W29" s="234"/>
      <c r="X29" s="113"/>
    </row>
    <row r="30" spans="1:24" s="110" customFormat="1" ht="30" customHeight="1">
      <c r="A30" s="104"/>
      <c r="C30" s="108"/>
      <c r="E30" s="115"/>
      <c r="F30" s="108"/>
      <c r="G30" s="108"/>
      <c r="H30" s="108"/>
      <c r="I30" s="109"/>
      <c r="K30" s="109"/>
      <c r="M30" s="109"/>
      <c r="O30" s="111"/>
      <c r="P30" s="227" t="s">
        <v>28</v>
      </c>
      <c r="Q30" s="228"/>
      <c r="R30" s="228"/>
      <c r="S30" s="228"/>
      <c r="T30" s="228"/>
      <c r="U30" s="228"/>
      <c r="V30" s="228"/>
      <c r="W30" s="228"/>
      <c r="X30" s="113"/>
    </row>
    <row r="31" spans="1:24" s="110" customFormat="1" ht="30" customHeight="1">
      <c r="A31" s="104"/>
      <c r="C31" s="108"/>
      <c r="E31" s="115"/>
      <c r="F31" s="108"/>
      <c r="G31" s="108"/>
      <c r="H31" s="108"/>
      <c r="I31" s="109"/>
      <c r="K31" s="109"/>
      <c r="M31" s="109"/>
      <c r="O31" s="111"/>
      <c r="P31" s="228"/>
      <c r="Q31" s="228"/>
      <c r="R31" s="228"/>
      <c r="S31" s="228"/>
      <c r="T31" s="228"/>
      <c r="U31" s="228"/>
      <c r="V31" s="228"/>
      <c r="W31" s="228"/>
      <c r="X31" s="113"/>
    </row>
    <row r="32" spans="1:24" s="110" customFormat="1" ht="30" customHeight="1">
      <c r="A32" s="104"/>
      <c r="C32" s="108"/>
      <c r="E32" s="115"/>
      <c r="F32" s="108"/>
      <c r="G32" s="108"/>
      <c r="H32" s="108"/>
      <c r="I32" s="109"/>
      <c r="K32" s="109"/>
      <c r="M32" s="109"/>
      <c r="O32" s="111"/>
      <c r="P32" s="228"/>
      <c r="Q32" s="228"/>
      <c r="R32" s="228"/>
      <c r="S32" s="228"/>
      <c r="T32" s="228"/>
      <c r="U32" s="228"/>
      <c r="V32" s="228"/>
      <c r="W32" s="228"/>
      <c r="X32" s="113"/>
    </row>
    <row r="33" spans="1:24" s="110" customFormat="1" ht="30" customHeight="1">
      <c r="A33" s="104"/>
      <c r="C33" s="108"/>
      <c r="E33" s="115"/>
      <c r="F33" s="108"/>
      <c r="G33" s="108"/>
      <c r="H33" s="108"/>
      <c r="I33" s="109"/>
      <c r="K33" s="109"/>
      <c r="M33" s="109"/>
      <c r="O33" s="111"/>
      <c r="P33" s="228"/>
      <c r="Q33" s="228"/>
      <c r="R33" s="228"/>
      <c r="S33" s="228"/>
      <c r="T33" s="228"/>
      <c r="U33" s="228"/>
      <c r="V33" s="228"/>
      <c r="W33" s="228"/>
      <c r="X33" s="113"/>
    </row>
    <row r="34" spans="1:24" s="110" customFormat="1" ht="30" customHeight="1">
      <c r="A34" s="104"/>
      <c r="C34" s="108"/>
      <c r="E34" s="115"/>
      <c r="F34" s="108"/>
      <c r="G34" s="108"/>
      <c r="H34" s="108"/>
      <c r="I34" s="109"/>
      <c r="K34" s="109"/>
      <c r="M34" s="109"/>
      <c r="O34" s="111"/>
      <c r="P34" s="228"/>
      <c r="Q34" s="228"/>
      <c r="R34" s="228"/>
      <c r="S34" s="228"/>
      <c r="T34" s="228"/>
      <c r="U34" s="228"/>
      <c r="V34" s="228"/>
      <c r="W34" s="228"/>
      <c r="X34" s="113"/>
    </row>
    <row r="35" spans="1:24" s="110" customFormat="1" ht="45" customHeight="1">
      <c r="A35" s="104"/>
      <c r="C35" s="108"/>
      <c r="E35" s="115"/>
      <c r="F35" s="108"/>
      <c r="G35" s="116"/>
      <c r="H35" s="116"/>
      <c r="I35" s="117"/>
      <c r="J35" s="118"/>
      <c r="K35" s="117"/>
      <c r="L35" s="118"/>
      <c r="M35" s="117"/>
      <c r="N35" s="118"/>
      <c r="O35" s="111"/>
      <c r="P35" s="228"/>
      <c r="Q35" s="228"/>
      <c r="R35" s="228"/>
      <c r="S35" s="228"/>
      <c r="T35" s="228"/>
      <c r="U35" s="228"/>
      <c r="V35" s="228"/>
      <c r="W35" s="228"/>
      <c r="X35" s="113"/>
    </row>
    <row r="36" spans="1:24" s="110" customFormat="1" ht="33" customHeight="1">
      <c r="A36" s="104"/>
      <c r="C36" s="108"/>
      <c r="E36" s="115"/>
      <c r="F36" s="108"/>
      <c r="G36" s="116"/>
      <c r="H36" s="116"/>
      <c r="I36" s="117"/>
      <c r="J36" s="118"/>
      <c r="K36" s="117"/>
      <c r="L36" s="118"/>
      <c r="M36" s="117"/>
      <c r="N36" s="118"/>
      <c r="O36" s="111"/>
      <c r="P36" s="229" t="s">
        <v>15</v>
      </c>
      <c r="Q36" s="228"/>
      <c r="R36" s="228"/>
      <c r="S36" s="228"/>
      <c r="T36" s="228"/>
      <c r="U36" s="228"/>
      <c r="V36" s="228"/>
      <c r="W36" s="228"/>
      <c r="X36" s="113"/>
    </row>
    <row r="37" spans="1:24" s="110" customFormat="1" ht="33" customHeight="1">
      <c r="A37" s="104"/>
      <c r="C37" s="108"/>
      <c r="E37" s="115"/>
      <c r="F37" s="108"/>
      <c r="G37" s="116"/>
      <c r="H37" s="116"/>
      <c r="I37" s="117"/>
      <c r="J37" s="118"/>
      <c r="K37" s="117"/>
      <c r="L37" s="118"/>
      <c r="M37" s="117"/>
      <c r="N37" s="118"/>
      <c r="O37" s="111"/>
      <c r="P37" s="228"/>
      <c r="Q37" s="228"/>
      <c r="R37" s="228"/>
      <c r="S37" s="228"/>
      <c r="T37" s="228"/>
      <c r="U37" s="228"/>
      <c r="V37" s="228"/>
      <c r="W37" s="228"/>
      <c r="X37" s="113"/>
    </row>
    <row r="38" spans="1:24" s="110" customFormat="1" ht="33" customHeight="1">
      <c r="A38" s="104"/>
      <c r="C38" s="108"/>
      <c r="E38" s="115"/>
      <c r="F38" s="108"/>
      <c r="G38" s="116"/>
      <c r="H38" s="116"/>
      <c r="I38" s="117"/>
      <c r="J38" s="118"/>
      <c r="K38" s="117"/>
      <c r="L38" s="118"/>
      <c r="M38" s="117"/>
      <c r="N38" s="118"/>
      <c r="O38" s="111"/>
      <c r="P38" s="228"/>
      <c r="Q38" s="228"/>
      <c r="R38" s="228"/>
      <c r="S38" s="228"/>
      <c r="T38" s="228"/>
      <c r="U38" s="228"/>
      <c r="V38" s="228"/>
      <c r="W38" s="228"/>
      <c r="X38" s="113"/>
    </row>
    <row r="39" spans="1:24" s="110" customFormat="1" ht="33" customHeight="1">
      <c r="A39" s="104"/>
      <c r="C39" s="108"/>
      <c r="E39" s="115"/>
      <c r="F39" s="108"/>
      <c r="G39" s="116"/>
      <c r="H39" s="116"/>
      <c r="I39" s="117"/>
      <c r="J39" s="118"/>
      <c r="K39" s="117"/>
      <c r="L39" s="118"/>
      <c r="M39" s="117"/>
      <c r="N39" s="118"/>
      <c r="O39" s="111"/>
      <c r="P39" s="228"/>
      <c r="Q39" s="228"/>
      <c r="R39" s="228"/>
      <c r="S39" s="228"/>
      <c r="T39" s="228"/>
      <c r="U39" s="228"/>
      <c r="V39" s="228"/>
      <c r="W39" s="228"/>
      <c r="X39" s="113"/>
    </row>
    <row r="40" spans="1:24" s="110" customFormat="1" ht="33" customHeight="1">
      <c r="A40" s="104"/>
      <c r="C40" s="108"/>
      <c r="E40" s="115"/>
      <c r="F40" s="108"/>
      <c r="G40" s="116"/>
      <c r="H40" s="116"/>
      <c r="I40" s="117"/>
      <c r="J40" s="118"/>
      <c r="K40" s="117"/>
      <c r="L40" s="118"/>
      <c r="M40" s="117"/>
      <c r="N40" s="118"/>
      <c r="O40" s="111"/>
      <c r="P40" s="228"/>
      <c r="Q40" s="228"/>
      <c r="R40" s="228"/>
      <c r="S40" s="228"/>
      <c r="T40" s="228"/>
      <c r="U40" s="228"/>
      <c r="V40" s="228"/>
      <c r="W40" s="228"/>
      <c r="X40" s="113"/>
    </row>
    <row r="41" spans="16:23" ht="33" customHeight="1">
      <c r="P41" s="228"/>
      <c r="Q41" s="228"/>
      <c r="R41" s="228"/>
      <c r="S41" s="228"/>
      <c r="T41" s="228"/>
      <c r="U41" s="228"/>
      <c r="V41" s="228"/>
      <c r="W41" s="228"/>
    </row>
    <row r="42" spans="16:23" ht="33" customHeight="1">
      <c r="P42" s="228"/>
      <c r="Q42" s="228"/>
      <c r="R42" s="228"/>
      <c r="S42" s="228"/>
      <c r="T42" s="228"/>
      <c r="U42" s="228"/>
      <c r="V42" s="228"/>
      <c r="W42" s="228"/>
    </row>
  </sheetData>
  <sheetProtection/>
  <mergeCells count="20">
    <mergeCell ref="B25:C25"/>
    <mergeCell ref="D25:E25"/>
    <mergeCell ref="D27:G27"/>
    <mergeCell ref="S27:W29"/>
    <mergeCell ref="M3:N3"/>
    <mergeCell ref="O3:R3"/>
    <mergeCell ref="S3:T3"/>
    <mergeCell ref="U3:W3"/>
    <mergeCell ref="P30:W35"/>
    <mergeCell ref="P36:W42"/>
    <mergeCell ref="A2:W2"/>
    <mergeCell ref="B3:B4"/>
    <mergeCell ref="C3:C4"/>
    <mergeCell ref="D3:D4"/>
    <mergeCell ref="E3:E4"/>
    <mergeCell ref="F3:F4"/>
    <mergeCell ref="G3:G4"/>
    <mergeCell ref="H3:H4"/>
    <mergeCell ref="I3:J3"/>
    <mergeCell ref="K3:L3"/>
  </mergeCells>
  <printOptions/>
  <pageMargins left="0.75" right="0.75" top="1" bottom="1" header="0.5" footer="0.5"/>
  <pageSetup orientation="portrait" paperSize="9"/>
  <ignoredErrors>
    <ignoredError sqref="W25 V25" unlockedFormula="1"/>
    <ignoredError sqref="O17:P2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2009-02-10T05:28:13Z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