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<sst xmlns="http://schemas.openxmlformats.org/spreadsheetml/2006/main" count="43" uniqueCount="29">
  <si>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</si>
  <si>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</si>
  <si>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</si>
  <si>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</si>
  <si>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</si>
  <si>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</si>
  <si>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</si>
  <si>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</si>
  <si>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</si>
  <si>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</si>
  <si>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</si>
  <si>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</si>
  <si>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</si>
  <si>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</si>
  <si>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</si>
  <si>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</si>
  <si>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</si>
  <si>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</si>
  <si>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</si>
  <si>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</si>
  <si>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</si>
  <si>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</si>
  <si>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 FİLM</t>
  </si>
  <si>
    <t>ÖZEN/UMUT SANAT</t>
  </si>
  <si>
    <t>STORY OF LEO, THE</t>
  </si>
  <si>
    <t>TIMBER FALLS</t>
  </si>
  <si>
    <t>FIREFLIES IN THE GARDEN</t>
  </si>
  <si>
    <t>WEEKEND: 48                    21.11 - 23.11.2008</t>
  </si>
  <si>
    <t>DATE : 25.11.2008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</si>
</sst>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77" fontId="11" fillId="0" borderId="1" xfId="15" applyNumberFormat="1" applyFont="1" applyFill="1" applyBorder="1" applyAlignment="1" applyProtection="1">
      <alignment vertical="center"/>
      <protection locked="0"/>
    </xf>
    <xf numFmtId="188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77" fontId="11" fillId="0" borderId="1" xfId="15" applyNumberFormat="1" applyFont="1" applyFill="1" applyBorder="1" applyAlignment="1">
      <alignment vertical="center"/>
    </xf>
    <xf numFmtId="188" fontId="11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82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83" fontId="14" fillId="0" borderId="1" xfId="15" applyNumberFormat="1" applyFont="1" applyBorder="1" applyAlignment="1" applyProtection="1">
      <alignment vertical="center"/>
      <protection/>
    </xf>
    <xf numFmtId="180" fontId="14" fillId="0" borderId="1" xfId="15" applyNumberFormat="1" applyFont="1" applyBorder="1" applyAlignment="1" applyProtection="1">
      <alignment vertical="center"/>
      <protection/>
    </xf>
    <xf numFmtId="183" fontId="17" fillId="0" borderId="1" xfId="15" applyNumberFormat="1" applyFont="1" applyFill="1" applyBorder="1" applyAlignment="1" applyProtection="1">
      <alignment vertical="center"/>
      <protection/>
    </xf>
    <xf numFmtId="180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7" fontId="16" fillId="0" borderId="1" xfId="15" applyNumberFormat="1" applyFont="1" applyFill="1" applyBorder="1" applyAlignment="1" applyProtection="1">
      <alignment vertical="center"/>
      <protection/>
    </xf>
    <xf numFmtId="183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8" fontId="11" fillId="0" borderId="1" xfId="15" applyNumberFormat="1" applyFont="1" applyFill="1" applyBorder="1" applyAlignment="1" applyProtection="1">
      <alignment vertical="center"/>
      <protection/>
    </xf>
    <xf numFmtId="185" fontId="11" fillId="0" borderId="1" xfId="15" applyNumberFormat="1" applyFont="1" applyFill="1" applyBorder="1" applyAlignment="1">
      <alignment vertical="center"/>
    </xf>
    <xf numFmtId="184" fontId="11" fillId="0" borderId="1" xfId="21" applyNumberFormat="1" applyFont="1" applyFill="1" applyBorder="1" applyAlignment="1">
      <alignment vertical="center"/>
    </xf>
    <xf numFmtId="185" fontId="11" fillId="0" borderId="1" xfId="21" applyNumberFormat="1" applyFont="1" applyFill="1" applyBorder="1" applyAlignment="1" applyProtection="1">
      <alignment vertical="center"/>
      <protection/>
    </xf>
    <xf numFmtId="177" fontId="16" fillId="0" borderId="1" xfId="15" applyNumberFormat="1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vertical="center"/>
    </xf>
    <xf numFmtId="180" fontId="14" fillId="0" borderId="1" xfId="15" applyNumberFormat="1" applyFont="1" applyFill="1" applyBorder="1" applyAlignment="1" applyProtection="1">
      <alignment horizontal="right" vertical="center"/>
      <protection/>
    </xf>
    <xf numFmtId="177" fontId="14" fillId="0" borderId="1" xfId="15" applyNumberFormat="1" applyFont="1" applyFill="1" applyBorder="1" applyAlignment="1" applyProtection="1">
      <alignment vertical="center"/>
      <protection/>
    </xf>
    <xf numFmtId="183" fontId="14" fillId="0" borderId="1" xfId="15" applyNumberFormat="1" applyFont="1" applyFill="1" applyBorder="1" applyAlignment="1" applyProtection="1">
      <alignment vertical="center"/>
      <protection/>
    </xf>
    <xf numFmtId="178" fontId="14" fillId="0" borderId="1" xfId="15" applyNumberFormat="1" applyFont="1" applyFill="1" applyBorder="1" applyAlignment="1" applyProtection="1">
      <alignment vertical="center"/>
      <protection/>
    </xf>
    <xf numFmtId="183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83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vertical="center"/>
      <protection/>
    </xf>
    <xf numFmtId="180" fontId="27" fillId="2" borderId="1" xfId="0" applyNumberFormat="1" applyFont="1" applyFill="1" applyBorder="1" applyAlignment="1" applyProtection="1">
      <alignment horizontal="right" vertical="center"/>
      <protection/>
    </xf>
    <xf numFmtId="177" fontId="27" fillId="2" borderId="1" xfId="0" applyNumberFormat="1" applyFont="1" applyFill="1" applyBorder="1" applyAlignment="1" applyProtection="1">
      <alignment vertical="center"/>
      <protection/>
    </xf>
    <xf numFmtId="184" fontId="27" fillId="2" borderId="1" xfId="21" applyNumberFormat="1" applyFont="1" applyFill="1" applyBorder="1" applyAlignment="1" applyProtection="1">
      <alignment vertical="center"/>
      <protection/>
    </xf>
    <xf numFmtId="183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8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171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3356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782925" y="0"/>
          <a:ext cx="2419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0" zoomScaleNormal="60" workbookViewId="0" topLeftCell="A1">
      <selection activeCell="M4" sqref="M4"/>
    </sheetView>
  </sheetViews>
  <sheetFormatPr defaultColWidth="9.140625" defaultRowHeight="12.75"/>
  <cols>
    <col min="1" max="1" width="3.8515625" style="13" bestFit="1" customWidth="1"/>
    <col min="2" max="2" width="1.7109375" style="47" customWidth="1"/>
    <col min="3" max="3" width="34.7109375" style="20" bestFit="1" customWidth="1"/>
    <col min="4" max="4" width="10.140625" style="20" bestFit="1" customWidth="1"/>
    <col min="5" max="5" width="17.7109375" style="20" bestFit="1" customWidth="1"/>
    <col min="6" max="6" width="17.421875" style="48" customWidth="1"/>
    <col min="7" max="7" width="5.8515625" style="54" bestFit="1" customWidth="1"/>
    <col min="8" max="8" width="7.57421875" style="54" bestFit="1" customWidth="1"/>
    <col min="9" max="9" width="9.28125" style="54" customWidth="1"/>
    <col min="10" max="10" width="16.140625" style="20" customWidth="1"/>
    <col min="11" max="11" width="7.140625" style="20" bestFit="1" customWidth="1"/>
    <col min="12" max="12" width="16.140625" style="20" customWidth="1"/>
    <col min="13" max="13" width="7.8515625" style="20" bestFit="1" customWidth="1"/>
    <col min="14" max="14" width="16.140625" style="20" customWidth="1"/>
    <col min="15" max="15" width="8.14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57421875" style="69" bestFit="1" customWidth="1"/>
    <col min="21" max="21" width="9.42187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27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28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39766</v>
      </c>
      <c r="E8" s="83" t="s">
        <v>22</v>
      </c>
      <c r="F8" s="3" t="s">
        <v>23</v>
      </c>
      <c r="G8" s="83">
        <v>44</v>
      </c>
      <c r="H8" s="51">
        <v>44</v>
      </c>
      <c r="I8" s="51">
        <v>2</v>
      </c>
      <c r="J8" s="4">
        <v>10973.5</v>
      </c>
      <c r="K8" s="5">
        <v>946</v>
      </c>
      <c r="L8" s="4">
        <v>18106.5</v>
      </c>
      <c r="M8" s="5">
        <v>1536</v>
      </c>
      <c r="N8" s="4">
        <v>19749.5</v>
      </c>
      <c r="O8" s="5">
        <v>1724</v>
      </c>
      <c r="P8" s="55">
        <f aca="true" t="shared" si="0" ref="P8:Q10">+J8+L8+N8</f>
        <v>48829.5</v>
      </c>
      <c r="Q8" s="58">
        <f t="shared" si="0"/>
        <v>4206</v>
      </c>
      <c r="R8" s="10">
        <f>+Q8/H8</f>
        <v>95.5909090909091</v>
      </c>
      <c r="S8" s="59">
        <f>+P8/Q8</f>
        <v>11.609486447931527</v>
      </c>
      <c r="T8" s="4">
        <v>94202.5</v>
      </c>
      <c r="U8" s="60">
        <f>(+T8-P8)/T8</f>
        <v>0.48165388392027814</v>
      </c>
      <c r="V8" s="4">
        <v>204483.5</v>
      </c>
      <c r="W8" s="5">
        <v>19483</v>
      </c>
      <c r="X8" s="61">
        <f>V8/W8</f>
        <v>10.495483241800544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39724</v>
      </c>
      <c r="E9" s="83" t="s">
        <v>22</v>
      </c>
      <c r="F9" s="3" t="s">
        <v>23</v>
      </c>
      <c r="G9" s="83">
        <v>40</v>
      </c>
      <c r="H9" s="51">
        <v>4</v>
      </c>
      <c r="I9" s="51">
        <v>8</v>
      </c>
      <c r="J9" s="4">
        <v>299</v>
      </c>
      <c r="K9" s="5">
        <v>74</v>
      </c>
      <c r="L9" s="4">
        <v>496</v>
      </c>
      <c r="M9" s="5">
        <v>94</v>
      </c>
      <c r="N9" s="4">
        <v>616</v>
      </c>
      <c r="O9" s="5">
        <v>98</v>
      </c>
      <c r="P9" s="55">
        <f t="shared" si="0"/>
        <v>1411</v>
      </c>
      <c r="Q9" s="58">
        <f t="shared" si="0"/>
        <v>266</v>
      </c>
      <c r="R9" s="10">
        <f>+Q9/H9</f>
        <v>66.5</v>
      </c>
      <c r="S9" s="59">
        <f>+P9/Q9</f>
        <v>5.304511278195489</v>
      </c>
      <c r="T9" s="4">
        <v>12224</v>
      </c>
      <c r="U9" s="60">
        <f>(+T9-P9)/T9</f>
        <v>0.884571335078534</v>
      </c>
      <c r="V9" s="4">
        <v>388872</v>
      </c>
      <c r="W9" s="5">
        <v>47293</v>
      </c>
      <c r="X9" s="61">
        <f>V9/W9</f>
        <v>8.222612225910812</v>
      </c>
      <c r="Z9" s="30"/>
    </row>
    <row r="10" spans="1:26" s="29" customFormat="1" ht="18">
      <c r="A10" s="28">
        <v>3</v>
      </c>
      <c r="B10" s="15"/>
      <c r="C10" s="1" t="s">
        <v>24</v>
      </c>
      <c r="D10" s="2">
        <v>39710</v>
      </c>
      <c r="E10" s="83" t="s">
        <v>22</v>
      </c>
      <c r="F10" s="3" t="s">
        <v>23</v>
      </c>
      <c r="G10" s="83">
        <v>66</v>
      </c>
      <c r="H10" s="51">
        <v>5</v>
      </c>
      <c r="I10" s="51">
        <v>10</v>
      </c>
      <c r="J10" s="4">
        <v>250</v>
      </c>
      <c r="K10" s="5">
        <v>94</v>
      </c>
      <c r="L10" s="4">
        <v>119</v>
      </c>
      <c r="M10" s="5">
        <v>34</v>
      </c>
      <c r="N10" s="4">
        <v>192.5</v>
      </c>
      <c r="O10" s="5">
        <v>60</v>
      </c>
      <c r="P10" s="55">
        <f t="shared" si="0"/>
        <v>561.5</v>
      </c>
      <c r="Q10" s="58">
        <f t="shared" si="0"/>
        <v>188</v>
      </c>
      <c r="R10" s="10">
        <f>+Q10/H10</f>
        <v>37.6</v>
      </c>
      <c r="S10" s="59">
        <f>+P10/Q10</f>
        <v>2.9867021276595747</v>
      </c>
      <c r="T10" s="4">
        <v>1508</v>
      </c>
      <c r="U10" s="60">
        <f>(+T10-P10)/T10</f>
        <v>0.6276525198938993</v>
      </c>
      <c r="V10" s="4">
        <v>400145</v>
      </c>
      <c r="W10" s="5">
        <v>47478</v>
      </c>
      <c r="X10" s="61">
        <f>V10/W10</f>
        <v>8.428008761952904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53</v>
      </c>
      <c r="I19" s="73"/>
      <c r="J19" s="75"/>
      <c r="K19" s="76"/>
      <c r="L19" s="75"/>
      <c r="M19" s="76"/>
      <c r="N19" s="75"/>
      <c r="O19" s="76"/>
      <c r="P19" s="75">
        <f>SUM(P8:P18)</f>
        <v>50802</v>
      </c>
      <c r="Q19" s="76">
        <f>SUM(Q8:Q18)</f>
        <v>4660</v>
      </c>
      <c r="R19" s="77">
        <f>P19/H19</f>
        <v>958.5283018867924</v>
      </c>
      <c r="S19" s="78">
        <f>P19/Q19</f>
        <v>10.901716738197425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2008-11-25T15:42:42Z</cp:lastPrinted>
  <dcterms:created xsi:type="dcterms:W3CDTF">2006-03-15T09:07:04Z</dcterms:created>
  <dcterms:modified xsi:type="dcterms:W3CDTF">2008-12-08T09:54:23Z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169042387</vt:i4>
  </property>
  <property fmtid="{D5CDD505-2E9C-101B-9397-08002B2CF9AE}" pid="3" name="_EmailSubject">
    <vt:lpwstr>Weekend Box Office - WE: 48-2008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