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00" windowWidth="15480" windowHeight="11640" tabRatio="804" activeTab="0"/>
  </bookViews>
  <sheets>
    <sheet name="21-23 Nov (we 47)" sheetId="1" r:id="rId1"/>
    <sheet name="21-23 Nov (TOP 20)" sheetId="2" r:id="rId2"/>
  </sheets>
  <definedNames>
    <definedName name="_xlnm.Print_Area" localSheetId="1">'21-23 Nov (TOP 20)'!$A$1:$W$42</definedName>
    <definedName name="_xlnm.Print_Area" localSheetId="0">'21-23 Nov (we 47)'!$A$1:$W$67</definedName>
  </definedNames>
  <calcPr fullCalcOnLoad="1"/>
</workbook>
</file>

<file path=xl/sharedStrings.xml><?xml version="1.0" encoding="utf-8"?>
<sst xmlns="http://schemas.openxmlformats.org/spreadsheetml/2006/main" count="261" uniqueCount="108">
  <si>
    <t>*Sorted according to Weekend Total G.B.O. - Hafta sonu toplam hasılat sütununa göre sıralanmıştır.</t>
  </si>
  <si>
    <t>Company</t>
  </si>
  <si>
    <t>UIP</t>
  </si>
  <si>
    <t>Last Weekend</t>
  </si>
  <si>
    <t>Distributor</t>
  </si>
  <si>
    <t>Friday</t>
  </si>
  <si>
    <t>Saturday</t>
  </si>
  <si>
    <t>Sunday</t>
  </si>
  <si>
    <t>Change</t>
  </si>
  <si>
    <t>Adm.</t>
  </si>
  <si>
    <t>WB</t>
  </si>
  <si>
    <t>WARNER BROS.</t>
  </si>
  <si>
    <t>G.B.O.</t>
  </si>
  <si>
    <t>GARFILED'S FUN FEST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</si>
  <si>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</si>
  <si>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</si>
  <si>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</si>
  <si>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Title</t>
  </si>
  <si>
    <t>Cumulative</t>
  </si>
  <si>
    <t>Scr.Avg.
(Adm.)</t>
  </si>
  <si>
    <t>Avg.
Ticket</t>
  </si>
  <si>
    <t>.</t>
  </si>
  <si>
    <t>MEDYAVIZYON</t>
  </si>
  <si>
    <t>UNIVERSAL</t>
  </si>
  <si>
    <t>DISNEY</t>
  </si>
  <si>
    <t>D PRODUCTIONS</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</si>
  <si>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</si>
  <si>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</si>
  <si>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</si>
  <si>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</si>
  <si>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</si>
  <si>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</si>
  <si>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</si>
  <si>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</si>
  <si>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EAGLE EYE</t>
  </si>
  <si>
    <t xml:space="preserve">PARAMOUNT </t>
  </si>
  <si>
    <t>ELEGY</t>
  </si>
  <si>
    <t>AVANAK KUZENLER</t>
  </si>
  <si>
    <t>OZEN</t>
  </si>
  <si>
    <t>TIMBER FALLS</t>
  </si>
  <si>
    <t>OZEN-UMUT</t>
  </si>
  <si>
    <t>NIGHTS IN RODANTHE</t>
  </si>
  <si>
    <t>VİCDAN</t>
  </si>
  <si>
    <t>DEATH RACE</t>
  </si>
  <si>
    <t>DISASTER MOVIE</t>
  </si>
  <si>
    <t>STORY OF LEO, THE</t>
  </si>
  <si>
    <t>PATHOLOGY</t>
  </si>
  <si>
    <t>SAW V</t>
  </si>
  <si>
    <t>AŞK TUTULMASI</t>
  </si>
  <si>
    <t>SUGARWORKZ-TIM'S</t>
  </si>
  <si>
    <t>3 MAYMUN</t>
  </si>
  <si>
    <t>IMAJ-NBC</t>
  </si>
  <si>
    <t>DEVRİM ARABALARI</t>
  </si>
  <si>
    <t>EKIP FILM</t>
  </si>
  <si>
    <t>CITY OF EMBER</t>
  </si>
  <si>
    <t>MUSTAFA</t>
  </si>
  <si>
    <t>KO-MEDYA-NTV</t>
  </si>
  <si>
    <t>BANGKOK DANGEROUS</t>
  </si>
  <si>
    <t>TMC-AVSAR FILM</t>
  </si>
  <si>
    <t>GIERNO PERFETTO</t>
  </si>
  <si>
    <t>AFS FILM</t>
  </si>
  <si>
    <t>DENIZ FILM-FONO FILM</t>
  </si>
  <si>
    <t>NEKRÜT</t>
  </si>
  <si>
    <t>KAT YAPIM</t>
  </si>
  <si>
    <t>QUANTUM OF SOLACE</t>
  </si>
  <si>
    <t>COLUMBIA</t>
  </si>
  <si>
    <t>ISSIZ ADAM</t>
  </si>
  <si>
    <t>CINEFILM</t>
  </si>
  <si>
    <t>MOST PRODUCTION</t>
  </si>
  <si>
    <t>SON CELLAT</t>
  </si>
  <si>
    <t>HAYALIM FILM</t>
  </si>
  <si>
    <t>WALL-E</t>
  </si>
  <si>
    <t>CHANTIER FILMS</t>
  </si>
  <si>
    <t>HIGH SCHOOL MUSICAL</t>
  </si>
  <si>
    <t>SON BULUŞMA</t>
  </si>
  <si>
    <t>PLAN PROD.</t>
  </si>
  <si>
    <t>FIREFLIES IN THE GARDEN</t>
  </si>
  <si>
    <t>GÜNEŞİN OĞLU</t>
  </si>
  <si>
    <t>TIGLON</t>
  </si>
  <si>
    <t>EFLATUN FILM</t>
  </si>
  <si>
    <t>[REC]</t>
  </si>
  <si>
    <t>TILSIM DESIGN</t>
  </si>
  <si>
    <t>FIRTINA</t>
  </si>
  <si>
    <t>YAPIM 13</t>
  </si>
  <si>
    <t>IMPY'S WONDERLAND</t>
  </si>
  <si>
    <t>ODYSSEY</t>
  </si>
  <si>
    <t>MAX PAYNE</t>
  </si>
  <si>
    <t>FOX</t>
  </si>
  <si>
    <t>MIDNIGHT MEAT TRAIN</t>
  </si>
  <si>
    <t>DUCHESS, THE</t>
  </si>
  <si>
    <t>PATHE</t>
  </si>
  <si>
    <t>PARIS</t>
  </si>
  <si>
    <t>FILMA</t>
  </si>
  <si>
    <t>ZERO FILM</t>
  </si>
  <si>
    <t>ORPHANAGE</t>
  </si>
  <si>
    <t>OSMANLI CUMHURİYETİ</t>
  </si>
  <si>
    <t>AVSAR FILM</t>
  </si>
  <si>
    <t>DESTERE</t>
  </si>
  <si>
    <t xml:space="preserve">CATCHER: CAT CITY 2 </t>
  </si>
  <si>
    <t>SPOT FILM</t>
  </si>
  <si>
    <t>GOMORRA</t>
  </si>
  <si>
    <t>POSTA</t>
  </si>
  <si>
    <t>MAMMA MIA</t>
  </si>
  <si>
    <t>STUCK</t>
  </si>
  <si>
    <t>ERMAN FILM</t>
  </si>
  <si>
    <t>AKSOY FİLM-FIDA FILM</t>
  </si>
  <si>
    <t>MUMMY: TOMB OF THE DRAGON EMPEROR, THE</t>
  </si>
  <si>
    <t>X-FILES: I WANT TO BELIEVE, THE</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</si>
</sst>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style="hair"/>
      <top style="hair"/>
      <bottom style="medium"/>
    </border>
    <border>
      <left style="hair"/>
      <right style="hair"/>
      <top style="medium"/>
      <bottom style="hair"/>
    </border>
    <border>
      <left style="medium"/>
      <right style="hair"/>
      <top style="hair"/>
      <bottom style="hair"/>
    </border>
    <border>
      <left style="hair"/>
      <right style="hair"/>
      <top style="hair"/>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0" borderId="0">
      <alignment/>
      <protection/>
    </xf>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86">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3"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3"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3" applyNumberFormat="1" applyFont="1" applyFill="1" applyBorder="1" applyAlignment="1" applyProtection="1">
      <alignment horizontal="center"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3"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19" xfId="0" applyFont="1" applyFill="1" applyBorder="1" applyAlignment="1" applyProtection="1">
      <alignment horizontal="right" vertical="center"/>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1" xfId="0" applyNumberFormat="1" applyFont="1" applyFill="1" applyBorder="1" applyAlignment="1" applyProtection="1">
      <alignment horizontal="center" vertical="center" wrapText="1"/>
      <protection/>
    </xf>
    <xf numFmtId="192" fontId="4" fillId="0" borderId="14" xfId="0" applyNumberFormat="1" applyFont="1" applyFill="1" applyBorder="1" applyAlignment="1" applyProtection="1">
      <alignment vertical="center"/>
      <protection locked="0"/>
    </xf>
    <xf numFmtId="192" fontId="16" fillId="0" borderId="20" xfId="0" applyNumberFormat="1" applyFont="1" applyFill="1" applyBorder="1" applyAlignment="1" applyProtection="1">
      <alignment horizontal="center" vertical="center" wrapText="1"/>
      <protection/>
    </xf>
    <xf numFmtId="192" fontId="7" fillId="0" borderId="14" xfId="0" applyNumberFormat="1" applyFont="1" applyFill="1" applyBorder="1" applyAlignment="1" applyProtection="1">
      <alignment vertical="center"/>
      <protection locked="0"/>
    </xf>
    <xf numFmtId="190" fontId="26" fillId="0" borderId="14" xfId="0" applyNumberFormat="1" applyFont="1" applyFill="1" applyBorder="1" applyAlignment="1" applyProtection="1">
      <alignment horizontal="center" vertical="center"/>
      <protection locked="0"/>
    </xf>
    <xf numFmtId="190"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190" fontId="26" fillId="0" borderId="22" xfId="0" applyNumberFormat="1" applyFont="1" applyFill="1" applyBorder="1" applyAlignment="1">
      <alignment horizontal="center" vertical="center"/>
    </xf>
    <xf numFmtId="0" fontId="26" fillId="0" borderId="22" xfId="0" applyFont="1" applyFill="1" applyBorder="1" applyAlignment="1">
      <alignment horizontal="left" vertical="center"/>
    </xf>
    <xf numFmtId="0" fontId="26" fillId="0" borderId="22" xfId="0" applyFont="1" applyFill="1" applyBorder="1" applyAlignment="1">
      <alignment horizontal="center" vertical="center"/>
    </xf>
    <xf numFmtId="192" fontId="26" fillId="0" borderId="14" xfId="63" applyNumberFormat="1" applyFont="1" applyFill="1" applyBorder="1" applyAlignment="1" applyProtection="1">
      <alignment vertical="center"/>
      <protection/>
    </xf>
    <xf numFmtId="192" fontId="26" fillId="0" borderId="23" xfId="63" applyNumberFormat="1" applyFont="1" applyFill="1" applyBorder="1" applyAlignment="1" applyProtection="1">
      <alignment vertical="center"/>
      <protection/>
    </xf>
    <xf numFmtId="0" fontId="26" fillId="0" borderId="24" xfId="0" applyFont="1" applyFill="1" applyBorder="1" applyAlignment="1" applyProtection="1">
      <alignment horizontal="left" vertical="center"/>
      <protection locked="0"/>
    </xf>
    <xf numFmtId="0" fontId="26" fillId="0" borderId="24" xfId="0" applyNumberFormat="1" applyFont="1" applyFill="1" applyBorder="1" applyAlignment="1" applyProtection="1">
      <alignment horizontal="left" vertical="center"/>
      <protection locked="0"/>
    </xf>
    <xf numFmtId="0" fontId="26" fillId="0" borderId="24" xfId="0" applyFont="1" applyFill="1" applyBorder="1" applyAlignment="1">
      <alignment horizontal="left" vertical="center"/>
    </xf>
    <xf numFmtId="0" fontId="26" fillId="0" borderId="24" xfId="50" applyFont="1" applyFill="1" applyBorder="1" applyAlignment="1">
      <alignment horizontal="left" vertical="center"/>
      <protection/>
    </xf>
    <xf numFmtId="192" fontId="26" fillId="0" borderId="22" xfId="63" applyNumberFormat="1" applyFont="1" applyFill="1" applyBorder="1" applyAlignment="1" applyProtection="1">
      <alignment vertical="center"/>
      <protection/>
    </xf>
    <xf numFmtId="192" fontId="26" fillId="0" borderId="16" xfId="63" applyNumberFormat="1" applyFont="1" applyFill="1" applyBorder="1" applyAlignment="1" applyProtection="1">
      <alignment vertical="center"/>
      <protection/>
    </xf>
    <xf numFmtId="192" fontId="26" fillId="0" borderId="25" xfId="63" applyNumberFormat="1" applyFont="1" applyFill="1" applyBorder="1" applyAlignment="1" applyProtection="1">
      <alignment vertical="center"/>
      <protection/>
    </xf>
    <xf numFmtId="185" fontId="26" fillId="0" borderId="14" xfId="40" applyNumberFormat="1" applyFont="1" applyFill="1" applyBorder="1" applyAlignment="1" applyProtection="1">
      <alignment horizontal="right" vertical="center"/>
      <protection locked="0"/>
    </xf>
    <xf numFmtId="185" fontId="27" fillId="0" borderId="14" xfId="40" applyNumberFormat="1" applyFont="1" applyFill="1" applyBorder="1" applyAlignment="1" applyProtection="1">
      <alignment horizontal="right" vertical="center"/>
      <protection/>
    </xf>
    <xf numFmtId="185" fontId="26" fillId="0" borderId="14" xfId="40" applyNumberFormat="1" applyFont="1" applyFill="1" applyBorder="1" applyAlignment="1">
      <alignment horizontal="right" vertical="center"/>
    </xf>
    <xf numFmtId="185" fontId="27" fillId="0" borderId="14" xfId="40" applyNumberFormat="1" applyFont="1" applyFill="1" applyBorder="1" applyAlignment="1">
      <alignment horizontal="right" vertical="center"/>
    </xf>
    <xf numFmtId="185" fontId="26" fillId="0" borderId="14" xfId="40" applyNumberFormat="1" applyFont="1" applyFill="1" applyBorder="1" applyAlignment="1" applyProtection="1">
      <alignment horizontal="right" vertical="center"/>
      <protection/>
    </xf>
    <xf numFmtId="185" fontId="26" fillId="0" borderId="14" xfId="0" applyNumberFormat="1" applyFont="1" applyFill="1" applyBorder="1" applyAlignment="1">
      <alignment horizontal="right" vertical="center"/>
    </xf>
    <xf numFmtId="185" fontId="26" fillId="0" borderId="22" xfId="40" applyNumberFormat="1" applyFont="1" applyFill="1" applyBorder="1" applyAlignment="1">
      <alignment horizontal="right" vertical="center"/>
    </xf>
    <xf numFmtId="185" fontId="27" fillId="0" borderId="22" xfId="40" applyNumberFormat="1" applyFont="1" applyFill="1" applyBorder="1" applyAlignment="1" applyProtection="1">
      <alignment horizontal="right" vertical="center"/>
      <protection/>
    </xf>
    <xf numFmtId="185" fontId="27" fillId="0" borderId="25" xfId="40" applyNumberFormat="1" applyFont="1" applyFill="1" applyBorder="1" applyAlignment="1" applyProtection="1">
      <alignment horizontal="right" vertical="center"/>
      <protection/>
    </xf>
    <xf numFmtId="196" fontId="26" fillId="0" borderId="14" xfId="40" applyNumberFormat="1" applyFont="1" applyFill="1" applyBorder="1" applyAlignment="1">
      <alignment horizontal="right" vertical="center"/>
    </xf>
    <xf numFmtId="196" fontId="27" fillId="0" borderId="14" xfId="40" applyNumberFormat="1" applyFont="1" applyFill="1" applyBorder="1" applyAlignment="1">
      <alignment horizontal="right" vertical="center"/>
    </xf>
    <xf numFmtId="196" fontId="26" fillId="0" borderId="14" xfId="63" applyNumberFormat="1" applyFont="1" applyFill="1" applyBorder="1" applyAlignment="1" applyProtection="1">
      <alignment horizontal="right" vertical="center"/>
      <protection/>
    </xf>
    <xf numFmtId="193" fontId="26" fillId="0" borderId="14" xfId="63" applyNumberFormat="1" applyFont="1" applyFill="1" applyBorder="1" applyAlignment="1" applyProtection="1">
      <alignment horizontal="right" vertical="center"/>
      <protection/>
    </xf>
    <xf numFmtId="193" fontId="26" fillId="0" borderId="14" xfId="40" applyNumberFormat="1" applyFont="1" applyFill="1" applyBorder="1" applyAlignment="1">
      <alignment horizontal="right" vertical="center"/>
    </xf>
    <xf numFmtId="196" fontId="26" fillId="0" borderId="14" xfId="40" applyNumberFormat="1" applyFont="1" applyFill="1" applyBorder="1" applyAlignment="1" applyProtection="1">
      <alignment horizontal="right" vertical="center"/>
      <protection locked="0"/>
    </xf>
    <xf numFmtId="196" fontId="27" fillId="0" borderId="14" xfId="40" applyNumberFormat="1" applyFont="1" applyFill="1" applyBorder="1" applyAlignment="1" applyProtection="1">
      <alignment horizontal="right" vertical="center"/>
      <protection/>
    </xf>
    <xf numFmtId="196" fontId="26" fillId="0" borderId="14" xfId="0" applyNumberFormat="1" applyFont="1" applyFill="1" applyBorder="1" applyAlignment="1">
      <alignment horizontal="right" vertical="center"/>
    </xf>
    <xf numFmtId="185" fontId="26" fillId="0" borderId="14" xfId="0" applyNumberFormat="1" applyFont="1" applyFill="1" applyBorder="1" applyAlignment="1" applyProtection="1">
      <alignment horizontal="right" vertical="center"/>
      <protection/>
    </xf>
    <xf numFmtId="196" fontId="26" fillId="0" borderId="14" xfId="0" applyNumberFormat="1" applyFont="1" applyFill="1" applyBorder="1" applyAlignment="1" applyProtection="1">
      <alignment horizontal="right" vertical="center"/>
      <protection/>
    </xf>
    <xf numFmtId="185" fontId="27" fillId="0" borderId="14" xfId="0" applyNumberFormat="1" applyFont="1" applyFill="1" applyBorder="1" applyAlignment="1" applyProtection="1">
      <alignment horizontal="right" vertical="center"/>
      <protection/>
    </xf>
    <xf numFmtId="196" fontId="27" fillId="0" borderId="14" xfId="0" applyNumberFormat="1" applyFont="1" applyFill="1" applyBorder="1" applyAlignment="1" applyProtection="1">
      <alignment horizontal="right" vertical="center"/>
      <protection/>
    </xf>
    <xf numFmtId="185" fontId="26" fillId="0" borderId="14" xfId="0" applyNumberFormat="1" applyFont="1" applyFill="1" applyBorder="1" applyAlignment="1" applyProtection="1">
      <alignment horizontal="right" vertical="center"/>
      <protection locked="0"/>
    </xf>
    <xf numFmtId="196" fontId="26" fillId="0" borderId="14" xfId="0" applyNumberFormat="1" applyFont="1" applyFill="1" applyBorder="1" applyAlignment="1" applyProtection="1">
      <alignment horizontal="right" vertical="center"/>
      <protection locked="0"/>
    </xf>
    <xf numFmtId="0" fontId="26" fillId="0" borderId="26" xfId="0" applyFont="1" applyFill="1" applyBorder="1" applyAlignment="1">
      <alignment horizontal="left" vertical="center"/>
    </xf>
    <xf numFmtId="190" fontId="26" fillId="0" borderId="23" xfId="0" applyNumberFormat="1" applyFont="1" applyFill="1" applyBorder="1" applyAlignment="1">
      <alignment horizontal="center"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vertical="center"/>
    </xf>
    <xf numFmtId="196" fontId="26" fillId="0" borderId="23" xfId="40" applyNumberFormat="1" applyFont="1" applyFill="1" applyBorder="1" applyAlignment="1">
      <alignment horizontal="right" vertical="center"/>
    </xf>
    <xf numFmtId="185" fontId="27" fillId="0" borderId="23" xfId="40" applyNumberFormat="1" applyFont="1" applyFill="1" applyBorder="1" applyAlignment="1">
      <alignment horizontal="right" vertical="center"/>
    </xf>
    <xf numFmtId="196" fontId="27" fillId="0" borderId="23" xfId="40" applyNumberFormat="1" applyFont="1" applyFill="1" applyBorder="1" applyAlignment="1">
      <alignment horizontal="right" vertical="center"/>
    </xf>
    <xf numFmtId="196" fontId="26" fillId="0" borderId="23" xfId="63" applyNumberFormat="1" applyFont="1" applyFill="1" applyBorder="1" applyAlignment="1" applyProtection="1">
      <alignment horizontal="right" vertical="center"/>
      <protection/>
    </xf>
    <xf numFmtId="193" fontId="26" fillId="0" borderId="23" xfId="63" applyNumberFormat="1" applyFont="1" applyFill="1" applyBorder="1" applyAlignment="1" applyProtection="1">
      <alignment horizontal="right" vertical="center"/>
      <protection/>
    </xf>
    <xf numFmtId="193" fontId="26" fillId="0" borderId="27" xfId="40" applyNumberFormat="1" applyFont="1" applyFill="1" applyBorder="1" applyAlignment="1">
      <alignment horizontal="right" vertical="center"/>
    </xf>
    <xf numFmtId="193" fontId="26" fillId="0" borderId="28" xfId="40" applyNumberFormat="1" applyFont="1" applyFill="1" applyBorder="1" applyAlignment="1" applyProtection="1">
      <alignment horizontal="right" vertical="center"/>
      <protection locked="0"/>
    </xf>
    <xf numFmtId="193" fontId="26" fillId="0" borderId="28" xfId="0" applyNumberFormat="1" applyFont="1" applyFill="1" applyBorder="1" applyAlignment="1">
      <alignment horizontal="right" vertical="center"/>
    </xf>
    <xf numFmtId="193" fontId="26" fillId="0" borderId="28" xfId="40" applyNumberFormat="1" applyFont="1" applyFill="1" applyBorder="1" applyAlignment="1">
      <alignment horizontal="right" vertical="center"/>
    </xf>
    <xf numFmtId="193" fontId="26" fillId="0" borderId="28" xfId="63" applyNumberFormat="1" applyFont="1" applyFill="1" applyBorder="1" applyAlignment="1" applyProtection="1">
      <alignment horizontal="right" vertical="center"/>
      <protection/>
    </xf>
    <xf numFmtId="193" fontId="26" fillId="0" borderId="28" xfId="0" applyNumberFormat="1" applyFont="1" applyFill="1" applyBorder="1" applyAlignment="1" applyProtection="1">
      <alignment horizontal="right" vertical="center"/>
      <protection/>
    </xf>
    <xf numFmtId="0" fontId="26" fillId="0" borderId="24" xfId="0" applyFont="1" applyFill="1" applyBorder="1" applyAlignment="1">
      <alignment horizontal="left" vertical="center"/>
    </xf>
    <xf numFmtId="0" fontId="26" fillId="0" borderId="29" xfId="0" applyFont="1" applyFill="1" applyBorder="1" applyAlignment="1">
      <alignment horizontal="left" vertical="center"/>
    </xf>
    <xf numFmtId="196" fontId="26" fillId="0" borderId="22" xfId="40" applyNumberFormat="1" applyFont="1" applyFill="1" applyBorder="1" applyAlignment="1">
      <alignment horizontal="right" vertical="center"/>
    </xf>
    <xf numFmtId="185" fontId="27" fillId="0" borderId="22" xfId="40" applyNumberFormat="1" applyFont="1" applyFill="1" applyBorder="1" applyAlignment="1">
      <alignment horizontal="right" vertical="center"/>
    </xf>
    <xf numFmtId="196" fontId="27" fillId="0" borderId="22" xfId="40" applyNumberFormat="1" applyFont="1" applyFill="1" applyBorder="1" applyAlignment="1">
      <alignment horizontal="right" vertical="center"/>
    </xf>
    <xf numFmtId="196" fontId="26" fillId="0" borderId="22" xfId="63" applyNumberFormat="1" applyFont="1" applyFill="1" applyBorder="1" applyAlignment="1" applyProtection="1">
      <alignment horizontal="right" vertical="center"/>
      <protection/>
    </xf>
    <xf numFmtId="193" fontId="26" fillId="0" borderId="22" xfId="63" applyNumberFormat="1" applyFont="1" applyFill="1" applyBorder="1" applyAlignment="1" applyProtection="1">
      <alignment horizontal="right" vertical="center"/>
      <protection/>
    </xf>
    <xf numFmtId="193" fontId="26" fillId="0" borderId="30" xfId="40" applyNumberFormat="1" applyFont="1" applyFill="1" applyBorder="1" applyAlignment="1">
      <alignment horizontal="right" vertical="center"/>
    </xf>
    <xf numFmtId="0" fontId="26" fillId="0" borderId="31" xfId="0" applyFont="1" applyFill="1" applyBorder="1" applyAlignment="1" applyProtection="1">
      <alignment horizontal="left" vertical="center"/>
      <protection locked="0"/>
    </xf>
    <xf numFmtId="190" fontId="26" fillId="0" borderId="16" xfId="0" applyNumberFormat="1" applyFont="1" applyFill="1" applyBorder="1" applyAlignment="1" applyProtection="1">
      <alignment horizontal="center" vertical="center"/>
      <protection locked="0"/>
    </xf>
    <xf numFmtId="190" fontId="26" fillId="0" borderId="16" xfId="0" applyNumberFormat="1" applyFont="1" applyFill="1" applyBorder="1" applyAlignment="1" applyProtection="1">
      <alignment horizontal="left" vertical="center"/>
      <protection locked="0"/>
    </xf>
    <xf numFmtId="0" fontId="26" fillId="0" borderId="16" xfId="0" applyFont="1" applyFill="1" applyBorder="1" applyAlignment="1" applyProtection="1">
      <alignment horizontal="left" vertical="center"/>
      <protection locked="0"/>
    </xf>
    <xf numFmtId="0" fontId="26" fillId="0" borderId="16" xfId="0" applyFont="1" applyFill="1" applyBorder="1" applyAlignment="1" applyProtection="1">
      <alignment horizontal="center" vertical="center"/>
      <protection locked="0"/>
    </xf>
    <xf numFmtId="185" fontId="26" fillId="0" borderId="16" xfId="40" applyNumberFormat="1" applyFont="1" applyFill="1" applyBorder="1" applyAlignment="1" applyProtection="1">
      <alignment horizontal="right" vertical="center"/>
      <protection locked="0"/>
    </xf>
    <xf numFmtId="196" fontId="26" fillId="0" borderId="16" xfId="40" applyNumberFormat="1" applyFont="1" applyFill="1" applyBorder="1" applyAlignment="1" applyProtection="1">
      <alignment horizontal="right" vertical="center"/>
      <protection locked="0"/>
    </xf>
    <xf numFmtId="185" fontId="27" fillId="0" borderId="16" xfId="40" applyNumberFormat="1" applyFont="1" applyFill="1" applyBorder="1" applyAlignment="1" applyProtection="1">
      <alignment horizontal="right" vertical="center"/>
      <protection/>
    </xf>
    <xf numFmtId="196" fontId="27" fillId="0" borderId="16" xfId="40" applyNumberFormat="1" applyFont="1" applyFill="1" applyBorder="1" applyAlignment="1" applyProtection="1">
      <alignment horizontal="right" vertical="center"/>
      <protection/>
    </xf>
    <xf numFmtId="196" fontId="26" fillId="0" borderId="16" xfId="63" applyNumberFormat="1" applyFont="1" applyFill="1" applyBorder="1" applyAlignment="1" applyProtection="1">
      <alignment horizontal="right" vertical="center"/>
      <protection/>
    </xf>
    <xf numFmtId="193" fontId="26" fillId="0" borderId="16" xfId="63" applyNumberFormat="1" applyFont="1" applyFill="1" applyBorder="1" applyAlignment="1" applyProtection="1">
      <alignment horizontal="right" vertical="center"/>
      <protection/>
    </xf>
    <xf numFmtId="193" fontId="26" fillId="0" borderId="32" xfId="40" applyNumberFormat="1" applyFont="1" applyFill="1" applyBorder="1" applyAlignment="1" applyProtection="1">
      <alignment horizontal="right" vertical="center"/>
      <protection locked="0"/>
    </xf>
    <xf numFmtId="0" fontId="26" fillId="0" borderId="33" xfId="0" applyFont="1" applyFill="1" applyBorder="1" applyAlignment="1">
      <alignment horizontal="left" vertical="center"/>
    </xf>
    <xf numFmtId="190" fontId="26" fillId="0" borderId="25" xfId="0" applyNumberFormat="1" applyFont="1" applyFill="1" applyBorder="1" applyAlignment="1">
      <alignment horizontal="center" vertical="center"/>
    </xf>
    <xf numFmtId="0" fontId="26" fillId="0" borderId="25" xfId="0" applyFont="1" applyFill="1" applyBorder="1" applyAlignment="1">
      <alignment horizontal="left" vertical="center"/>
    </xf>
    <xf numFmtId="0" fontId="26" fillId="0" borderId="25" xfId="0" applyFont="1" applyFill="1" applyBorder="1" applyAlignment="1">
      <alignment horizontal="center" vertical="center"/>
    </xf>
    <xf numFmtId="185" fontId="26" fillId="0" borderId="25" xfId="40" applyNumberFormat="1" applyFont="1" applyFill="1" applyBorder="1" applyAlignment="1">
      <alignment horizontal="right" vertical="center"/>
    </xf>
    <xf numFmtId="196" fontId="26" fillId="0" borderId="25" xfId="40" applyNumberFormat="1" applyFont="1" applyFill="1" applyBorder="1" applyAlignment="1">
      <alignment horizontal="right" vertical="center"/>
    </xf>
    <xf numFmtId="196" fontId="27" fillId="0" borderId="25" xfId="40" applyNumberFormat="1" applyFont="1" applyFill="1" applyBorder="1" applyAlignment="1" applyProtection="1">
      <alignment horizontal="right" vertical="center"/>
      <protection/>
    </xf>
    <xf numFmtId="196" fontId="26" fillId="0" borderId="25" xfId="63" applyNumberFormat="1" applyFont="1" applyFill="1" applyBorder="1" applyAlignment="1" applyProtection="1">
      <alignment horizontal="right" vertical="center"/>
      <protection/>
    </xf>
    <xf numFmtId="193" fontId="26" fillId="0" borderId="25" xfId="63" applyNumberFormat="1" applyFont="1" applyFill="1" applyBorder="1" applyAlignment="1" applyProtection="1">
      <alignment horizontal="right" vertical="center"/>
      <protection/>
    </xf>
    <xf numFmtId="185" fontId="26" fillId="0" borderId="25" xfId="0" applyNumberFormat="1" applyFont="1" applyFill="1" applyBorder="1" applyAlignment="1">
      <alignment horizontal="right" vertical="center"/>
    </xf>
    <xf numFmtId="196" fontId="26" fillId="0" borderId="25" xfId="40" applyNumberFormat="1" applyFont="1" applyFill="1" applyBorder="1" applyAlignment="1" applyProtection="1">
      <alignment horizontal="right" vertical="center"/>
      <protection locked="0"/>
    </xf>
    <xf numFmtId="193" fontId="26" fillId="0" borderId="34" xfId="0" applyNumberFormat="1" applyFont="1" applyFill="1" applyBorder="1" applyAlignment="1">
      <alignment horizontal="right" vertical="center"/>
    </xf>
    <xf numFmtId="0" fontId="26" fillId="0" borderId="29" xfId="0" applyFont="1" applyFill="1" applyBorder="1" applyAlignment="1" applyProtection="1">
      <alignment horizontal="left" vertical="center"/>
      <protection locked="0"/>
    </xf>
    <xf numFmtId="190" fontId="26" fillId="0" borderId="22" xfId="0" applyNumberFormat="1" applyFont="1" applyFill="1" applyBorder="1" applyAlignment="1" applyProtection="1">
      <alignment horizontal="center" vertical="center"/>
      <protection locked="0"/>
    </xf>
    <xf numFmtId="0" fontId="26" fillId="0" borderId="22" xfId="0" applyFont="1" applyFill="1" applyBorder="1" applyAlignment="1" applyProtection="1">
      <alignment horizontal="left" vertical="center"/>
      <protection locked="0"/>
    </xf>
    <xf numFmtId="0" fontId="26" fillId="0" borderId="22" xfId="0" applyFont="1" applyFill="1" applyBorder="1" applyAlignment="1" applyProtection="1">
      <alignment horizontal="center" vertical="center"/>
      <protection locked="0"/>
    </xf>
    <xf numFmtId="185" fontId="26" fillId="0" borderId="22" xfId="40" applyNumberFormat="1" applyFont="1" applyFill="1" applyBorder="1" applyAlignment="1" applyProtection="1">
      <alignment horizontal="right" vertical="center"/>
      <protection locked="0"/>
    </xf>
    <xf numFmtId="196" fontId="26" fillId="0" borderId="22" xfId="40" applyNumberFormat="1" applyFont="1" applyFill="1" applyBorder="1" applyAlignment="1" applyProtection="1">
      <alignment horizontal="right" vertical="center"/>
      <protection locked="0"/>
    </xf>
    <xf numFmtId="196" fontId="27" fillId="0" borderId="22" xfId="40" applyNumberFormat="1" applyFont="1" applyFill="1" applyBorder="1" applyAlignment="1" applyProtection="1">
      <alignment horizontal="right" vertical="center"/>
      <protection/>
    </xf>
    <xf numFmtId="185" fontId="26" fillId="0" borderId="22" xfId="40" applyNumberFormat="1" applyFont="1" applyFill="1" applyBorder="1" applyAlignment="1" applyProtection="1">
      <alignment horizontal="right" vertical="center"/>
      <protection/>
    </xf>
    <xf numFmtId="196" fontId="26" fillId="0" borderId="22" xfId="0" applyNumberFormat="1" applyFont="1" applyFill="1" applyBorder="1" applyAlignment="1">
      <alignment horizontal="right" vertical="center"/>
    </xf>
    <xf numFmtId="193" fontId="26" fillId="0" borderId="30" xfId="63" applyNumberFormat="1" applyFont="1" applyFill="1" applyBorder="1" applyAlignment="1" applyProtection="1">
      <alignment horizontal="right" vertical="center"/>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23" xfId="0" applyNumberFormat="1"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0" fillId="33" borderId="20" xfId="0" applyFill="1" applyBorder="1" applyAlignment="1">
      <alignment/>
    </xf>
    <xf numFmtId="0" fontId="16" fillId="0" borderId="20" xfId="0" applyFont="1" applyFill="1" applyBorder="1" applyAlignment="1" applyProtection="1">
      <alignment horizontal="center" vertical="center" wrapText="1"/>
      <protection/>
    </xf>
    <xf numFmtId="193" fontId="16" fillId="0" borderId="27" xfId="0" applyNumberFormat="1" applyFont="1" applyFill="1" applyBorder="1" applyAlignment="1" applyProtection="1">
      <alignment horizontal="center" vertical="center" wrapText="1"/>
      <protection/>
    </xf>
    <xf numFmtId="171" fontId="16" fillId="0" borderId="26" xfId="40" applyFont="1" applyFill="1" applyBorder="1" applyAlignment="1" applyProtection="1">
      <alignment horizontal="center" vertical="center"/>
      <protection/>
    </xf>
    <xf numFmtId="171" fontId="16" fillId="0" borderId="35"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6" xfId="40" applyFont="1" applyFill="1" applyBorder="1" applyAlignment="1" applyProtection="1">
      <alignment horizontal="center" vertical="center"/>
      <protection/>
    </xf>
    <xf numFmtId="171" fontId="16" fillId="0" borderId="37" xfId="40" applyFont="1" applyFill="1" applyBorder="1" applyAlignment="1" applyProtection="1">
      <alignment horizontal="center" vertical="center"/>
      <protection/>
    </xf>
    <xf numFmtId="190" fontId="16" fillId="0" borderId="38"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8" xfId="0" applyNumberFormat="1" applyFont="1" applyFill="1" applyBorder="1" applyAlignment="1" applyProtection="1">
      <alignment horizontal="center" vertical="center" wrapText="1"/>
      <protection/>
    </xf>
    <xf numFmtId="185" fontId="16" fillId="0" borderId="38"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0" fontId="16" fillId="0" borderId="38"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1-7Şubat,2008"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0500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402050" y="0"/>
          <a:ext cx="26193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0309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268700" y="419100"/>
          <a:ext cx="260985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47
</a:t>
          </a:r>
          <a:r>
            <a:rPr lang="en-US" cap="none" sz="2000" b="0" i="0" u="none" baseline="0">
              <a:solidFill>
                <a:srgbClr val="FFFFFF"/>
              </a:solidFill>
              <a:latin typeface="Impact"/>
              <a:ea typeface="Impact"/>
              <a:cs typeface="Impact"/>
            </a:rPr>
            <a:t>21-23 NOV' 2008</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110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77150" y="0"/>
          <a:ext cx="2552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7440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78867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74407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934325" y="390525"/>
          <a:ext cx="17240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47
</a:t>
          </a:r>
          <a:r>
            <a:rPr lang="en-US" cap="none" sz="1200" b="0" i="0" u="none" baseline="0">
              <a:solidFill>
                <a:srgbClr val="FFFFFF"/>
              </a:solidFill>
              <a:latin typeface="Impact"/>
              <a:ea typeface="Impact"/>
              <a:cs typeface="Impact"/>
            </a:rPr>
            <a:t>21-23 NOV'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7"/>
  <sheetViews>
    <sheetView tabSelected="1" zoomScale="60" zoomScaleNormal="60" zoomScalePageLayoutView="0" workbookViewId="0" topLeftCell="A1">
      <selection activeCell="B3" sqref="B3:B4"/>
    </sheetView>
  </sheetViews>
  <sheetFormatPr defaultColWidth="39.8515625" defaultRowHeight="12.75"/>
  <cols>
    <col min="1" max="1" width="3.28125" style="116" bestFit="1" customWidth="1"/>
    <col min="2" max="2" width="44.28125" style="117" bestFit="1" customWidth="1"/>
    <col min="3" max="3" width="9.7109375" style="118" customWidth="1"/>
    <col min="4" max="4" width="16.00390625" style="100" customWidth="1"/>
    <col min="5" max="5" width="21.7109375" style="100" bestFit="1" customWidth="1"/>
    <col min="6" max="6" width="6.8515625" style="119" customWidth="1"/>
    <col min="7" max="7" width="8.421875" style="119" customWidth="1"/>
    <col min="8" max="8" width="11.00390625" style="119" customWidth="1"/>
    <col min="9" max="9" width="11.421875" style="120" bestFit="1" customWidth="1"/>
    <col min="10" max="10" width="8.140625" style="121" customWidth="1"/>
    <col min="11" max="11" width="13.28125" style="120" bestFit="1" customWidth="1"/>
    <col min="12" max="12" width="9.140625" style="121" bestFit="1" customWidth="1"/>
    <col min="13" max="13" width="13.28125" style="120" bestFit="1" customWidth="1"/>
    <col min="14" max="14" width="9.140625" style="121" bestFit="1" customWidth="1"/>
    <col min="15" max="15" width="16.28125" style="122" customWidth="1"/>
    <col min="16" max="16" width="11.00390625" style="123" customWidth="1"/>
    <col min="17" max="17" width="10.28125" style="121" customWidth="1"/>
    <col min="18" max="18" width="7.421875" style="124" bestFit="1" customWidth="1"/>
    <col min="19" max="19" width="13.28125" style="128" bestFit="1" customWidth="1"/>
    <col min="20" max="20" width="10.00390625" style="142" customWidth="1"/>
    <col min="21" max="21" width="13.28125" style="120" bestFit="1" customWidth="1"/>
    <col min="22" max="22" width="11.00390625" style="121" bestFit="1" customWidth="1"/>
    <col min="23" max="23" width="7.421875" style="124" customWidth="1"/>
    <col min="24" max="24" width="39.8515625" style="101" customWidth="1"/>
    <col min="25" max="27" width="39.8515625" style="100" customWidth="1"/>
    <col min="28" max="28" width="2.00390625" style="100" bestFit="1" customWidth="1"/>
    <col min="29" max="16384" width="39.8515625" style="100" customWidth="1"/>
  </cols>
  <sheetData>
    <row r="1" spans="1:23" s="96" customFormat="1" ht="99" customHeight="1">
      <c r="A1" s="80"/>
      <c r="B1" s="81"/>
      <c r="C1" s="82"/>
      <c r="D1" s="83"/>
      <c r="E1" s="83"/>
      <c r="F1" s="84"/>
      <c r="G1" s="84"/>
      <c r="H1" s="84"/>
      <c r="I1" s="85"/>
      <c r="J1" s="86"/>
      <c r="K1" s="87"/>
      <c r="L1" s="88"/>
      <c r="M1" s="89"/>
      <c r="N1" s="90"/>
      <c r="O1" s="91"/>
      <c r="P1" s="92"/>
      <c r="Q1" s="93"/>
      <c r="R1" s="94"/>
      <c r="S1" s="95"/>
      <c r="T1" s="140"/>
      <c r="U1" s="95"/>
      <c r="V1" s="93"/>
      <c r="W1" s="94"/>
    </row>
    <row r="2" spans="1:23" s="97" customFormat="1" ht="27.75" thickBot="1">
      <c r="A2" s="249" t="s">
        <v>15</v>
      </c>
      <c r="B2" s="250"/>
      <c r="C2" s="250"/>
      <c r="D2" s="250"/>
      <c r="E2" s="250"/>
      <c r="F2" s="250"/>
      <c r="G2" s="250"/>
      <c r="H2" s="250"/>
      <c r="I2" s="250"/>
      <c r="J2" s="250"/>
      <c r="K2" s="250"/>
      <c r="L2" s="250"/>
      <c r="M2" s="250"/>
      <c r="N2" s="250"/>
      <c r="O2" s="250"/>
      <c r="P2" s="250"/>
      <c r="Q2" s="250"/>
      <c r="R2" s="250"/>
      <c r="S2" s="250"/>
      <c r="T2" s="250"/>
      <c r="U2" s="250"/>
      <c r="V2" s="250"/>
      <c r="W2" s="250"/>
    </row>
    <row r="3" spans="1:24" s="98" customFormat="1" ht="20.25" customHeight="1">
      <c r="A3" s="131"/>
      <c r="B3" s="253" t="s">
        <v>17</v>
      </c>
      <c r="C3" s="255" t="s">
        <v>27</v>
      </c>
      <c r="D3" s="245" t="s">
        <v>4</v>
      </c>
      <c r="E3" s="245" t="s">
        <v>1</v>
      </c>
      <c r="F3" s="245" t="s">
        <v>28</v>
      </c>
      <c r="G3" s="245" t="s">
        <v>29</v>
      </c>
      <c r="H3" s="245" t="s">
        <v>30</v>
      </c>
      <c r="I3" s="247" t="s">
        <v>5</v>
      </c>
      <c r="J3" s="247"/>
      <c r="K3" s="247" t="s">
        <v>6</v>
      </c>
      <c r="L3" s="247"/>
      <c r="M3" s="247" t="s">
        <v>7</v>
      </c>
      <c r="N3" s="247"/>
      <c r="O3" s="248" t="s">
        <v>31</v>
      </c>
      <c r="P3" s="248"/>
      <c r="Q3" s="248"/>
      <c r="R3" s="248"/>
      <c r="S3" s="247" t="s">
        <v>3</v>
      </c>
      <c r="T3" s="247"/>
      <c r="U3" s="248" t="s">
        <v>18</v>
      </c>
      <c r="V3" s="248"/>
      <c r="W3" s="252"/>
      <c r="X3" s="129"/>
    </row>
    <row r="4" spans="1:24" s="98" customFormat="1" ht="52.5" customHeight="1" thickBot="1">
      <c r="A4" s="132"/>
      <c r="B4" s="254"/>
      <c r="C4" s="256"/>
      <c r="D4" s="246"/>
      <c r="E4" s="246"/>
      <c r="F4" s="251"/>
      <c r="G4" s="251"/>
      <c r="H4" s="251"/>
      <c r="I4" s="136" t="s">
        <v>12</v>
      </c>
      <c r="J4" s="137" t="s">
        <v>9</v>
      </c>
      <c r="K4" s="136" t="s">
        <v>12</v>
      </c>
      <c r="L4" s="137" t="s">
        <v>9</v>
      </c>
      <c r="M4" s="136" t="s">
        <v>12</v>
      </c>
      <c r="N4" s="137" t="s">
        <v>9</v>
      </c>
      <c r="O4" s="136" t="s">
        <v>12</v>
      </c>
      <c r="P4" s="137" t="s">
        <v>9</v>
      </c>
      <c r="Q4" s="137" t="s">
        <v>19</v>
      </c>
      <c r="R4" s="138" t="s">
        <v>20</v>
      </c>
      <c r="S4" s="136" t="s">
        <v>12</v>
      </c>
      <c r="T4" s="141" t="s">
        <v>8</v>
      </c>
      <c r="U4" s="136" t="s">
        <v>12</v>
      </c>
      <c r="V4" s="137" t="s">
        <v>9</v>
      </c>
      <c r="W4" s="139" t="s">
        <v>20</v>
      </c>
      <c r="X4" s="129"/>
    </row>
    <row r="5" spans="1:24" s="98" customFormat="1" ht="15">
      <c r="A5" s="66">
        <v>1</v>
      </c>
      <c r="B5" s="187" t="s">
        <v>95</v>
      </c>
      <c r="C5" s="188">
        <v>39773</v>
      </c>
      <c r="D5" s="189" t="s">
        <v>2</v>
      </c>
      <c r="E5" s="189" t="s">
        <v>96</v>
      </c>
      <c r="F5" s="190">
        <v>204</v>
      </c>
      <c r="G5" s="190">
        <v>205</v>
      </c>
      <c r="H5" s="190">
        <v>1</v>
      </c>
      <c r="I5" s="191">
        <v>744255</v>
      </c>
      <c r="J5" s="192">
        <v>83919</v>
      </c>
      <c r="K5" s="191">
        <v>1279386</v>
      </c>
      <c r="L5" s="192">
        <v>143254</v>
      </c>
      <c r="M5" s="191">
        <v>1335527</v>
      </c>
      <c r="N5" s="192">
        <v>149784</v>
      </c>
      <c r="O5" s="193">
        <f>+M5+K5+I5</f>
        <v>3359168</v>
      </c>
      <c r="P5" s="194">
        <f>+N5+L5+J5</f>
        <v>376957</v>
      </c>
      <c r="Q5" s="195">
        <f aca="true" t="shared" si="0" ref="Q5:Q31">IF(O5&lt;&gt;0,P5/G5,"")</f>
        <v>1838.8146341463414</v>
      </c>
      <c r="R5" s="196">
        <f aca="true" t="shared" si="1" ref="R5:R31">IF(O5&lt;&gt;0,O5/P5,"")</f>
        <v>8.911276352475216</v>
      </c>
      <c r="S5" s="191"/>
      <c r="T5" s="156">
        <f aca="true" t="shared" si="2" ref="T5:T49">IF(S5&lt;&gt;0,-(S5-O5)/S5,"")</f>
      </c>
      <c r="U5" s="191">
        <v>3359168</v>
      </c>
      <c r="V5" s="192">
        <v>376957</v>
      </c>
      <c r="W5" s="197">
        <f>+U5/V5</f>
        <v>8.911276352475216</v>
      </c>
      <c r="X5" s="129"/>
    </row>
    <row r="6" spans="1:24" s="98" customFormat="1" ht="15">
      <c r="A6" s="66">
        <v>2</v>
      </c>
      <c r="B6" s="157" t="s">
        <v>66</v>
      </c>
      <c r="C6" s="143">
        <v>39759</v>
      </c>
      <c r="D6" s="144" t="s">
        <v>67</v>
      </c>
      <c r="E6" s="144" t="s">
        <v>68</v>
      </c>
      <c r="F6" s="146">
        <v>116</v>
      </c>
      <c r="G6" s="146">
        <v>116</v>
      </c>
      <c r="H6" s="146">
        <v>3</v>
      </c>
      <c r="I6" s="164">
        <v>260150.5</v>
      </c>
      <c r="J6" s="178">
        <v>25448</v>
      </c>
      <c r="K6" s="164">
        <v>441863.5</v>
      </c>
      <c r="L6" s="178">
        <v>42772</v>
      </c>
      <c r="M6" s="164">
        <v>489591</v>
      </c>
      <c r="N6" s="178">
        <v>48444</v>
      </c>
      <c r="O6" s="165">
        <f>+I6+K6+M6</f>
        <v>1191605</v>
      </c>
      <c r="P6" s="179">
        <f>+J6+L6+N6</f>
        <v>116664</v>
      </c>
      <c r="Q6" s="175">
        <f t="shared" si="0"/>
        <v>1005.7241379310345</v>
      </c>
      <c r="R6" s="176">
        <f t="shared" si="1"/>
        <v>10.213990605499554</v>
      </c>
      <c r="S6" s="164">
        <v>1019876.5</v>
      </c>
      <c r="T6" s="155">
        <f t="shared" si="2"/>
        <v>0.16838166189729836</v>
      </c>
      <c r="U6" s="164">
        <v>4521604</v>
      </c>
      <c r="V6" s="178">
        <v>494700</v>
      </c>
      <c r="W6" s="198">
        <f>U6/V6</f>
        <v>9.140092985647867</v>
      </c>
      <c r="X6" s="129"/>
    </row>
    <row r="7" spans="1:24" s="99" customFormat="1" ht="18">
      <c r="A7" s="135">
        <v>3</v>
      </c>
      <c r="B7" s="223" t="s">
        <v>97</v>
      </c>
      <c r="C7" s="224">
        <v>39772</v>
      </c>
      <c r="D7" s="225" t="s">
        <v>78</v>
      </c>
      <c r="E7" s="225" t="s">
        <v>93</v>
      </c>
      <c r="F7" s="226">
        <v>195</v>
      </c>
      <c r="G7" s="226">
        <v>197</v>
      </c>
      <c r="H7" s="226">
        <v>1</v>
      </c>
      <c r="I7" s="227">
        <v>98508.5</v>
      </c>
      <c r="J7" s="228">
        <v>12558</v>
      </c>
      <c r="K7" s="227">
        <v>177723.5</v>
      </c>
      <c r="L7" s="228">
        <v>21903</v>
      </c>
      <c r="M7" s="227">
        <v>231820</v>
      </c>
      <c r="N7" s="228">
        <v>28177</v>
      </c>
      <c r="O7" s="172">
        <v>508052</v>
      </c>
      <c r="P7" s="229">
        <v>62638</v>
      </c>
      <c r="Q7" s="230">
        <f t="shared" si="0"/>
        <v>317.9593908629442</v>
      </c>
      <c r="R7" s="231">
        <f t="shared" si="1"/>
        <v>8.110923081835308</v>
      </c>
      <c r="S7" s="227"/>
      <c r="T7" s="163">
        <f t="shared" si="2"/>
      </c>
      <c r="U7" s="232">
        <v>629256</v>
      </c>
      <c r="V7" s="233">
        <v>80333</v>
      </c>
      <c r="W7" s="234">
        <v>7.833094743131714</v>
      </c>
      <c r="X7" s="130"/>
    </row>
    <row r="8" spans="1:24" s="99" customFormat="1" ht="18">
      <c r="A8" s="71">
        <v>4</v>
      </c>
      <c r="B8" s="211" t="s">
        <v>55</v>
      </c>
      <c r="C8" s="212">
        <v>39750</v>
      </c>
      <c r="D8" s="213" t="s">
        <v>10</v>
      </c>
      <c r="E8" s="214" t="s">
        <v>56</v>
      </c>
      <c r="F8" s="215">
        <v>198</v>
      </c>
      <c r="G8" s="215">
        <v>198</v>
      </c>
      <c r="H8" s="215">
        <v>5</v>
      </c>
      <c r="I8" s="216">
        <v>50935</v>
      </c>
      <c r="J8" s="217">
        <v>6113</v>
      </c>
      <c r="K8" s="216">
        <v>95705</v>
      </c>
      <c r="L8" s="217">
        <v>10868</v>
      </c>
      <c r="M8" s="216">
        <v>110851</v>
      </c>
      <c r="N8" s="217">
        <v>12468</v>
      </c>
      <c r="O8" s="218">
        <f>+I8+K8+M8</f>
        <v>257491</v>
      </c>
      <c r="P8" s="219">
        <f>+J8+L8+N8</f>
        <v>29449</v>
      </c>
      <c r="Q8" s="220">
        <f t="shared" si="0"/>
        <v>148.73232323232324</v>
      </c>
      <c r="R8" s="221">
        <f t="shared" si="1"/>
        <v>8.743624571292743</v>
      </c>
      <c r="S8" s="216">
        <v>679979</v>
      </c>
      <c r="T8" s="162">
        <f t="shared" si="2"/>
        <v>-0.6213250703330544</v>
      </c>
      <c r="U8" s="216">
        <v>8149728</v>
      </c>
      <c r="V8" s="217">
        <v>1047879</v>
      </c>
      <c r="W8" s="222">
        <f>U8/V8</f>
        <v>7.777355973351885</v>
      </c>
      <c r="X8" s="130"/>
    </row>
    <row r="9" spans="1:24" s="99" customFormat="1" ht="18">
      <c r="A9" s="66">
        <v>5</v>
      </c>
      <c r="B9" s="157" t="s">
        <v>64</v>
      </c>
      <c r="C9" s="143">
        <v>39759</v>
      </c>
      <c r="D9" s="144" t="s">
        <v>10</v>
      </c>
      <c r="E9" s="145" t="s">
        <v>65</v>
      </c>
      <c r="F9" s="146">
        <v>100</v>
      </c>
      <c r="G9" s="146">
        <v>96</v>
      </c>
      <c r="H9" s="146">
        <v>3</v>
      </c>
      <c r="I9" s="164">
        <v>53738</v>
      </c>
      <c r="J9" s="178">
        <v>4933</v>
      </c>
      <c r="K9" s="164">
        <v>92844</v>
      </c>
      <c r="L9" s="178">
        <v>8583</v>
      </c>
      <c r="M9" s="164">
        <v>102698</v>
      </c>
      <c r="N9" s="178">
        <v>9529</v>
      </c>
      <c r="O9" s="165">
        <f>+I9+K9+M9</f>
        <v>249280</v>
      </c>
      <c r="P9" s="179">
        <f>+J9+L9+N9</f>
        <v>23045</v>
      </c>
      <c r="Q9" s="175">
        <f t="shared" si="0"/>
        <v>240.05208333333334</v>
      </c>
      <c r="R9" s="176">
        <f t="shared" si="1"/>
        <v>10.817096984161424</v>
      </c>
      <c r="S9" s="164">
        <v>585314</v>
      </c>
      <c r="T9" s="155">
        <f t="shared" si="2"/>
        <v>-0.5741089398169188</v>
      </c>
      <c r="U9" s="164">
        <v>2496125</v>
      </c>
      <c r="V9" s="178">
        <v>253984</v>
      </c>
      <c r="W9" s="198">
        <f>U9/V9</f>
        <v>9.827882858762758</v>
      </c>
      <c r="X9" s="130"/>
    </row>
    <row r="10" spans="1:24" s="99" customFormat="1" ht="18">
      <c r="A10" s="66">
        <v>6</v>
      </c>
      <c r="B10" s="159" t="s">
        <v>73</v>
      </c>
      <c r="C10" s="147">
        <v>39766</v>
      </c>
      <c r="D10" s="148" t="s">
        <v>2</v>
      </c>
      <c r="E10" s="148" t="s">
        <v>24</v>
      </c>
      <c r="F10" s="149">
        <v>86</v>
      </c>
      <c r="G10" s="149">
        <v>84</v>
      </c>
      <c r="H10" s="149">
        <v>2</v>
      </c>
      <c r="I10" s="166">
        <v>33385</v>
      </c>
      <c r="J10" s="173">
        <v>3332</v>
      </c>
      <c r="K10" s="166">
        <v>97476</v>
      </c>
      <c r="L10" s="173">
        <v>9670</v>
      </c>
      <c r="M10" s="166">
        <v>83677</v>
      </c>
      <c r="N10" s="173">
        <v>8498</v>
      </c>
      <c r="O10" s="167">
        <f>+M10+K10+I10</f>
        <v>214538</v>
      </c>
      <c r="P10" s="174">
        <f>+N10+L10+J10</f>
        <v>21500</v>
      </c>
      <c r="Q10" s="175">
        <f t="shared" si="0"/>
        <v>255.95238095238096</v>
      </c>
      <c r="R10" s="176">
        <f t="shared" si="1"/>
        <v>9.978511627906977</v>
      </c>
      <c r="S10" s="166">
        <v>501511</v>
      </c>
      <c r="T10" s="155">
        <f t="shared" si="2"/>
        <v>-0.5722167609484139</v>
      </c>
      <c r="U10" s="166">
        <v>810682</v>
      </c>
      <c r="V10" s="173">
        <v>84007</v>
      </c>
      <c r="W10" s="200">
        <f>+U10/V10</f>
        <v>9.650172009475401</v>
      </c>
      <c r="X10" s="130"/>
    </row>
    <row r="11" spans="1:24" s="99" customFormat="1" ht="18">
      <c r="A11" s="66">
        <v>7</v>
      </c>
      <c r="B11" s="157" t="s">
        <v>48</v>
      </c>
      <c r="C11" s="143">
        <v>39745</v>
      </c>
      <c r="D11" s="145" t="s">
        <v>22</v>
      </c>
      <c r="E11" s="145" t="s">
        <v>49</v>
      </c>
      <c r="F11" s="146">
        <v>104</v>
      </c>
      <c r="G11" s="146">
        <v>103</v>
      </c>
      <c r="H11" s="146">
        <v>5</v>
      </c>
      <c r="I11" s="164">
        <v>18150.5</v>
      </c>
      <c r="J11" s="178">
        <v>2859</v>
      </c>
      <c r="K11" s="164">
        <v>40459.5</v>
      </c>
      <c r="L11" s="178">
        <v>6313</v>
      </c>
      <c r="M11" s="164">
        <v>42185</v>
      </c>
      <c r="N11" s="178">
        <v>6615</v>
      </c>
      <c r="O11" s="165">
        <f>I11+K11+M11</f>
        <v>100795</v>
      </c>
      <c r="P11" s="179">
        <f>J11+L11+N11</f>
        <v>15787</v>
      </c>
      <c r="Q11" s="175">
        <f t="shared" si="0"/>
        <v>153.27184466019418</v>
      </c>
      <c r="R11" s="176">
        <f t="shared" si="1"/>
        <v>6.384683600430734</v>
      </c>
      <c r="S11" s="164">
        <v>248944</v>
      </c>
      <c r="T11" s="155">
        <f t="shared" si="2"/>
        <v>-0.5951097435567838</v>
      </c>
      <c r="U11" s="168">
        <v>2473404</v>
      </c>
      <c r="V11" s="180">
        <v>316931</v>
      </c>
      <c r="W11" s="201">
        <f>IF(U11&lt;&gt;0,U11/V11,"")</f>
        <v>7.804234991212598</v>
      </c>
      <c r="X11" s="130"/>
    </row>
    <row r="12" spans="1:24" s="99" customFormat="1" ht="18">
      <c r="A12" s="66">
        <v>8</v>
      </c>
      <c r="B12" s="159" t="s">
        <v>76</v>
      </c>
      <c r="C12" s="147">
        <v>39766</v>
      </c>
      <c r="D12" s="148" t="s">
        <v>40</v>
      </c>
      <c r="E12" s="148" t="s">
        <v>40</v>
      </c>
      <c r="F12" s="149">
        <v>44</v>
      </c>
      <c r="G12" s="149">
        <v>44</v>
      </c>
      <c r="H12" s="149">
        <v>2</v>
      </c>
      <c r="I12" s="166">
        <v>10973.5</v>
      </c>
      <c r="J12" s="173">
        <v>946</v>
      </c>
      <c r="K12" s="166">
        <v>18106.5</v>
      </c>
      <c r="L12" s="173">
        <v>1536</v>
      </c>
      <c r="M12" s="166">
        <v>19749.5</v>
      </c>
      <c r="N12" s="173">
        <v>1724</v>
      </c>
      <c r="O12" s="167">
        <f>SUM(I12+K12+M12)</f>
        <v>48829.5</v>
      </c>
      <c r="P12" s="174">
        <f>SUM(J12+L12+N12)</f>
        <v>4206</v>
      </c>
      <c r="Q12" s="175">
        <f t="shared" si="0"/>
        <v>95.5909090909091</v>
      </c>
      <c r="R12" s="176">
        <f t="shared" si="1"/>
        <v>11.609486447931527</v>
      </c>
      <c r="S12" s="166">
        <v>94202.5</v>
      </c>
      <c r="T12" s="155">
        <f t="shared" si="2"/>
        <v>-0.48165388392027814</v>
      </c>
      <c r="U12" s="166">
        <v>204483.5</v>
      </c>
      <c r="V12" s="173">
        <v>19483</v>
      </c>
      <c r="W12" s="199">
        <f>U12/V12</f>
        <v>10.495483241800544</v>
      </c>
      <c r="X12" s="130"/>
    </row>
    <row r="13" spans="1:24" s="99" customFormat="1" ht="18">
      <c r="A13" s="66">
        <v>9</v>
      </c>
      <c r="B13" s="159" t="s">
        <v>50</v>
      </c>
      <c r="C13" s="147">
        <v>39745</v>
      </c>
      <c r="D13" s="148" t="s">
        <v>2</v>
      </c>
      <c r="E13" s="148" t="s">
        <v>51</v>
      </c>
      <c r="F13" s="149">
        <v>57</v>
      </c>
      <c r="G13" s="149">
        <v>26</v>
      </c>
      <c r="H13" s="149">
        <v>5</v>
      </c>
      <c r="I13" s="166">
        <v>4555</v>
      </c>
      <c r="J13" s="173">
        <v>1264</v>
      </c>
      <c r="K13" s="166">
        <v>7034</v>
      </c>
      <c r="L13" s="173">
        <v>1641</v>
      </c>
      <c r="M13" s="166">
        <v>7647</v>
      </c>
      <c r="N13" s="173">
        <v>1694</v>
      </c>
      <c r="O13" s="167">
        <f>+M13+K13+I13</f>
        <v>19236</v>
      </c>
      <c r="P13" s="174">
        <f>+N13+L13+J13</f>
        <v>4599</v>
      </c>
      <c r="Q13" s="175">
        <f t="shared" si="0"/>
        <v>176.8846153846154</v>
      </c>
      <c r="R13" s="176">
        <f t="shared" si="1"/>
        <v>4.1826484018264845</v>
      </c>
      <c r="S13" s="166">
        <v>37712</v>
      </c>
      <c r="T13" s="155">
        <f t="shared" si="2"/>
        <v>-0.48992363173525666</v>
      </c>
      <c r="U13" s="166">
        <v>1130330</v>
      </c>
      <c r="V13" s="173">
        <v>121197</v>
      </c>
      <c r="W13" s="200">
        <f>+U13/V13</f>
        <v>9.32638596664934</v>
      </c>
      <c r="X13" s="130"/>
    </row>
    <row r="14" spans="1:24" s="99" customFormat="1" ht="18">
      <c r="A14" s="66">
        <v>10</v>
      </c>
      <c r="B14" s="159" t="s">
        <v>82</v>
      </c>
      <c r="C14" s="147">
        <v>39766</v>
      </c>
      <c r="D14" s="148" t="s">
        <v>38</v>
      </c>
      <c r="E14" s="148" t="s">
        <v>83</v>
      </c>
      <c r="F14" s="149">
        <v>24</v>
      </c>
      <c r="G14" s="149">
        <v>24</v>
      </c>
      <c r="H14" s="149">
        <v>2</v>
      </c>
      <c r="I14" s="166">
        <v>5084.5</v>
      </c>
      <c r="J14" s="173">
        <v>1031</v>
      </c>
      <c r="K14" s="166">
        <v>7578</v>
      </c>
      <c r="L14" s="173">
        <v>1462</v>
      </c>
      <c r="M14" s="166">
        <v>8727.5</v>
      </c>
      <c r="N14" s="173">
        <v>1616</v>
      </c>
      <c r="O14" s="167">
        <f>SUM(I14+K14+M14)</f>
        <v>21390</v>
      </c>
      <c r="P14" s="174">
        <f>SUM(J14+L14+N14)</f>
        <v>4109</v>
      </c>
      <c r="Q14" s="175">
        <f t="shared" si="0"/>
        <v>171.20833333333334</v>
      </c>
      <c r="R14" s="176">
        <f t="shared" si="1"/>
        <v>5.205646142613775</v>
      </c>
      <c r="S14" s="166">
        <v>26559</v>
      </c>
      <c r="T14" s="155">
        <f t="shared" si="2"/>
        <v>-0.1946232915395911</v>
      </c>
      <c r="U14" s="166">
        <v>78320</v>
      </c>
      <c r="V14" s="173">
        <v>14433</v>
      </c>
      <c r="W14" s="199">
        <f>U14/V14</f>
        <v>5.426453266819095</v>
      </c>
      <c r="X14" s="130"/>
    </row>
    <row r="15" spans="1:24" s="99" customFormat="1" ht="18">
      <c r="A15" s="66">
        <v>11</v>
      </c>
      <c r="B15" s="159" t="s">
        <v>98</v>
      </c>
      <c r="C15" s="147">
        <v>39682</v>
      </c>
      <c r="D15" s="148" t="s">
        <v>38</v>
      </c>
      <c r="E15" s="148" t="s">
        <v>99</v>
      </c>
      <c r="F15" s="149">
        <v>60</v>
      </c>
      <c r="G15" s="149">
        <v>1</v>
      </c>
      <c r="H15" s="149">
        <v>14</v>
      </c>
      <c r="I15" s="166">
        <v>1439</v>
      </c>
      <c r="J15" s="173">
        <v>480</v>
      </c>
      <c r="K15" s="166">
        <v>2100</v>
      </c>
      <c r="L15" s="173">
        <v>700</v>
      </c>
      <c r="M15" s="166">
        <v>3720</v>
      </c>
      <c r="N15" s="173">
        <v>1240</v>
      </c>
      <c r="O15" s="167">
        <f>I15+K15+M15</f>
        <v>7259</v>
      </c>
      <c r="P15" s="174">
        <f>J15+L15+N15</f>
        <v>2420</v>
      </c>
      <c r="Q15" s="175">
        <f t="shared" si="0"/>
        <v>2420</v>
      </c>
      <c r="R15" s="176">
        <f t="shared" si="1"/>
        <v>2.999586776859504</v>
      </c>
      <c r="S15" s="166"/>
      <c r="T15" s="155">
        <f t="shared" si="2"/>
      </c>
      <c r="U15" s="169">
        <v>191632.5</v>
      </c>
      <c r="V15" s="180">
        <v>26279</v>
      </c>
      <c r="W15" s="199">
        <f>U15/V15</f>
        <v>7.292229536892576</v>
      </c>
      <c r="X15" s="130"/>
    </row>
    <row r="16" spans="1:24" s="99" customFormat="1" ht="18">
      <c r="A16" s="66">
        <v>12</v>
      </c>
      <c r="B16" s="157" t="s">
        <v>47</v>
      </c>
      <c r="C16" s="143">
        <v>39745</v>
      </c>
      <c r="D16" s="144" t="s">
        <v>10</v>
      </c>
      <c r="E16" s="145" t="s">
        <v>26</v>
      </c>
      <c r="F16" s="146">
        <v>202</v>
      </c>
      <c r="G16" s="146">
        <v>37</v>
      </c>
      <c r="H16" s="146">
        <v>5</v>
      </c>
      <c r="I16" s="164">
        <v>3715</v>
      </c>
      <c r="J16" s="178">
        <v>549</v>
      </c>
      <c r="K16" s="164">
        <v>8158</v>
      </c>
      <c r="L16" s="178">
        <v>1102</v>
      </c>
      <c r="M16" s="164">
        <v>8620</v>
      </c>
      <c r="N16" s="178">
        <v>1143</v>
      </c>
      <c r="O16" s="165">
        <f>+I16+K16+M16</f>
        <v>20493</v>
      </c>
      <c r="P16" s="179">
        <f>+J16+L16+N16</f>
        <v>2794</v>
      </c>
      <c r="Q16" s="175">
        <f t="shared" si="0"/>
        <v>75.51351351351352</v>
      </c>
      <c r="R16" s="176">
        <f t="shared" si="1"/>
        <v>7.334645669291339</v>
      </c>
      <c r="S16" s="164">
        <v>172298</v>
      </c>
      <c r="T16" s="155">
        <f t="shared" si="2"/>
        <v>-0.8810607203798071</v>
      </c>
      <c r="U16" s="164">
        <v>3840426</v>
      </c>
      <c r="V16" s="178">
        <v>490089</v>
      </c>
      <c r="W16" s="198">
        <f>U16/V16</f>
        <v>7.836180775328563</v>
      </c>
      <c r="X16" s="130"/>
    </row>
    <row r="17" spans="1:24" s="99" customFormat="1" ht="18">
      <c r="A17" s="66">
        <v>13</v>
      </c>
      <c r="B17" s="159" t="s">
        <v>74</v>
      </c>
      <c r="C17" s="147">
        <v>39766</v>
      </c>
      <c r="D17" s="148" t="s">
        <v>72</v>
      </c>
      <c r="E17" s="148" t="s">
        <v>75</v>
      </c>
      <c r="F17" s="149">
        <v>50</v>
      </c>
      <c r="G17" s="149">
        <v>33</v>
      </c>
      <c r="H17" s="149">
        <v>2</v>
      </c>
      <c r="I17" s="181">
        <v>5701</v>
      </c>
      <c r="J17" s="182">
        <v>789</v>
      </c>
      <c r="K17" s="181">
        <v>7946</v>
      </c>
      <c r="L17" s="182">
        <v>864</v>
      </c>
      <c r="M17" s="181">
        <v>10690</v>
      </c>
      <c r="N17" s="182">
        <v>1076</v>
      </c>
      <c r="O17" s="183">
        <f>SUM(I17+K17+M17)</f>
        <v>24337</v>
      </c>
      <c r="P17" s="184">
        <f>SUM(J17+L17+N17)</f>
        <v>2729</v>
      </c>
      <c r="Q17" s="175">
        <f t="shared" si="0"/>
        <v>82.6969696969697</v>
      </c>
      <c r="R17" s="176">
        <f t="shared" si="1"/>
        <v>8.917918651520704</v>
      </c>
      <c r="S17" s="185">
        <v>97177.5</v>
      </c>
      <c r="T17" s="155">
        <f t="shared" si="2"/>
        <v>-0.7495613696586144</v>
      </c>
      <c r="U17" s="185">
        <v>156337</v>
      </c>
      <c r="V17" s="186">
        <v>18510</v>
      </c>
      <c r="W17" s="202">
        <f>U17/V17</f>
        <v>8.446083198271205</v>
      </c>
      <c r="X17" s="130"/>
    </row>
    <row r="18" spans="1:24" s="99" customFormat="1" ht="18">
      <c r="A18" s="66">
        <v>14</v>
      </c>
      <c r="B18" s="159" t="s">
        <v>100</v>
      </c>
      <c r="C18" s="147">
        <v>39773</v>
      </c>
      <c r="D18" s="148" t="s">
        <v>38</v>
      </c>
      <c r="E18" s="148" t="s">
        <v>60</v>
      </c>
      <c r="F18" s="149">
        <v>10</v>
      </c>
      <c r="G18" s="149">
        <v>10</v>
      </c>
      <c r="H18" s="149">
        <v>1</v>
      </c>
      <c r="I18" s="166">
        <v>4778</v>
      </c>
      <c r="J18" s="173">
        <v>394</v>
      </c>
      <c r="K18" s="166">
        <v>9821</v>
      </c>
      <c r="L18" s="173">
        <v>794</v>
      </c>
      <c r="M18" s="166">
        <v>12548.5</v>
      </c>
      <c r="N18" s="173">
        <v>1023</v>
      </c>
      <c r="O18" s="167">
        <f>I18+K18+M18</f>
        <v>27147.5</v>
      </c>
      <c r="P18" s="174">
        <f>J18+L18+N18</f>
        <v>2211</v>
      </c>
      <c r="Q18" s="175">
        <f t="shared" si="0"/>
        <v>221.1</v>
      </c>
      <c r="R18" s="176">
        <f t="shared" si="1"/>
        <v>12.278380823156942</v>
      </c>
      <c r="S18" s="166"/>
      <c r="T18" s="155">
        <f t="shared" si="2"/>
      </c>
      <c r="U18" s="166">
        <v>27147.5</v>
      </c>
      <c r="V18" s="173">
        <v>30290</v>
      </c>
      <c r="W18" s="199">
        <f>U18/V18</f>
        <v>0.8962528887421591</v>
      </c>
      <c r="X18" s="130"/>
    </row>
    <row r="19" spans="1:24" s="99" customFormat="1" ht="18">
      <c r="A19" s="66">
        <v>15</v>
      </c>
      <c r="B19" s="159" t="s">
        <v>84</v>
      </c>
      <c r="C19" s="147">
        <v>39738</v>
      </c>
      <c r="D19" s="148" t="s">
        <v>78</v>
      </c>
      <c r="E19" s="148" t="s">
        <v>85</v>
      </c>
      <c r="F19" s="149">
        <v>67</v>
      </c>
      <c r="G19" s="149">
        <v>54</v>
      </c>
      <c r="H19" s="149">
        <v>6</v>
      </c>
      <c r="I19" s="166">
        <v>2035.5</v>
      </c>
      <c r="J19" s="173">
        <v>497</v>
      </c>
      <c r="K19" s="166">
        <v>4747</v>
      </c>
      <c r="L19" s="173">
        <v>656</v>
      </c>
      <c r="M19" s="166">
        <v>6164.5</v>
      </c>
      <c r="N19" s="173">
        <v>896</v>
      </c>
      <c r="O19" s="165">
        <v>12947</v>
      </c>
      <c r="P19" s="179">
        <v>2049</v>
      </c>
      <c r="Q19" s="175">
        <f t="shared" si="0"/>
        <v>37.94444444444444</v>
      </c>
      <c r="R19" s="176">
        <f t="shared" si="1"/>
        <v>6.318692044899951</v>
      </c>
      <c r="S19" s="166">
        <v>23632</v>
      </c>
      <c r="T19" s="155">
        <f t="shared" si="2"/>
        <v>-0.4521411645226811</v>
      </c>
      <c r="U19" s="169">
        <v>487050.5</v>
      </c>
      <c r="V19" s="178">
        <v>62719</v>
      </c>
      <c r="W19" s="199">
        <v>7.765597346896475</v>
      </c>
      <c r="X19" s="130"/>
    </row>
    <row r="20" spans="1:24" s="99" customFormat="1" ht="18">
      <c r="A20" s="66">
        <v>16</v>
      </c>
      <c r="B20" s="159" t="s">
        <v>77</v>
      </c>
      <c r="C20" s="147">
        <v>39759</v>
      </c>
      <c r="D20" s="148" t="s">
        <v>78</v>
      </c>
      <c r="E20" s="148" t="s">
        <v>79</v>
      </c>
      <c r="F20" s="149">
        <v>93</v>
      </c>
      <c r="G20" s="149">
        <v>64</v>
      </c>
      <c r="H20" s="149">
        <v>3</v>
      </c>
      <c r="I20" s="166">
        <v>2466</v>
      </c>
      <c r="J20" s="173">
        <v>355</v>
      </c>
      <c r="K20" s="166">
        <v>4825</v>
      </c>
      <c r="L20" s="173">
        <v>694</v>
      </c>
      <c r="M20" s="166">
        <v>6205</v>
      </c>
      <c r="N20" s="173">
        <v>840</v>
      </c>
      <c r="O20" s="165">
        <v>13496</v>
      </c>
      <c r="P20" s="179">
        <v>1889</v>
      </c>
      <c r="Q20" s="175">
        <f t="shared" si="0"/>
        <v>29.515625</v>
      </c>
      <c r="R20" s="176">
        <f t="shared" si="1"/>
        <v>7.144520910534674</v>
      </c>
      <c r="S20" s="166">
        <v>84260</v>
      </c>
      <c r="T20" s="155">
        <f t="shared" si="2"/>
        <v>-0.8398291004035129</v>
      </c>
      <c r="U20" s="169">
        <v>374070</v>
      </c>
      <c r="V20" s="178">
        <v>48451</v>
      </c>
      <c r="W20" s="199">
        <v>7.720583682483333</v>
      </c>
      <c r="X20" s="130"/>
    </row>
    <row r="21" spans="1:24" s="99" customFormat="1" ht="18">
      <c r="A21" s="66">
        <v>17</v>
      </c>
      <c r="B21" s="159" t="s">
        <v>80</v>
      </c>
      <c r="C21" s="147">
        <v>39766</v>
      </c>
      <c r="D21" s="148" t="s">
        <v>78</v>
      </c>
      <c r="E21" s="148" t="s">
        <v>81</v>
      </c>
      <c r="F21" s="149">
        <v>20</v>
      </c>
      <c r="G21" s="149">
        <v>19</v>
      </c>
      <c r="H21" s="149">
        <v>2</v>
      </c>
      <c r="I21" s="166">
        <v>3798.5</v>
      </c>
      <c r="J21" s="173">
        <v>419</v>
      </c>
      <c r="K21" s="166">
        <v>6548.5</v>
      </c>
      <c r="L21" s="173">
        <v>733</v>
      </c>
      <c r="M21" s="166">
        <v>7398</v>
      </c>
      <c r="N21" s="173">
        <v>812</v>
      </c>
      <c r="O21" s="165">
        <v>17745</v>
      </c>
      <c r="P21" s="179">
        <v>1964</v>
      </c>
      <c r="Q21" s="175">
        <f t="shared" si="0"/>
        <v>103.36842105263158</v>
      </c>
      <c r="R21" s="176">
        <f t="shared" si="1"/>
        <v>9.035132382892057</v>
      </c>
      <c r="S21" s="166">
        <v>65704</v>
      </c>
      <c r="T21" s="155">
        <f t="shared" si="2"/>
        <v>-0.7299251187142335</v>
      </c>
      <c r="U21" s="169">
        <v>127109.5</v>
      </c>
      <c r="V21" s="178">
        <v>13830</v>
      </c>
      <c r="W21" s="199">
        <v>9.190853217642806</v>
      </c>
      <c r="X21" s="130"/>
    </row>
    <row r="22" spans="1:24" s="99" customFormat="1" ht="18">
      <c r="A22" s="66">
        <v>18</v>
      </c>
      <c r="B22" s="158" t="s">
        <v>52</v>
      </c>
      <c r="C22" s="143">
        <v>39745</v>
      </c>
      <c r="D22" s="150" t="s">
        <v>33</v>
      </c>
      <c r="E22" s="150" t="s">
        <v>53</v>
      </c>
      <c r="F22" s="151">
        <v>72</v>
      </c>
      <c r="G22" s="151">
        <v>26</v>
      </c>
      <c r="H22" s="151">
        <v>5</v>
      </c>
      <c r="I22" s="164">
        <v>3356</v>
      </c>
      <c r="J22" s="178">
        <v>483</v>
      </c>
      <c r="K22" s="164">
        <v>4409</v>
      </c>
      <c r="L22" s="178">
        <v>456</v>
      </c>
      <c r="M22" s="164">
        <v>5046</v>
      </c>
      <c r="N22" s="178">
        <v>563</v>
      </c>
      <c r="O22" s="165">
        <f>+I22+K22+M22</f>
        <v>12811</v>
      </c>
      <c r="P22" s="179">
        <f>+J22+L22+N22</f>
        <v>1502</v>
      </c>
      <c r="Q22" s="175">
        <f t="shared" si="0"/>
        <v>57.76923076923077</v>
      </c>
      <c r="R22" s="176">
        <f t="shared" si="1"/>
        <v>8.529294274300932</v>
      </c>
      <c r="S22" s="164">
        <v>86609</v>
      </c>
      <c r="T22" s="155">
        <f t="shared" si="2"/>
        <v>-0.8520823471001859</v>
      </c>
      <c r="U22" s="164">
        <v>1243975</v>
      </c>
      <c r="V22" s="178">
        <v>139083</v>
      </c>
      <c r="W22" s="201">
        <f>U22/V22</f>
        <v>8.944119698309642</v>
      </c>
      <c r="X22" s="130"/>
    </row>
    <row r="23" spans="1:24" s="99" customFormat="1" ht="18">
      <c r="A23" s="66">
        <v>19</v>
      </c>
      <c r="B23" s="203" t="s">
        <v>54</v>
      </c>
      <c r="C23" s="147">
        <v>39745</v>
      </c>
      <c r="D23" s="148" t="s">
        <v>2</v>
      </c>
      <c r="E23" s="148" t="s">
        <v>26</v>
      </c>
      <c r="F23" s="149">
        <v>72</v>
      </c>
      <c r="G23" s="149">
        <v>6</v>
      </c>
      <c r="H23" s="149">
        <v>5</v>
      </c>
      <c r="I23" s="166">
        <v>273</v>
      </c>
      <c r="J23" s="173">
        <v>41</v>
      </c>
      <c r="K23" s="166">
        <v>3145</v>
      </c>
      <c r="L23" s="173">
        <v>503</v>
      </c>
      <c r="M23" s="166">
        <v>3096</v>
      </c>
      <c r="N23" s="173">
        <v>496</v>
      </c>
      <c r="O23" s="167">
        <f>+M23+K23+I23</f>
        <v>6514</v>
      </c>
      <c r="P23" s="174">
        <f>+N23+L23+J23</f>
        <v>1040</v>
      </c>
      <c r="Q23" s="175">
        <f t="shared" si="0"/>
        <v>173.33333333333334</v>
      </c>
      <c r="R23" s="176">
        <f t="shared" si="1"/>
        <v>6.263461538461539</v>
      </c>
      <c r="S23" s="166">
        <v>10441</v>
      </c>
      <c r="T23" s="155">
        <f t="shared" si="2"/>
        <v>-0.3761133990997031</v>
      </c>
      <c r="U23" s="166">
        <v>491278</v>
      </c>
      <c r="V23" s="173">
        <v>58556</v>
      </c>
      <c r="W23" s="200">
        <f>+U23/V23</f>
        <v>8.3898831887424</v>
      </c>
      <c r="X23" s="130"/>
    </row>
    <row r="24" spans="1:24" s="99" customFormat="1" ht="18">
      <c r="A24" s="66">
        <v>20</v>
      </c>
      <c r="B24" s="157" t="s">
        <v>69</v>
      </c>
      <c r="C24" s="143">
        <v>39759</v>
      </c>
      <c r="D24" s="145" t="s">
        <v>22</v>
      </c>
      <c r="E24" s="145" t="s">
        <v>70</v>
      </c>
      <c r="F24" s="146">
        <v>40</v>
      </c>
      <c r="G24" s="146">
        <v>22</v>
      </c>
      <c r="H24" s="146">
        <v>3</v>
      </c>
      <c r="I24" s="164">
        <v>945</v>
      </c>
      <c r="J24" s="178">
        <v>161</v>
      </c>
      <c r="K24" s="164">
        <v>2325</v>
      </c>
      <c r="L24" s="178">
        <v>404</v>
      </c>
      <c r="M24" s="164">
        <v>2962</v>
      </c>
      <c r="N24" s="178">
        <v>490</v>
      </c>
      <c r="O24" s="165">
        <f>I24+K24+M24</f>
        <v>6232</v>
      </c>
      <c r="P24" s="179">
        <f>J24+L24+N24</f>
        <v>1055</v>
      </c>
      <c r="Q24" s="175">
        <f t="shared" si="0"/>
        <v>47.95454545454545</v>
      </c>
      <c r="R24" s="176">
        <f t="shared" si="1"/>
        <v>5.907109004739336</v>
      </c>
      <c r="S24" s="164">
        <v>28206.5</v>
      </c>
      <c r="T24" s="155">
        <f t="shared" si="2"/>
        <v>-0.7790580185418254</v>
      </c>
      <c r="U24" s="168">
        <v>143491</v>
      </c>
      <c r="V24" s="180">
        <v>18792</v>
      </c>
      <c r="W24" s="201">
        <f>IF(U24&lt;&gt;0,U24/V24,"")</f>
        <v>7.635749255002128</v>
      </c>
      <c r="X24" s="130"/>
    </row>
    <row r="25" spans="1:24" s="99" customFormat="1" ht="18">
      <c r="A25" s="66">
        <v>21</v>
      </c>
      <c r="B25" s="159" t="s">
        <v>59</v>
      </c>
      <c r="C25" s="147">
        <v>39752</v>
      </c>
      <c r="D25" s="148" t="s">
        <v>38</v>
      </c>
      <c r="E25" s="148" t="s">
        <v>60</v>
      </c>
      <c r="F25" s="149">
        <v>39</v>
      </c>
      <c r="G25" s="149">
        <v>24</v>
      </c>
      <c r="H25" s="149">
        <v>4</v>
      </c>
      <c r="I25" s="166">
        <v>1414</v>
      </c>
      <c r="J25" s="173">
        <v>214</v>
      </c>
      <c r="K25" s="166">
        <v>2922</v>
      </c>
      <c r="L25" s="173">
        <v>445</v>
      </c>
      <c r="M25" s="166">
        <v>3200</v>
      </c>
      <c r="N25" s="173">
        <v>488</v>
      </c>
      <c r="O25" s="167">
        <f>I25+K25+M25</f>
        <v>7536</v>
      </c>
      <c r="P25" s="174">
        <f>J25+L25+N25</f>
        <v>1147</v>
      </c>
      <c r="Q25" s="175">
        <f t="shared" si="0"/>
        <v>47.791666666666664</v>
      </c>
      <c r="R25" s="176">
        <f t="shared" si="1"/>
        <v>6.5701830863121184</v>
      </c>
      <c r="S25" s="166">
        <v>26160</v>
      </c>
      <c r="T25" s="155">
        <f t="shared" si="2"/>
        <v>-0.7119266055045872</v>
      </c>
      <c r="U25" s="166">
        <v>309642.5</v>
      </c>
      <c r="V25" s="173">
        <v>30290</v>
      </c>
      <c r="W25" s="199">
        <f>U25/V25</f>
        <v>10.22259821723341</v>
      </c>
      <c r="X25" s="130"/>
    </row>
    <row r="26" spans="1:24" s="99" customFormat="1" ht="18">
      <c r="A26" s="66">
        <v>22</v>
      </c>
      <c r="B26" s="159" t="s">
        <v>86</v>
      </c>
      <c r="C26" s="147">
        <v>39738</v>
      </c>
      <c r="D26" s="148" t="s">
        <v>78</v>
      </c>
      <c r="E26" s="148" t="s">
        <v>87</v>
      </c>
      <c r="F26" s="149">
        <v>65</v>
      </c>
      <c r="G26" s="149">
        <v>19</v>
      </c>
      <c r="H26" s="149">
        <v>6</v>
      </c>
      <c r="I26" s="166">
        <v>1910</v>
      </c>
      <c r="J26" s="173">
        <v>359</v>
      </c>
      <c r="K26" s="166">
        <v>3441.5</v>
      </c>
      <c r="L26" s="173">
        <v>490</v>
      </c>
      <c r="M26" s="166">
        <v>2990</v>
      </c>
      <c r="N26" s="173">
        <v>441</v>
      </c>
      <c r="O26" s="165">
        <v>8341.5</v>
      </c>
      <c r="P26" s="179">
        <v>1290</v>
      </c>
      <c r="Q26" s="175">
        <f t="shared" si="0"/>
        <v>67.89473684210526</v>
      </c>
      <c r="R26" s="176">
        <f t="shared" si="1"/>
        <v>6.466279069767442</v>
      </c>
      <c r="S26" s="166">
        <v>21235.5</v>
      </c>
      <c r="T26" s="155">
        <f t="shared" si="2"/>
        <v>-0.6071907890089708</v>
      </c>
      <c r="U26" s="169">
        <v>1101556.7</v>
      </c>
      <c r="V26" s="178">
        <v>120325</v>
      </c>
      <c r="W26" s="199">
        <v>9.154844795345937</v>
      </c>
      <c r="X26" s="130"/>
    </row>
    <row r="27" spans="1:24" s="99" customFormat="1" ht="18">
      <c r="A27" s="66">
        <v>23</v>
      </c>
      <c r="B27" s="159">
        <v>120</v>
      </c>
      <c r="C27" s="147">
        <v>39493</v>
      </c>
      <c r="D27" s="148" t="s">
        <v>38</v>
      </c>
      <c r="E27" s="148" t="s">
        <v>101</v>
      </c>
      <c r="F27" s="149">
        <v>179</v>
      </c>
      <c r="G27" s="149">
        <v>1</v>
      </c>
      <c r="H27" s="149">
        <v>34</v>
      </c>
      <c r="I27" s="166">
        <v>420</v>
      </c>
      <c r="J27" s="173">
        <v>140</v>
      </c>
      <c r="K27" s="166">
        <v>495</v>
      </c>
      <c r="L27" s="173">
        <v>165</v>
      </c>
      <c r="M27" s="166">
        <v>900</v>
      </c>
      <c r="N27" s="173">
        <v>300</v>
      </c>
      <c r="O27" s="167">
        <f>SUM(I27+K27+M27)</f>
        <v>1815</v>
      </c>
      <c r="P27" s="174">
        <f>SUM(J27+L27+N27)</f>
        <v>605</v>
      </c>
      <c r="Q27" s="175">
        <f t="shared" si="0"/>
        <v>605</v>
      </c>
      <c r="R27" s="176">
        <f t="shared" si="1"/>
        <v>3</v>
      </c>
      <c r="S27" s="166"/>
      <c r="T27" s="155">
        <f t="shared" si="2"/>
      </c>
      <c r="U27" s="166">
        <v>5018327.5</v>
      </c>
      <c r="V27" s="173">
        <v>1033616</v>
      </c>
      <c r="W27" s="199">
        <f>U27/V27</f>
        <v>4.855117858082692</v>
      </c>
      <c r="X27" s="130"/>
    </row>
    <row r="28" spans="1:24" s="99" customFormat="1" ht="18">
      <c r="A28" s="66">
        <v>24</v>
      </c>
      <c r="B28" s="157" t="s">
        <v>42</v>
      </c>
      <c r="C28" s="143">
        <v>39731</v>
      </c>
      <c r="D28" s="145" t="s">
        <v>22</v>
      </c>
      <c r="E28" s="145" t="s">
        <v>61</v>
      </c>
      <c r="F28" s="146">
        <v>131</v>
      </c>
      <c r="G28" s="146">
        <v>12</v>
      </c>
      <c r="H28" s="146">
        <v>7</v>
      </c>
      <c r="I28" s="164">
        <v>370</v>
      </c>
      <c r="J28" s="178">
        <v>84</v>
      </c>
      <c r="K28" s="164">
        <v>1130.5</v>
      </c>
      <c r="L28" s="178">
        <v>240</v>
      </c>
      <c r="M28" s="164">
        <v>1291</v>
      </c>
      <c r="N28" s="178">
        <v>266</v>
      </c>
      <c r="O28" s="165">
        <f>I28+K28+M28</f>
        <v>2791.5</v>
      </c>
      <c r="P28" s="179">
        <f>J28+L28+N28</f>
        <v>590</v>
      </c>
      <c r="Q28" s="175">
        <f t="shared" si="0"/>
        <v>49.166666666666664</v>
      </c>
      <c r="R28" s="176">
        <f t="shared" si="1"/>
        <v>4.73135593220339</v>
      </c>
      <c r="S28" s="164">
        <v>15213</v>
      </c>
      <c r="T28" s="155">
        <f t="shared" si="2"/>
        <v>-0.8165056201932558</v>
      </c>
      <c r="U28" s="164">
        <v>1225103</v>
      </c>
      <c r="V28" s="178">
        <v>156310</v>
      </c>
      <c r="W28" s="201">
        <f>IF(U28&lt;&gt;0,U28/V28,"")</f>
        <v>7.837649542575651</v>
      </c>
      <c r="X28" s="130"/>
    </row>
    <row r="29" spans="1:24" s="99" customFormat="1" ht="18">
      <c r="A29" s="66">
        <v>25</v>
      </c>
      <c r="B29" s="159" t="s">
        <v>43</v>
      </c>
      <c r="C29" s="147">
        <v>39738</v>
      </c>
      <c r="D29" s="148" t="s">
        <v>2</v>
      </c>
      <c r="E29" s="148" t="s">
        <v>23</v>
      </c>
      <c r="F29" s="149">
        <v>62</v>
      </c>
      <c r="G29" s="149">
        <v>5</v>
      </c>
      <c r="H29" s="149">
        <v>6</v>
      </c>
      <c r="I29" s="166">
        <v>372</v>
      </c>
      <c r="J29" s="173">
        <v>151</v>
      </c>
      <c r="K29" s="166">
        <v>580</v>
      </c>
      <c r="L29" s="173">
        <v>229</v>
      </c>
      <c r="M29" s="166">
        <v>792</v>
      </c>
      <c r="N29" s="173">
        <v>233</v>
      </c>
      <c r="O29" s="167">
        <f>+M29+K29+I29</f>
        <v>1744</v>
      </c>
      <c r="P29" s="174">
        <f>+N29+L29+J29</f>
        <v>613</v>
      </c>
      <c r="Q29" s="175">
        <f t="shared" si="0"/>
        <v>122.6</v>
      </c>
      <c r="R29" s="176">
        <f t="shared" si="1"/>
        <v>2.8450244698205545</v>
      </c>
      <c r="S29" s="166">
        <v>13402</v>
      </c>
      <c r="T29" s="155">
        <f t="shared" si="2"/>
        <v>-0.8698701686315475</v>
      </c>
      <c r="U29" s="166">
        <v>721876</v>
      </c>
      <c r="V29" s="173">
        <v>86102</v>
      </c>
      <c r="W29" s="200">
        <f>+U29/V29</f>
        <v>8.383963206429584</v>
      </c>
      <c r="X29" s="130"/>
    </row>
    <row r="30" spans="1:24" s="99" customFormat="1" ht="18">
      <c r="A30" s="66">
        <v>26</v>
      </c>
      <c r="B30" s="157" t="s">
        <v>41</v>
      </c>
      <c r="C30" s="143">
        <v>39738</v>
      </c>
      <c r="D30" s="144" t="s">
        <v>10</v>
      </c>
      <c r="E30" s="145" t="s">
        <v>11</v>
      </c>
      <c r="F30" s="146">
        <v>52</v>
      </c>
      <c r="G30" s="146">
        <v>5</v>
      </c>
      <c r="H30" s="146">
        <v>6</v>
      </c>
      <c r="I30" s="164">
        <v>445</v>
      </c>
      <c r="J30" s="178">
        <v>63</v>
      </c>
      <c r="K30" s="164">
        <v>1172</v>
      </c>
      <c r="L30" s="178">
        <v>161</v>
      </c>
      <c r="M30" s="164">
        <v>1467</v>
      </c>
      <c r="N30" s="178">
        <v>202</v>
      </c>
      <c r="O30" s="165">
        <f>+I30+K30+M30</f>
        <v>3084</v>
      </c>
      <c r="P30" s="179">
        <f>+J30+L30+N30</f>
        <v>426</v>
      </c>
      <c r="Q30" s="175">
        <f t="shared" si="0"/>
        <v>85.2</v>
      </c>
      <c r="R30" s="176">
        <f t="shared" si="1"/>
        <v>7.23943661971831</v>
      </c>
      <c r="S30" s="164">
        <v>2081</v>
      </c>
      <c r="T30" s="155">
        <f t="shared" si="2"/>
        <v>0.48197981739548296</v>
      </c>
      <c r="U30" s="164">
        <v>819803</v>
      </c>
      <c r="V30" s="178">
        <v>79205</v>
      </c>
      <c r="W30" s="198">
        <f>U30/V30</f>
        <v>10.350394545798876</v>
      </c>
      <c r="X30" s="130"/>
    </row>
    <row r="31" spans="1:24" s="99" customFormat="1" ht="18">
      <c r="A31" s="66">
        <v>27</v>
      </c>
      <c r="B31" s="159" t="s">
        <v>57</v>
      </c>
      <c r="C31" s="147">
        <v>39752</v>
      </c>
      <c r="D31" s="148" t="s">
        <v>2</v>
      </c>
      <c r="E31" s="148" t="s">
        <v>58</v>
      </c>
      <c r="F31" s="149">
        <v>45</v>
      </c>
      <c r="G31" s="149">
        <v>9</v>
      </c>
      <c r="H31" s="149">
        <v>4</v>
      </c>
      <c r="I31" s="166">
        <v>694</v>
      </c>
      <c r="J31" s="173">
        <v>94</v>
      </c>
      <c r="K31" s="166">
        <v>1467</v>
      </c>
      <c r="L31" s="173">
        <v>200</v>
      </c>
      <c r="M31" s="166">
        <v>1315</v>
      </c>
      <c r="N31" s="173">
        <v>200</v>
      </c>
      <c r="O31" s="167">
        <f>+M31+K31+I31</f>
        <v>3476</v>
      </c>
      <c r="P31" s="174">
        <f>+N31+L31+J31</f>
        <v>494</v>
      </c>
      <c r="Q31" s="175">
        <f t="shared" si="0"/>
        <v>54.888888888888886</v>
      </c>
      <c r="R31" s="176">
        <f t="shared" si="1"/>
        <v>7.036437246963563</v>
      </c>
      <c r="S31" s="166">
        <v>34874</v>
      </c>
      <c r="T31" s="155">
        <f t="shared" si="2"/>
        <v>-0.9003268910936514</v>
      </c>
      <c r="U31" s="166">
        <v>437465</v>
      </c>
      <c r="V31" s="173">
        <v>46187</v>
      </c>
      <c r="W31" s="200">
        <f>+U31/V31</f>
        <v>9.47160456405482</v>
      </c>
      <c r="X31" s="130"/>
    </row>
    <row r="32" spans="1:24" s="99" customFormat="1" ht="18">
      <c r="A32" s="66">
        <v>28</v>
      </c>
      <c r="B32" s="159" t="s">
        <v>88</v>
      </c>
      <c r="C32" s="147">
        <v>39731</v>
      </c>
      <c r="D32" s="148" t="s">
        <v>78</v>
      </c>
      <c r="E32" s="148" t="s">
        <v>26</v>
      </c>
      <c r="F32" s="149">
        <v>37</v>
      </c>
      <c r="G32" s="149">
        <v>5</v>
      </c>
      <c r="H32" s="149">
        <v>7</v>
      </c>
      <c r="I32" s="166">
        <v>235</v>
      </c>
      <c r="J32" s="173">
        <v>52</v>
      </c>
      <c r="K32" s="166">
        <v>492</v>
      </c>
      <c r="L32" s="173">
        <v>106</v>
      </c>
      <c r="M32" s="166">
        <v>534</v>
      </c>
      <c r="N32" s="173">
        <v>110</v>
      </c>
      <c r="O32" s="165">
        <v>1261</v>
      </c>
      <c r="P32" s="179">
        <v>268</v>
      </c>
      <c r="Q32" s="173">
        <v>53.6</v>
      </c>
      <c r="R32" s="177">
        <v>4.705223880597015</v>
      </c>
      <c r="S32" s="166">
        <v>13303</v>
      </c>
      <c r="T32" s="155">
        <f t="shared" si="2"/>
        <v>-0.9052093512741487</v>
      </c>
      <c r="U32" s="169">
        <v>320170.1</v>
      </c>
      <c r="V32" s="178">
        <v>41484</v>
      </c>
      <c r="W32" s="199">
        <v>7.717917751422235</v>
      </c>
      <c r="X32" s="130"/>
    </row>
    <row r="33" spans="1:24" s="99" customFormat="1" ht="18">
      <c r="A33" s="66">
        <v>29</v>
      </c>
      <c r="B33" s="159" t="s">
        <v>89</v>
      </c>
      <c r="C33" s="147">
        <v>39752</v>
      </c>
      <c r="D33" s="148" t="s">
        <v>78</v>
      </c>
      <c r="E33" s="148" t="s">
        <v>90</v>
      </c>
      <c r="F33" s="149">
        <v>27</v>
      </c>
      <c r="G33" s="149">
        <v>9</v>
      </c>
      <c r="H33" s="149">
        <v>4</v>
      </c>
      <c r="I33" s="166">
        <v>372</v>
      </c>
      <c r="J33" s="173">
        <v>45</v>
      </c>
      <c r="K33" s="166">
        <v>913</v>
      </c>
      <c r="L33" s="173">
        <v>119</v>
      </c>
      <c r="M33" s="166">
        <v>881</v>
      </c>
      <c r="N33" s="173">
        <v>104</v>
      </c>
      <c r="O33" s="165">
        <v>2166</v>
      </c>
      <c r="P33" s="179">
        <v>268</v>
      </c>
      <c r="Q33" s="175">
        <f aca="true" t="shared" si="3" ref="Q33:Q45">IF(O33&lt;&gt;0,P33/G33,"")</f>
        <v>29.77777777777778</v>
      </c>
      <c r="R33" s="176">
        <f aca="true" t="shared" si="4" ref="R33:R45">IF(O33&lt;&gt;0,O33/P33,"")</f>
        <v>8.082089552238806</v>
      </c>
      <c r="S33" s="166">
        <v>10688</v>
      </c>
      <c r="T33" s="155">
        <f t="shared" si="2"/>
        <v>-0.7973428143712575</v>
      </c>
      <c r="U33" s="169">
        <v>194213.5</v>
      </c>
      <c r="V33" s="178">
        <v>18139</v>
      </c>
      <c r="W33" s="199">
        <v>10.706957384640829</v>
      </c>
      <c r="X33" s="130"/>
    </row>
    <row r="34" spans="1:24" s="99" customFormat="1" ht="18">
      <c r="A34" s="66">
        <v>30</v>
      </c>
      <c r="B34" s="159" t="s">
        <v>39</v>
      </c>
      <c r="C34" s="147">
        <v>39724</v>
      </c>
      <c r="D34" s="148" t="s">
        <v>40</v>
      </c>
      <c r="E34" s="148" t="s">
        <v>40</v>
      </c>
      <c r="F34" s="149">
        <v>40</v>
      </c>
      <c r="G34" s="149">
        <v>4</v>
      </c>
      <c r="H34" s="149">
        <v>8</v>
      </c>
      <c r="I34" s="166">
        <v>299</v>
      </c>
      <c r="J34" s="173">
        <v>74</v>
      </c>
      <c r="K34" s="166">
        <v>496</v>
      </c>
      <c r="L34" s="173">
        <v>94</v>
      </c>
      <c r="M34" s="166">
        <v>616</v>
      </c>
      <c r="N34" s="173">
        <v>98</v>
      </c>
      <c r="O34" s="167">
        <f>I34+K34+M34</f>
        <v>1411</v>
      </c>
      <c r="P34" s="174">
        <f>J34+L34+N34</f>
        <v>266</v>
      </c>
      <c r="Q34" s="175">
        <f t="shared" si="3"/>
        <v>66.5</v>
      </c>
      <c r="R34" s="176">
        <f t="shared" si="4"/>
        <v>5.304511278195489</v>
      </c>
      <c r="S34" s="166">
        <v>12224</v>
      </c>
      <c r="T34" s="155">
        <f t="shared" si="2"/>
        <v>-0.884571335078534</v>
      </c>
      <c r="U34" s="166">
        <v>388872</v>
      </c>
      <c r="V34" s="173">
        <v>47293</v>
      </c>
      <c r="W34" s="199">
        <f>U34/V34</f>
        <v>8.222612225910812</v>
      </c>
      <c r="X34" s="130"/>
    </row>
    <row r="35" spans="1:24" s="99" customFormat="1" ht="18">
      <c r="A35" s="66">
        <v>31</v>
      </c>
      <c r="B35" s="159" t="s">
        <v>45</v>
      </c>
      <c r="C35" s="147">
        <v>39710</v>
      </c>
      <c r="D35" s="148" t="s">
        <v>40</v>
      </c>
      <c r="E35" s="148" t="s">
        <v>40</v>
      </c>
      <c r="F35" s="149">
        <v>65</v>
      </c>
      <c r="G35" s="149">
        <v>4</v>
      </c>
      <c r="H35" s="149">
        <v>10</v>
      </c>
      <c r="I35" s="166">
        <v>250</v>
      </c>
      <c r="J35" s="173">
        <v>94</v>
      </c>
      <c r="K35" s="166">
        <v>119</v>
      </c>
      <c r="L35" s="173">
        <v>34</v>
      </c>
      <c r="M35" s="166">
        <v>192.5</v>
      </c>
      <c r="N35" s="173">
        <v>60</v>
      </c>
      <c r="O35" s="167">
        <f>SUM(I35+K35+M35)</f>
        <v>561.5</v>
      </c>
      <c r="P35" s="174">
        <f>SUM(J35+L35+N35)</f>
        <v>188</v>
      </c>
      <c r="Q35" s="175">
        <f t="shared" si="3"/>
        <v>47</v>
      </c>
      <c r="R35" s="176">
        <f t="shared" si="4"/>
        <v>2.9867021276595747</v>
      </c>
      <c r="S35" s="166">
        <v>1508</v>
      </c>
      <c r="T35" s="155">
        <f t="shared" si="2"/>
        <v>-0.6276525198938993</v>
      </c>
      <c r="U35" s="166">
        <v>400145</v>
      </c>
      <c r="V35" s="173">
        <v>47478</v>
      </c>
      <c r="W35" s="199">
        <f>U35/V35</f>
        <v>8.428008761952904</v>
      </c>
      <c r="X35" s="130"/>
    </row>
    <row r="36" spans="1:24" s="99" customFormat="1" ht="18">
      <c r="A36" s="66">
        <v>32</v>
      </c>
      <c r="B36" s="160" t="s">
        <v>71</v>
      </c>
      <c r="C36" s="147">
        <v>39717</v>
      </c>
      <c r="D36" s="148" t="s">
        <v>2</v>
      </c>
      <c r="E36" s="148" t="s">
        <v>24</v>
      </c>
      <c r="F36" s="149">
        <v>130</v>
      </c>
      <c r="G36" s="149">
        <v>5</v>
      </c>
      <c r="H36" s="149">
        <v>9</v>
      </c>
      <c r="I36" s="166">
        <v>22</v>
      </c>
      <c r="J36" s="173">
        <v>4</v>
      </c>
      <c r="K36" s="166">
        <v>254</v>
      </c>
      <c r="L36" s="173">
        <v>39</v>
      </c>
      <c r="M36" s="166">
        <v>306</v>
      </c>
      <c r="N36" s="173">
        <v>48</v>
      </c>
      <c r="O36" s="167">
        <f>+M36+K36+I36</f>
        <v>582</v>
      </c>
      <c r="P36" s="174">
        <f>+N36+L36+J36</f>
        <v>91</v>
      </c>
      <c r="Q36" s="175">
        <f t="shared" si="3"/>
        <v>18.2</v>
      </c>
      <c r="R36" s="176">
        <f t="shared" si="4"/>
        <v>6.395604395604396</v>
      </c>
      <c r="S36" s="166">
        <v>2119</v>
      </c>
      <c r="T36" s="155">
        <f t="shared" si="2"/>
        <v>-0.7253421425200566</v>
      </c>
      <c r="U36" s="166">
        <v>1468065</v>
      </c>
      <c r="V36" s="173">
        <v>16787</v>
      </c>
      <c r="W36" s="200">
        <f>+U36/V36</f>
        <v>87.45249300053612</v>
      </c>
      <c r="X36" s="130"/>
    </row>
    <row r="37" spans="1:24" s="99" customFormat="1" ht="18">
      <c r="A37" s="66">
        <v>33</v>
      </c>
      <c r="B37" s="158" t="s">
        <v>36</v>
      </c>
      <c r="C37" s="143">
        <v>39731</v>
      </c>
      <c r="D37" s="150" t="s">
        <v>33</v>
      </c>
      <c r="E37" s="150" t="s">
        <v>25</v>
      </c>
      <c r="F37" s="151">
        <v>20</v>
      </c>
      <c r="G37" s="151">
        <v>4</v>
      </c>
      <c r="H37" s="151">
        <v>7</v>
      </c>
      <c r="I37" s="164">
        <v>413</v>
      </c>
      <c r="J37" s="178">
        <v>45</v>
      </c>
      <c r="K37" s="164">
        <v>717</v>
      </c>
      <c r="L37" s="178">
        <v>76</v>
      </c>
      <c r="M37" s="164">
        <v>260</v>
      </c>
      <c r="N37" s="178">
        <v>38</v>
      </c>
      <c r="O37" s="165">
        <f>+I37+K37+M37</f>
        <v>1390</v>
      </c>
      <c r="P37" s="179">
        <f>+J37+L37+N37</f>
        <v>159</v>
      </c>
      <c r="Q37" s="175">
        <f t="shared" si="3"/>
        <v>39.75</v>
      </c>
      <c r="R37" s="176">
        <f t="shared" si="4"/>
        <v>8.742138364779874</v>
      </c>
      <c r="S37" s="164">
        <v>4830</v>
      </c>
      <c r="T37" s="155">
        <f t="shared" si="2"/>
        <v>-0.7122153209109731</v>
      </c>
      <c r="U37" s="164">
        <v>389611</v>
      </c>
      <c r="V37" s="178">
        <v>34291</v>
      </c>
      <c r="W37" s="201">
        <f>U37/V37</f>
        <v>11.36190254002508</v>
      </c>
      <c r="X37" s="130"/>
    </row>
    <row r="38" spans="1:24" s="99" customFormat="1" ht="18">
      <c r="A38" s="66">
        <v>34</v>
      </c>
      <c r="B38" s="159" t="s">
        <v>102</v>
      </c>
      <c r="C38" s="147">
        <v>39647</v>
      </c>
      <c r="D38" s="148" t="s">
        <v>2</v>
      </c>
      <c r="E38" s="148" t="s">
        <v>23</v>
      </c>
      <c r="F38" s="149">
        <v>45</v>
      </c>
      <c r="G38" s="149">
        <v>1</v>
      </c>
      <c r="H38" s="149">
        <v>19</v>
      </c>
      <c r="I38" s="166">
        <v>168</v>
      </c>
      <c r="J38" s="173">
        <v>25</v>
      </c>
      <c r="K38" s="166">
        <v>216</v>
      </c>
      <c r="L38" s="173">
        <v>32</v>
      </c>
      <c r="M38" s="166">
        <v>256</v>
      </c>
      <c r="N38" s="173">
        <v>37</v>
      </c>
      <c r="O38" s="167">
        <f>+M38+K38+I38</f>
        <v>640</v>
      </c>
      <c r="P38" s="174">
        <f>+N38+L38+J38</f>
        <v>94</v>
      </c>
      <c r="Q38" s="175">
        <f t="shared" si="3"/>
        <v>94</v>
      </c>
      <c r="R38" s="176">
        <f t="shared" si="4"/>
        <v>6.808510638297872</v>
      </c>
      <c r="S38" s="166">
        <v>2596</v>
      </c>
      <c r="T38" s="155">
        <f t="shared" si="2"/>
        <v>-0.7534668721109399</v>
      </c>
      <c r="U38" s="166">
        <v>877534</v>
      </c>
      <c r="V38" s="173">
        <v>94632</v>
      </c>
      <c r="W38" s="200">
        <f>+U38/V38</f>
        <v>9.273121142953757</v>
      </c>
      <c r="X38" s="130"/>
    </row>
    <row r="39" spans="1:24" s="99" customFormat="1" ht="18">
      <c r="A39" s="66">
        <v>35</v>
      </c>
      <c r="B39" s="157" t="s">
        <v>103</v>
      </c>
      <c r="C39" s="143">
        <v>39703</v>
      </c>
      <c r="D39" s="145" t="s">
        <v>22</v>
      </c>
      <c r="E39" s="145" t="s">
        <v>104</v>
      </c>
      <c r="F39" s="146">
        <v>24</v>
      </c>
      <c r="G39" s="146">
        <v>1</v>
      </c>
      <c r="H39" s="146">
        <v>10</v>
      </c>
      <c r="I39" s="164">
        <v>24</v>
      </c>
      <c r="J39" s="178">
        <v>6</v>
      </c>
      <c r="K39" s="164">
        <v>68</v>
      </c>
      <c r="L39" s="178">
        <v>16</v>
      </c>
      <c r="M39" s="164">
        <v>158</v>
      </c>
      <c r="N39" s="178">
        <v>37</v>
      </c>
      <c r="O39" s="165">
        <f>I39+K39+M39</f>
        <v>250</v>
      </c>
      <c r="P39" s="179">
        <f>J39+L39+N39</f>
        <v>59</v>
      </c>
      <c r="Q39" s="175">
        <f t="shared" si="3"/>
        <v>59</v>
      </c>
      <c r="R39" s="176">
        <f t="shared" si="4"/>
        <v>4.237288135593221</v>
      </c>
      <c r="S39" s="164"/>
      <c r="T39" s="155">
        <f t="shared" si="2"/>
      </c>
      <c r="U39" s="168">
        <v>132830</v>
      </c>
      <c r="V39" s="180">
        <v>14832</v>
      </c>
      <c r="W39" s="201">
        <f>IF(U39&lt;&gt;0,U39/V39,"")</f>
        <v>8.955636461704422</v>
      </c>
      <c r="X39" s="130"/>
    </row>
    <row r="40" spans="1:24" s="99" customFormat="1" ht="18">
      <c r="A40" s="66">
        <v>36</v>
      </c>
      <c r="B40" s="159" t="s">
        <v>37</v>
      </c>
      <c r="C40" s="147">
        <v>39712</v>
      </c>
      <c r="D40" s="148" t="s">
        <v>38</v>
      </c>
      <c r="E40" s="148" t="s">
        <v>105</v>
      </c>
      <c r="F40" s="149">
        <v>220</v>
      </c>
      <c r="G40" s="149">
        <v>3</v>
      </c>
      <c r="H40" s="149">
        <v>9</v>
      </c>
      <c r="I40" s="166">
        <v>18</v>
      </c>
      <c r="J40" s="173">
        <v>3</v>
      </c>
      <c r="K40" s="166">
        <v>84</v>
      </c>
      <c r="L40" s="173">
        <v>11</v>
      </c>
      <c r="M40" s="166">
        <v>180</v>
      </c>
      <c r="N40" s="173">
        <v>25</v>
      </c>
      <c r="O40" s="167">
        <f>I40+K40+M40</f>
        <v>282</v>
      </c>
      <c r="P40" s="174">
        <f>J40+L40+N40</f>
        <v>39</v>
      </c>
      <c r="Q40" s="175">
        <f t="shared" si="3"/>
        <v>13</v>
      </c>
      <c r="R40" s="176">
        <f t="shared" si="4"/>
        <v>7.230769230769231</v>
      </c>
      <c r="S40" s="166">
        <v>71955.5</v>
      </c>
      <c r="T40" s="155">
        <f t="shared" si="2"/>
        <v>-0.9960809111186775</v>
      </c>
      <c r="U40" s="166">
        <v>2914375.5</v>
      </c>
      <c r="V40" s="173">
        <v>391840</v>
      </c>
      <c r="W40" s="199">
        <f>U40/V40</f>
        <v>7.437667160065333</v>
      </c>
      <c r="X40" s="130"/>
    </row>
    <row r="41" spans="1:24" s="99" customFormat="1" ht="18">
      <c r="A41" s="66">
        <v>37</v>
      </c>
      <c r="B41" s="159" t="s">
        <v>34</v>
      </c>
      <c r="C41" s="147">
        <v>39724</v>
      </c>
      <c r="D41" s="148" t="s">
        <v>2</v>
      </c>
      <c r="E41" s="148" t="s">
        <v>35</v>
      </c>
      <c r="F41" s="149">
        <v>92</v>
      </c>
      <c r="G41" s="149">
        <v>1</v>
      </c>
      <c r="H41" s="149">
        <v>8</v>
      </c>
      <c r="I41" s="166">
        <v>32</v>
      </c>
      <c r="J41" s="173">
        <v>8</v>
      </c>
      <c r="K41" s="166">
        <v>52</v>
      </c>
      <c r="L41" s="173">
        <v>13</v>
      </c>
      <c r="M41" s="166">
        <v>56</v>
      </c>
      <c r="N41" s="173">
        <v>14</v>
      </c>
      <c r="O41" s="167">
        <f>+M41+K41+I41</f>
        <v>140</v>
      </c>
      <c r="P41" s="174">
        <f>+N41+L41+J41</f>
        <v>35</v>
      </c>
      <c r="Q41" s="175">
        <f t="shared" si="3"/>
        <v>35</v>
      </c>
      <c r="R41" s="176">
        <f t="shared" si="4"/>
        <v>4</v>
      </c>
      <c r="S41" s="166">
        <v>1592</v>
      </c>
      <c r="T41" s="155">
        <f t="shared" si="2"/>
        <v>-0.9120603015075377</v>
      </c>
      <c r="U41" s="166">
        <v>885807</v>
      </c>
      <c r="V41" s="173">
        <v>97187</v>
      </c>
      <c r="W41" s="200">
        <f>+U41/V41</f>
        <v>9.114459752847603</v>
      </c>
      <c r="X41" s="130"/>
    </row>
    <row r="42" spans="1:24" s="99" customFormat="1" ht="18">
      <c r="A42" s="66">
        <v>38</v>
      </c>
      <c r="B42" s="158" t="s">
        <v>62</v>
      </c>
      <c r="C42" s="143">
        <v>39752</v>
      </c>
      <c r="D42" s="150" t="s">
        <v>33</v>
      </c>
      <c r="E42" s="150" t="s">
        <v>63</v>
      </c>
      <c r="F42" s="151">
        <v>53</v>
      </c>
      <c r="G42" s="151">
        <v>4</v>
      </c>
      <c r="H42" s="151">
        <v>4</v>
      </c>
      <c r="I42" s="164">
        <v>26</v>
      </c>
      <c r="J42" s="178">
        <v>7</v>
      </c>
      <c r="K42" s="164">
        <v>55</v>
      </c>
      <c r="L42" s="178">
        <v>13</v>
      </c>
      <c r="M42" s="164">
        <v>52</v>
      </c>
      <c r="N42" s="178">
        <v>12</v>
      </c>
      <c r="O42" s="165">
        <f aca="true" t="shared" si="5" ref="O42:P44">+I42+K42+M42</f>
        <v>133</v>
      </c>
      <c r="P42" s="179">
        <f t="shared" si="5"/>
        <v>32</v>
      </c>
      <c r="Q42" s="175">
        <f t="shared" si="3"/>
        <v>8</v>
      </c>
      <c r="R42" s="176">
        <f t="shared" si="4"/>
        <v>4.15625</v>
      </c>
      <c r="S42" s="164">
        <v>1273</v>
      </c>
      <c r="T42" s="155">
        <f t="shared" si="2"/>
        <v>-0.8955223880597015</v>
      </c>
      <c r="U42" s="164">
        <v>31708</v>
      </c>
      <c r="V42" s="178">
        <v>4213</v>
      </c>
      <c r="W42" s="201">
        <f>U42/V42</f>
        <v>7.526228340849751</v>
      </c>
      <c r="X42" s="130"/>
    </row>
    <row r="43" spans="1:24" s="99" customFormat="1" ht="18">
      <c r="A43" s="66">
        <v>39</v>
      </c>
      <c r="B43" s="158" t="s">
        <v>46</v>
      </c>
      <c r="C43" s="143">
        <v>39633</v>
      </c>
      <c r="D43" s="150" t="s">
        <v>33</v>
      </c>
      <c r="E43" s="150" t="s">
        <v>25</v>
      </c>
      <c r="F43" s="151">
        <v>28</v>
      </c>
      <c r="G43" s="151">
        <v>1</v>
      </c>
      <c r="H43" s="151">
        <v>21</v>
      </c>
      <c r="I43" s="164">
        <v>24</v>
      </c>
      <c r="J43" s="178">
        <v>4</v>
      </c>
      <c r="K43" s="164">
        <v>85</v>
      </c>
      <c r="L43" s="178">
        <v>14</v>
      </c>
      <c r="M43" s="164">
        <v>67</v>
      </c>
      <c r="N43" s="178">
        <v>11</v>
      </c>
      <c r="O43" s="165">
        <f t="shared" si="5"/>
        <v>176</v>
      </c>
      <c r="P43" s="179">
        <f t="shared" si="5"/>
        <v>29</v>
      </c>
      <c r="Q43" s="175">
        <f t="shared" si="3"/>
        <v>29</v>
      </c>
      <c r="R43" s="176">
        <f t="shared" si="4"/>
        <v>6.068965517241379</v>
      </c>
      <c r="S43" s="164">
        <v>218</v>
      </c>
      <c r="T43" s="155">
        <f t="shared" si="2"/>
        <v>-0.1926605504587156</v>
      </c>
      <c r="U43" s="164">
        <v>314288</v>
      </c>
      <c r="V43" s="178">
        <v>41892</v>
      </c>
      <c r="W43" s="201">
        <f>U43/V43</f>
        <v>7.50233934880168</v>
      </c>
      <c r="X43" s="130"/>
    </row>
    <row r="44" spans="1:24" s="99" customFormat="1" ht="18">
      <c r="A44" s="66">
        <v>40</v>
      </c>
      <c r="B44" s="158" t="s">
        <v>94</v>
      </c>
      <c r="C44" s="143">
        <v>39598</v>
      </c>
      <c r="D44" s="150" t="s">
        <v>33</v>
      </c>
      <c r="E44" s="150" t="s">
        <v>25</v>
      </c>
      <c r="F44" s="151">
        <v>6</v>
      </c>
      <c r="G44" s="151">
        <v>2</v>
      </c>
      <c r="H44" s="151">
        <v>26</v>
      </c>
      <c r="I44" s="164">
        <v>12</v>
      </c>
      <c r="J44" s="178">
        <v>2</v>
      </c>
      <c r="K44" s="164">
        <v>28</v>
      </c>
      <c r="L44" s="178">
        <v>5</v>
      </c>
      <c r="M44" s="164">
        <v>57</v>
      </c>
      <c r="N44" s="178">
        <v>10</v>
      </c>
      <c r="O44" s="165">
        <f t="shared" si="5"/>
        <v>97</v>
      </c>
      <c r="P44" s="179">
        <f t="shared" si="5"/>
        <v>17</v>
      </c>
      <c r="Q44" s="175">
        <f t="shared" si="3"/>
        <v>8.5</v>
      </c>
      <c r="R44" s="176">
        <f t="shared" si="4"/>
        <v>5.705882352941177</v>
      </c>
      <c r="S44" s="164">
        <v>116</v>
      </c>
      <c r="T44" s="155">
        <f t="shared" si="2"/>
        <v>-0.16379310344827586</v>
      </c>
      <c r="U44" s="164">
        <v>83693</v>
      </c>
      <c r="V44" s="178">
        <v>10234</v>
      </c>
      <c r="W44" s="201">
        <f>U44/V44</f>
        <v>8.177936290795389</v>
      </c>
      <c r="X44" s="130"/>
    </row>
    <row r="45" spans="1:24" s="99" customFormat="1" ht="18">
      <c r="A45" s="66">
        <v>41</v>
      </c>
      <c r="B45" s="159" t="s">
        <v>106</v>
      </c>
      <c r="C45" s="147">
        <v>39661</v>
      </c>
      <c r="D45" s="148" t="s">
        <v>2</v>
      </c>
      <c r="E45" s="148" t="s">
        <v>23</v>
      </c>
      <c r="F45" s="149">
        <v>148</v>
      </c>
      <c r="G45" s="149">
        <v>1</v>
      </c>
      <c r="H45" s="149">
        <v>17</v>
      </c>
      <c r="I45" s="166">
        <v>10</v>
      </c>
      <c r="J45" s="173">
        <v>2</v>
      </c>
      <c r="K45" s="166">
        <v>22</v>
      </c>
      <c r="L45" s="173">
        <v>4</v>
      </c>
      <c r="M45" s="166">
        <v>37</v>
      </c>
      <c r="N45" s="173">
        <v>7</v>
      </c>
      <c r="O45" s="167">
        <f>+M45+K45+I45</f>
        <v>69</v>
      </c>
      <c r="P45" s="174">
        <f>+N45+L45+J45</f>
        <v>13</v>
      </c>
      <c r="Q45" s="175">
        <f t="shared" si="3"/>
        <v>13</v>
      </c>
      <c r="R45" s="176">
        <f t="shared" si="4"/>
        <v>5.3076923076923075</v>
      </c>
      <c r="S45" s="166">
        <v>72</v>
      </c>
      <c r="T45" s="155">
        <f t="shared" si="2"/>
        <v>-0.041666666666666664</v>
      </c>
      <c r="U45" s="166">
        <v>3416283</v>
      </c>
      <c r="V45" s="173">
        <v>446503</v>
      </c>
      <c r="W45" s="200">
        <f>+U45/V45</f>
        <v>7.651198312217387</v>
      </c>
      <c r="X45" s="130"/>
    </row>
    <row r="46" spans="1:24" s="99" customFormat="1" ht="18">
      <c r="A46" s="66">
        <v>42</v>
      </c>
      <c r="B46" s="159" t="s">
        <v>107</v>
      </c>
      <c r="C46" s="147">
        <v>39703</v>
      </c>
      <c r="D46" s="148" t="s">
        <v>78</v>
      </c>
      <c r="E46" s="148" t="s">
        <v>87</v>
      </c>
      <c r="F46" s="149">
        <v>63</v>
      </c>
      <c r="G46" s="149">
        <v>1</v>
      </c>
      <c r="H46" s="149">
        <v>9</v>
      </c>
      <c r="I46" s="166">
        <v>12</v>
      </c>
      <c r="J46" s="173">
        <v>2</v>
      </c>
      <c r="K46" s="166">
        <v>0</v>
      </c>
      <c r="L46" s="173">
        <v>0</v>
      </c>
      <c r="M46" s="166">
        <v>40</v>
      </c>
      <c r="N46" s="173">
        <v>6</v>
      </c>
      <c r="O46" s="165">
        <v>52</v>
      </c>
      <c r="P46" s="179">
        <v>8</v>
      </c>
      <c r="Q46" s="173">
        <v>8</v>
      </c>
      <c r="R46" s="177">
        <v>6.5</v>
      </c>
      <c r="S46" s="166"/>
      <c r="T46" s="155">
        <f t="shared" si="2"/>
      </c>
      <c r="U46" s="169">
        <v>619144</v>
      </c>
      <c r="V46" s="178">
        <v>68461</v>
      </c>
      <c r="W46" s="199">
        <v>9.043747535092972</v>
      </c>
      <c r="X46" s="130"/>
    </row>
    <row r="47" spans="1:24" s="99" customFormat="1" ht="18">
      <c r="A47" s="66">
        <v>43</v>
      </c>
      <c r="B47" s="159" t="s">
        <v>13</v>
      </c>
      <c r="C47" s="147">
        <v>39689</v>
      </c>
      <c r="D47" s="148" t="s">
        <v>2</v>
      </c>
      <c r="E47" s="148" t="s">
        <v>26</v>
      </c>
      <c r="F47" s="149">
        <v>127</v>
      </c>
      <c r="G47" s="149">
        <v>1</v>
      </c>
      <c r="H47" s="149">
        <v>13</v>
      </c>
      <c r="I47" s="166">
        <v>0</v>
      </c>
      <c r="J47" s="173">
        <v>0</v>
      </c>
      <c r="K47" s="166">
        <v>72</v>
      </c>
      <c r="L47" s="173">
        <v>12</v>
      </c>
      <c r="M47" s="166">
        <v>29</v>
      </c>
      <c r="N47" s="173">
        <v>5</v>
      </c>
      <c r="O47" s="167">
        <f>+M47+K47+I47</f>
        <v>101</v>
      </c>
      <c r="P47" s="174">
        <f>+N47+L47+J47</f>
        <v>17</v>
      </c>
      <c r="Q47" s="175">
        <f>IF(O47&lt;&gt;0,P47/G47,"")</f>
        <v>17</v>
      </c>
      <c r="R47" s="176">
        <f>IF(O47&lt;&gt;0,O47/P47,"")</f>
        <v>5.9411764705882355</v>
      </c>
      <c r="S47" s="166">
        <v>63</v>
      </c>
      <c r="T47" s="155">
        <f t="shared" si="2"/>
        <v>0.6031746031746031</v>
      </c>
      <c r="U47" s="166">
        <v>915425</v>
      </c>
      <c r="V47" s="173">
        <v>121642</v>
      </c>
      <c r="W47" s="200">
        <f>+U47/V47</f>
        <v>7.525566827247168</v>
      </c>
      <c r="X47" s="130"/>
    </row>
    <row r="48" spans="1:24" s="99" customFormat="1" ht="18">
      <c r="A48" s="66">
        <v>44</v>
      </c>
      <c r="B48" s="159" t="s">
        <v>91</v>
      </c>
      <c r="C48" s="147">
        <v>39745</v>
      </c>
      <c r="D48" s="148" t="s">
        <v>78</v>
      </c>
      <c r="E48" s="148" t="s">
        <v>92</v>
      </c>
      <c r="F48" s="149">
        <v>7</v>
      </c>
      <c r="G48" s="149">
        <v>2</v>
      </c>
      <c r="H48" s="149">
        <v>5</v>
      </c>
      <c r="I48" s="166">
        <v>36</v>
      </c>
      <c r="J48" s="173">
        <v>3</v>
      </c>
      <c r="K48" s="166">
        <v>88</v>
      </c>
      <c r="L48" s="173">
        <v>8</v>
      </c>
      <c r="M48" s="166">
        <v>60</v>
      </c>
      <c r="N48" s="173">
        <v>4</v>
      </c>
      <c r="O48" s="165">
        <v>184</v>
      </c>
      <c r="P48" s="179">
        <v>15</v>
      </c>
      <c r="Q48" s="173">
        <v>7.5</v>
      </c>
      <c r="R48" s="177">
        <v>12.266666666666667</v>
      </c>
      <c r="S48" s="166">
        <v>1534</v>
      </c>
      <c r="T48" s="155">
        <f t="shared" si="2"/>
        <v>-0.8800521512385919</v>
      </c>
      <c r="U48" s="169">
        <v>44306</v>
      </c>
      <c r="V48" s="178">
        <v>4133</v>
      </c>
      <c r="W48" s="199">
        <v>10.72005806919913</v>
      </c>
      <c r="X48" s="130"/>
    </row>
    <row r="49" spans="1:24" s="99" customFormat="1" ht="18.75" thickBot="1">
      <c r="A49" s="66">
        <v>45</v>
      </c>
      <c r="B49" s="204" t="s">
        <v>44</v>
      </c>
      <c r="C49" s="152">
        <v>39738</v>
      </c>
      <c r="D49" s="153" t="s">
        <v>2</v>
      </c>
      <c r="E49" s="153" t="s">
        <v>26</v>
      </c>
      <c r="F49" s="154">
        <v>65</v>
      </c>
      <c r="G49" s="154">
        <v>1</v>
      </c>
      <c r="H49" s="154">
        <v>6</v>
      </c>
      <c r="I49" s="170">
        <v>10</v>
      </c>
      <c r="J49" s="205">
        <v>2</v>
      </c>
      <c r="K49" s="170">
        <v>20</v>
      </c>
      <c r="L49" s="205">
        <v>4</v>
      </c>
      <c r="M49" s="170">
        <v>20</v>
      </c>
      <c r="N49" s="205">
        <v>4</v>
      </c>
      <c r="O49" s="206">
        <f>+M49+K49+I49</f>
        <v>50</v>
      </c>
      <c r="P49" s="207">
        <f>+N49+L49+J49</f>
        <v>10</v>
      </c>
      <c r="Q49" s="208">
        <f>IF(O49&lt;&gt;0,P49/G49,"")</f>
        <v>10</v>
      </c>
      <c r="R49" s="209">
        <f>IF(O49&lt;&gt;0,O49/P49,"")</f>
        <v>5</v>
      </c>
      <c r="S49" s="170">
        <v>1132</v>
      </c>
      <c r="T49" s="161">
        <f t="shared" si="2"/>
        <v>-0.9558303886925795</v>
      </c>
      <c r="U49" s="170">
        <v>355302</v>
      </c>
      <c r="V49" s="205">
        <v>40974</v>
      </c>
      <c r="W49" s="210">
        <f>+U49/V49</f>
        <v>8.671401376482647</v>
      </c>
      <c r="X49" s="130"/>
    </row>
    <row r="50" spans="1:28" s="102" customFormat="1" ht="15">
      <c r="A50" s="61"/>
      <c r="B50" s="259" t="s">
        <v>16</v>
      </c>
      <c r="C50" s="260"/>
      <c r="D50" s="261"/>
      <c r="E50" s="261"/>
      <c r="F50" s="74">
        <f>SUM(F5:F49)</f>
        <v>3584</v>
      </c>
      <c r="G50" s="74">
        <f>SUM(G5:G49)</f>
        <v>1490</v>
      </c>
      <c r="H50" s="75"/>
      <c r="I50" s="76"/>
      <c r="J50" s="77"/>
      <c r="K50" s="76"/>
      <c r="L50" s="77"/>
      <c r="M50" s="76"/>
      <c r="N50" s="77"/>
      <c r="O50" s="133">
        <f>SUM(O5:O49)</f>
        <v>6157699.5</v>
      </c>
      <c r="P50" s="134">
        <f>SUM(P5:P49)</f>
        <v>685380</v>
      </c>
      <c r="Q50" s="77">
        <f>O50/G50</f>
        <v>4132.68422818792</v>
      </c>
      <c r="R50" s="78">
        <f>O50/P50</f>
        <v>8.984358312177186</v>
      </c>
      <c r="S50" s="76"/>
      <c r="T50" s="79"/>
      <c r="U50" s="76"/>
      <c r="V50" s="77"/>
      <c r="W50" s="78"/>
      <c r="AB50" s="102" t="s">
        <v>21</v>
      </c>
    </row>
    <row r="51" spans="1:24" s="106" customFormat="1" ht="18">
      <c r="A51" s="103"/>
      <c r="B51" s="104"/>
      <c r="C51" s="105"/>
      <c r="F51" s="107"/>
      <c r="G51" s="108"/>
      <c r="H51" s="109"/>
      <c r="I51" s="110"/>
      <c r="J51" s="111"/>
      <c r="K51" s="110"/>
      <c r="L51" s="111"/>
      <c r="M51" s="110"/>
      <c r="N51" s="111"/>
      <c r="O51" s="110"/>
      <c r="P51" s="111"/>
      <c r="Q51" s="111"/>
      <c r="R51" s="112"/>
      <c r="S51" s="113"/>
      <c r="T51" s="114"/>
      <c r="U51" s="113"/>
      <c r="V51" s="111"/>
      <c r="W51" s="112"/>
      <c r="X51" s="115"/>
    </row>
    <row r="52" spans="4:23" ht="18">
      <c r="D52" s="257"/>
      <c r="E52" s="258"/>
      <c r="F52" s="258"/>
      <c r="G52" s="258"/>
      <c r="S52" s="265" t="s">
        <v>0</v>
      </c>
      <c r="T52" s="265"/>
      <c r="U52" s="265"/>
      <c r="V52" s="265"/>
      <c r="W52" s="265"/>
    </row>
    <row r="53" spans="4:23" ht="18">
      <c r="D53" s="125"/>
      <c r="E53" s="126"/>
      <c r="F53" s="127"/>
      <c r="G53" s="127"/>
      <c r="S53" s="265"/>
      <c r="T53" s="265"/>
      <c r="U53" s="265"/>
      <c r="V53" s="265"/>
      <c r="W53" s="265"/>
    </row>
    <row r="54" spans="19:23" ht="18">
      <c r="S54" s="265"/>
      <c r="T54" s="265"/>
      <c r="U54" s="265"/>
      <c r="V54" s="265"/>
      <c r="W54" s="265"/>
    </row>
    <row r="55" spans="16:23" ht="18">
      <c r="P55" s="262" t="s">
        <v>32</v>
      </c>
      <c r="Q55" s="263"/>
      <c r="R55" s="263"/>
      <c r="S55" s="263"/>
      <c r="T55" s="263"/>
      <c r="U55" s="263"/>
      <c r="V55" s="263"/>
      <c r="W55" s="263"/>
    </row>
    <row r="56" spans="16:23" ht="18">
      <c r="P56" s="263"/>
      <c r="Q56" s="263"/>
      <c r="R56" s="263"/>
      <c r="S56" s="263"/>
      <c r="T56" s="263"/>
      <c r="U56" s="263"/>
      <c r="V56" s="263"/>
      <c r="W56" s="263"/>
    </row>
    <row r="57" spans="16:23" ht="18">
      <c r="P57" s="263"/>
      <c r="Q57" s="263"/>
      <c r="R57" s="263"/>
      <c r="S57" s="263"/>
      <c r="T57" s="263"/>
      <c r="U57" s="263"/>
      <c r="V57" s="263"/>
      <c r="W57" s="263"/>
    </row>
    <row r="58" spans="16:23" ht="18">
      <c r="P58" s="263"/>
      <c r="Q58" s="263"/>
      <c r="R58" s="263"/>
      <c r="S58" s="263"/>
      <c r="T58" s="263"/>
      <c r="U58" s="263"/>
      <c r="V58" s="263"/>
      <c r="W58" s="263"/>
    </row>
    <row r="59" spans="16:23" ht="18">
      <c r="P59" s="263"/>
      <c r="Q59" s="263"/>
      <c r="R59" s="263"/>
      <c r="S59" s="263"/>
      <c r="T59" s="263"/>
      <c r="U59" s="263"/>
      <c r="V59" s="263"/>
      <c r="W59" s="263"/>
    </row>
    <row r="60" spans="16:23" ht="18">
      <c r="P60" s="263"/>
      <c r="Q60" s="263"/>
      <c r="R60" s="263"/>
      <c r="S60" s="263"/>
      <c r="T60" s="263"/>
      <c r="U60" s="263"/>
      <c r="V60" s="263"/>
      <c r="W60" s="263"/>
    </row>
    <row r="61" spans="16:23" ht="18">
      <c r="P61" s="264" t="s">
        <v>14</v>
      </c>
      <c r="Q61" s="263"/>
      <c r="R61" s="263"/>
      <c r="S61" s="263"/>
      <c r="T61" s="263"/>
      <c r="U61" s="263"/>
      <c r="V61" s="263"/>
      <c r="W61" s="263"/>
    </row>
    <row r="62" spans="16:23" ht="18">
      <c r="P62" s="263"/>
      <c r="Q62" s="263"/>
      <c r="R62" s="263"/>
      <c r="S62" s="263"/>
      <c r="T62" s="263"/>
      <c r="U62" s="263"/>
      <c r="V62" s="263"/>
      <c r="W62" s="263"/>
    </row>
    <row r="63" spans="16:23" ht="18">
      <c r="P63" s="263"/>
      <c r="Q63" s="263"/>
      <c r="R63" s="263"/>
      <c r="S63" s="263"/>
      <c r="T63" s="263"/>
      <c r="U63" s="263"/>
      <c r="V63" s="263"/>
      <c r="W63" s="263"/>
    </row>
    <row r="64" spans="16:23" ht="18">
      <c r="P64" s="263"/>
      <c r="Q64" s="263"/>
      <c r="R64" s="263"/>
      <c r="S64" s="263"/>
      <c r="T64" s="263"/>
      <c r="U64" s="263"/>
      <c r="V64" s="263"/>
      <c r="W64" s="263"/>
    </row>
    <row r="65" spans="16:23" ht="18">
      <c r="P65" s="263"/>
      <c r="Q65" s="263"/>
      <c r="R65" s="263"/>
      <c r="S65" s="263"/>
      <c r="T65" s="263"/>
      <c r="U65" s="263"/>
      <c r="V65" s="263"/>
      <c r="W65" s="263"/>
    </row>
    <row r="66" spans="16:23" ht="18">
      <c r="P66" s="263"/>
      <c r="Q66" s="263"/>
      <c r="R66" s="263"/>
      <c r="S66" s="263"/>
      <c r="T66" s="263"/>
      <c r="U66" s="263"/>
      <c r="V66" s="263"/>
      <c r="W66" s="263"/>
    </row>
    <row r="67" spans="16:23" ht="18">
      <c r="P67" s="263"/>
      <c r="Q67" s="263"/>
      <c r="R67" s="263"/>
      <c r="S67" s="263"/>
      <c r="T67" s="263"/>
      <c r="U67" s="263"/>
      <c r="V67" s="263"/>
      <c r="W67" s="263"/>
    </row>
  </sheetData>
  <sheetProtection/>
  <mergeCells count="19">
    <mergeCell ref="P55:W60"/>
    <mergeCell ref="P61:W67"/>
    <mergeCell ref="S52:W54"/>
    <mergeCell ref="B3:B4"/>
    <mergeCell ref="C3:C4"/>
    <mergeCell ref="E3:E4"/>
    <mergeCell ref="H3:H4"/>
    <mergeCell ref="D52:G52"/>
    <mergeCell ref="B50:E50"/>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W6:W12" unlockedFormula="1"/>
    <ignoredError sqref="X6:X9 W13:W41" formula="1" unlockedFormula="1"/>
    <ignoredError sqref="Q50:W54 X43:X49 X13:X24 X10:X12 O13:P38 W42"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B3" sqref="B3:B4"/>
    </sheetView>
  </sheetViews>
  <sheetFormatPr defaultColWidth="39.8515625" defaultRowHeight="12.75"/>
  <cols>
    <col min="1" max="1" width="3.57421875" style="30" bestFit="1" customWidth="1"/>
    <col min="2" max="2" width="44.00390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140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2.003906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72" t="s">
        <v>15</v>
      </c>
      <c r="B2" s="273"/>
      <c r="C2" s="273"/>
      <c r="D2" s="273"/>
      <c r="E2" s="273"/>
      <c r="F2" s="273"/>
      <c r="G2" s="273"/>
      <c r="H2" s="273"/>
      <c r="I2" s="273"/>
      <c r="J2" s="273"/>
      <c r="K2" s="273"/>
      <c r="L2" s="273"/>
      <c r="M2" s="273"/>
      <c r="N2" s="273"/>
      <c r="O2" s="273"/>
      <c r="P2" s="273"/>
      <c r="Q2" s="273"/>
      <c r="R2" s="273"/>
      <c r="S2" s="273"/>
      <c r="T2" s="273"/>
      <c r="U2" s="273"/>
      <c r="V2" s="273"/>
      <c r="W2" s="273"/>
    </row>
    <row r="3" spans="1:23" s="29" customFormat="1" ht="16.5" customHeight="1">
      <c r="A3" s="31"/>
      <c r="B3" s="274" t="s">
        <v>17</v>
      </c>
      <c r="C3" s="276" t="s">
        <v>27</v>
      </c>
      <c r="D3" s="283" t="s">
        <v>4</v>
      </c>
      <c r="E3" s="283" t="s">
        <v>1</v>
      </c>
      <c r="F3" s="283" t="s">
        <v>28</v>
      </c>
      <c r="G3" s="283" t="s">
        <v>29</v>
      </c>
      <c r="H3" s="283" t="s">
        <v>30</v>
      </c>
      <c r="I3" s="281" t="s">
        <v>5</v>
      </c>
      <c r="J3" s="281"/>
      <c r="K3" s="281" t="s">
        <v>6</v>
      </c>
      <c r="L3" s="281"/>
      <c r="M3" s="281" t="s">
        <v>7</v>
      </c>
      <c r="N3" s="281"/>
      <c r="O3" s="280" t="s">
        <v>31</v>
      </c>
      <c r="P3" s="280"/>
      <c r="Q3" s="280"/>
      <c r="R3" s="280"/>
      <c r="S3" s="281" t="s">
        <v>3</v>
      </c>
      <c r="T3" s="281"/>
      <c r="U3" s="280" t="s">
        <v>18</v>
      </c>
      <c r="V3" s="280"/>
      <c r="W3" s="282"/>
    </row>
    <row r="4" spans="1:23" s="29" customFormat="1" ht="37.5" customHeight="1" thickBot="1">
      <c r="A4" s="55"/>
      <c r="B4" s="275"/>
      <c r="C4" s="277"/>
      <c r="D4" s="285"/>
      <c r="E4" s="285"/>
      <c r="F4" s="284"/>
      <c r="G4" s="284"/>
      <c r="H4" s="284"/>
      <c r="I4" s="62" t="s">
        <v>12</v>
      </c>
      <c r="J4" s="58" t="s">
        <v>9</v>
      </c>
      <c r="K4" s="62" t="s">
        <v>12</v>
      </c>
      <c r="L4" s="58" t="s">
        <v>9</v>
      </c>
      <c r="M4" s="62" t="s">
        <v>12</v>
      </c>
      <c r="N4" s="58" t="s">
        <v>9</v>
      </c>
      <c r="O4" s="63" t="s">
        <v>12</v>
      </c>
      <c r="P4" s="64" t="s">
        <v>9</v>
      </c>
      <c r="Q4" s="64" t="s">
        <v>19</v>
      </c>
      <c r="R4" s="57" t="s">
        <v>20</v>
      </c>
      <c r="S4" s="62" t="s">
        <v>12</v>
      </c>
      <c r="T4" s="56" t="s">
        <v>8</v>
      </c>
      <c r="U4" s="62" t="s">
        <v>12</v>
      </c>
      <c r="V4" s="58" t="s">
        <v>9</v>
      </c>
      <c r="W4" s="59" t="s">
        <v>20</v>
      </c>
    </row>
    <row r="5" spans="1:24" s="6" customFormat="1" ht="15.75" customHeight="1">
      <c r="A5" s="66">
        <v>1</v>
      </c>
      <c r="B5" s="187" t="s">
        <v>95</v>
      </c>
      <c r="C5" s="188">
        <v>39773</v>
      </c>
      <c r="D5" s="189" t="s">
        <v>2</v>
      </c>
      <c r="E5" s="189" t="s">
        <v>96</v>
      </c>
      <c r="F5" s="190">
        <v>204</v>
      </c>
      <c r="G5" s="190">
        <v>205</v>
      </c>
      <c r="H5" s="190">
        <v>1</v>
      </c>
      <c r="I5" s="191">
        <v>744255</v>
      </c>
      <c r="J5" s="192">
        <v>83919</v>
      </c>
      <c r="K5" s="191">
        <v>1279386</v>
      </c>
      <c r="L5" s="192">
        <v>143254</v>
      </c>
      <c r="M5" s="191">
        <v>1335527</v>
      </c>
      <c r="N5" s="192">
        <v>149784</v>
      </c>
      <c r="O5" s="193">
        <f>+M5+K5+I5</f>
        <v>3359168</v>
      </c>
      <c r="P5" s="194">
        <f>+N5+L5+J5</f>
        <v>376957</v>
      </c>
      <c r="Q5" s="195">
        <f aca="true" t="shared" si="0" ref="Q5:Q24">IF(O5&lt;&gt;0,P5/G5,"")</f>
        <v>1838.8146341463414</v>
      </c>
      <c r="R5" s="196">
        <f aca="true" t="shared" si="1" ref="R5:R24">IF(O5&lt;&gt;0,O5/P5,"")</f>
        <v>8.911276352475216</v>
      </c>
      <c r="S5" s="191"/>
      <c r="T5" s="156">
        <f aca="true" t="shared" si="2" ref="T5:T24">IF(S5&lt;&gt;0,-(S5-O5)/S5,"")</f>
      </c>
      <c r="U5" s="191">
        <v>3359168</v>
      </c>
      <c r="V5" s="192">
        <v>376957</v>
      </c>
      <c r="W5" s="197">
        <f>+U5/V5</f>
        <v>8.911276352475216</v>
      </c>
      <c r="X5" s="29"/>
    </row>
    <row r="6" spans="1:24" s="6" customFormat="1" ht="16.5" customHeight="1">
      <c r="A6" s="66">
        <v>2</v>
      </c>
      <c r="B6" s="157" t="s">
        <v>66</v>
      </c>
      <c r="C6" s="143">
        <v>39759</v>
      </c>
      <c r="D6" s="144" t="s">
        <v>67</v>
      </c>
      <c r="E6" s="144" t="s">
        <v>68</v>
      </c>
      <c r="F6" s="146">
        <v>116</v>
      </c>
      <c r="G6" s="146">
        <v>116</v>
      </c>
      <c r="H6" s="146">
        <v>3</v>
      </c>
      <c r="I6" s="164">
        <v>260150.5</v>
      </c>
      <c r="J6" s="178">
        <v>25448</v>
      </c>
      <c r="K6" s="164">
        <v>441863.5</v>
      </c>
      <c r="L6" s="178">
        <v>42772</v>
      </c>
      <c r="M6" s="164">
        <v>489591</v>
      </c>
      <c r="N6" s="178">
        <v>48444</v>
      </c>
      <c r="O6" s="165">
        <f>+I6+K6+M6</f>
        <v>1191605</v>
      </c>
      <c r="P6" s="179">
        <f>+J6+L6+N6</f>
        <v>116664</v>
      </c>
      <c r="Q6" s="175">
        <f t="shared" si="0"/>
        <v>1005.7241379310345</v>
      </c>
      <c r="R6" s="176">
        <f t="shared" si="1"/>
        <v>10.213990605499554</v>
      </c>
      <c r="S6" s="164">
        <v>1019876.5</v>
      </c>
      <c r="T6" s="155">
        <f t="shared" si="2"/>
        <v>0.16838166189729836</v>
      </c>
      <c r="U6" s="164">
        <v>4521604</v>
      </c>
      <c r="V6" s="178">
        <v>494700</v>
      </c>
      <c r="W6" s="198">
        <f>U6/V6</f>
        <v>9.140092985647867</v>
      </c>
      <c r="X6" s="29"/>
    </row>
    <row r="7" spans="1:24" s="6" customFormat="1" ht="15.75" customHeight="1">
      <c r="A7" s="135">
        <v>3</v>
      </c>
      <c r="B7" s="223" t="s">
        <v>97</v>
      </c>
      <c r="C7" s="224">
        <v>39772</v>
      </c>
      <c r="D7" s="225" t="s">
        <v>78</v>
      </c>
      <c r="E7" s="225" t="s">
        <v>93</v>
      </c>
      <c r="F7" s="226">
        <v>195</v>
      </c>
      <c r="G7" s="226">
        <v>197</v>
      </c>
      <c r="H7" s="226">
        <v>1</v>
      </c>
      <c r="I7" s="227">
        <v>98508.5</v>
      </c>
      <c r="J7" s="228">
        <v>12558</v>
      </c>
      <c r="K7" s="227">
        <v>177723.5</v>
      </c>
      <c r="L7" s="228">
        <v>21903</v>
      </c>
      <c r="M7" s="227">
        <v>231820</v>
      </c>
      <c r="N7" s="228">
        <v>28177</v>
      </c>
      <c r="O7" s="172">
        <v>508052</v>
      </c>
      <c r="P7" s="229">
        <v>62638</v>
      </c>
      <c r="Q7" s="230">
        <f t="shared" si="0"/>
        <v>317.9593908629442</v>
      </c>
      <c r="R7" s="231">
        <f t="shared" si="1"/>
        <v>8.110923081835308</v>
      </c>
      <c r="S7" s="227"/>
      <c r="T7" s="163">
        <f t="shared" si="2"/>
      </c>
      <c r="U7" s="232">
        <v>629256</v>
      </c>
      <c r="V7" s="233">
        <v>80333</v>
      </c>
      <c r="W7" s="234">
        <v>7.833094743131714</v>
      </c>
      <c r="X7" s="7"/>
    </row>
    <row r="8" spans="1:25" s="9" customFormat="1" ht="15.75" customHeight="1">
      <c r="A8" s="71">
        <v>4</v>
      </c>
      <c r="B8" s="211" t="s">
        <v>55</v>
      </c>
      <c r="C8" s="212">
        <v>39750</v>
      </c>
      <c r="D8" s="213" t="s">
        <v>10</v>
      </c>
      <c r="E8" s="214" t="s">
        <v>56</v>
      </c>
      <c r="F8" s="215">
        <v>198</v>
      </c>
      <c r="G8" s="215">
        <v>198</v>
      </c>
      <c r="H8" s="215">
        <v>5</v>
      </c>
      <c r="I8" s="216">
        <v>50935</v>
      </c>
      <c r="J8" s="217">
        <v>6113</v>
      </c>
      <c r="K8" s="216">
        <v>95705</v>
      </c>
      <c r="L8" s="217">
        <v>10868</v>
      </c>
      <c r="M8" s="216">
        <v>110851</v>
      </c>
      <c r="N8" s="217">
        <v>12468</v>
      </c>
      <c r="O8" s="218">
        <f>+I8+K8+M8</f>
        <v>257491</v>
      </c>
      <c r="P8" s="219">
        <f>+J8+L8+N8</f>
        <v>29449</v>
      </c>
      <c r="Q8" s="220">
        <f t="shared" si="0"/>
        <v>148.73232323232324</v>
      </c>
      <c r="R8" s="221">
        <f t="shared" si="1"/>
        <v>8.743624571292743</v>
      </c>
      <c r="S8" s="216">
        <v>679979</v>
      </c>
      <c r="T8" s="162">
        <f t="shared" si="2"/>
        <v>-0.6213250703330544</v>
      </c>
      <c r="U8" s="216">
        <v>8149728</v>
      </c>
      <c r="V8" s="217">
        <v>1047879</v>
      </c>
      <c r="W8" s="222">
        <f>U8/V8</f>
        <v>7.777355973351885</v>
      </c>
      <c r="X8" s="7"/>
      <c r="Y8" s="8"/>
    </row>
    <row r="9" spans="1:24" s="10" customFormat="1" ht="15.75" customHeight="1">
      <c r="A9" s="66">
        <v>5</v>
      </c>
      <c r="B9" s="157" t="s">
        <v>64</v>
      </c>
      <c r="C9" s="143">
        <v>39759</v>
      </c>
      <c r="D9" s="144" t="s">
        <v>10</v>
      </c>
      <c r="E9" s="145" t="s">
        <v>65</v>
      </c>
      <c r="F9" s="146">
        <v>100</v>
      </c>
      <c r="G9" s="146">
        <v>96</v>
      </c>
      <c r="H9" s="146">
        <v>3</v>
      </c>
      <c r="I9" s="164">
        <v>53738</v>
      </c>
      <c r="J9" s="178">
        <v>4933</v>
      </c>
      <c r="K9" s="164">
        <v>92844</v>
      </c>
      <c r="L9" s="178">
        <v>8583</v>
      </c>
      <c r="M9" s="164">
        <v>102698</v>
      </c>
      <c r="N9" s="178">
        <v>9529</v>
      </c>
      <c r="O9" s="165">
        <f>+I9+K9+M9</f>
        <v>249280</v>
      </c>
      <c r="P9" s="179">
        <f>+J9+L9+N9</f>
        <v>23045</v>
      </c>
      <c r="Q9" s="175">
        <f t="shared" si="0"/>
        <v>240.05208333333334</v>
      </c>
      <c r="R9" s="176">
        <f t="shared" si="1"/>
        <v>10.817096984161424</v>
      </c>
      <c r="S9" s="164">
        <v>585314</v>
      </c>
      <c r="T9" s="155">
        <f t="shared" si="2"/>
        <v>-0.5741089398169188</v>
      </c>
      <c r="U9" s="164">
        <v>2496125</v>
      </c>
      <c r="V9" s="178">
        <v>253984</v>
      </c>
      <c r="W9" s="198">
        <f>U9/V9</f>
        <v>9.827882858762758</v>
      </c>
      <c r="X9" s="7"/>
    </row>
    <row r="10" spans="1:24" s="10" customFormat="1" ht="15.75" customHeight="1">
      <c r="A10" s="66">
        <v>6</v>
      </c>
      <c r="B10" s="159" t="s">
        <v>73</v>
      </c>
      <c r="C10" s="147">
        <v>39766</v>
      </c>
      <c r="D10" s="148" t="s">
        <v>2</v>
      </c>
      <c r="E10" s="148" t="s">
        <v>24</v>
      </c>
      <c r="F10" s="149">
        <v>86</v>
      </c>
      <c r="G10" s="149">
        <v>84</v>
      </c>
      <c r="H10" s="149">
        <v>2</v>
      </c>
      <c r="I10" s="166">
        <v>33385</v>
      </c>
      <c r="J10" s="173">
        <v>3332</v>
      </c>
      <c r="K10" s="166">
        <v>97476</v>
      </c>
      <c r="L10" s="173">
        <v>9670</v>
      </c>
      <c r="M10" s="166">
        <v>83677</v>
      </c>
      <c r="N10" s="173">
        <v>8498</v>
      </c>
      <c r="O10" s="167">
        <f>+M10+K10+I10</f>
        <v>214538</v>
      </c>
      <c r="P10" s="174">
        <f>+N10+L10+J10</f>
        <v>21500</v>
      </c>
      <c r="Q10" s="175">
        <f t="shared" si="0"/>
        <v>255.95238095238096</v>
      </c>
      <c r="R10" s="176">
        <f t="shared" si="1"/>
        <v>9.978511627906977</v>
      </c>
      <c r="S10" s="166">
        <v>501511</v>
      </c>
      <c r="T10" s="155">
        <f t="shared" si="2"/>
        <v>-0.5722167609484139</v>
      </c>
      <c r="U10" s="166">
        <v>810682</v>
      </c>
      <c r="V10" s="173">
        <v>84007</v>
      </c>
      <c r="W10" s="200">
        <f>+U10/V10</f>
        <v>9.650172009475401</v>
      </c>
      <c r="X10" s="9"/>
    </row>
    <row r="11" spans="1:24" s="10" customFormat="1" ht="15.75" customHeight="1">
      <c r="A11" s="66">
        <v>7</v>
      </c>
      <c r="B11" s="157" t="s">
        <v>48</v>
      </c>
      <c r="C11" s="143">
        <v>39745</v>
      </c>
      <c r="D11" s="145" t="s">
        <v>22</v>
      </c>
      <c r="E11" s="145" t="s">
        <v>49</v>
      </c>
      <c r="F11" s="146">
        <v>104</v>
      </c>
      <c r="G11" s="146">
        <v>103</v>
      </c>
      <c r="H11" s="146">
        <v>5</v>
      </c>
      <c r="I11" s="164">
        <v>18150.5</v>
      </c>
      <c r="J11" s="178">
        <v>2859</v>
      </c>
      <c r="K11" s="164">
        <v>40459.5</v>
      </c>
      <c r="L11" s="178">
        <v>6313</v>
      </c>
      <c r="M11" s="164">
        <v>42185</v>
      </c>
      <c r="N11" s="178">
        <v>6615</v>
      </c>
      <c r="O11" s="165">
        <f>I11+K11+M11</f>
        <v>100795</v>
      </c>
      <c r="P11" s="179">
        <f>J11+L11+N11</f>
        <v>15787</v>
      </c>
      <c r="Q11" s="175">
        <f t="shared" si="0"/>
        <v>153.27184466019418</v>
      </c>
      <c r="R11" s="176">
        <f t="shared" si="1"/>
        <v>6.384683600430734</v>
      </c>
      <c r="S11" s="164">
        <v>248944</v>
      </c>
      <c r="T11" s="155">
        <f t="shared" si="2"/>
        <v>-0.5951097435567838</v>
      </c>
      <c r="U11" s="168">
        <v>2473404</v>
      </c>
      <c r="V11" s="180">
        <v>316931</v>
      </c>
      <c r="W11" s="201">
        <f>IF(U11&lt;&gt;0,U11/V11,"")</f>
        <v>7.804234991212598</v>
      </c>
      <c r="X11" s="8"/>
    </row>
    <row r="12" spans="1:25" s="10" customFormat="1" ht="15.75" customHeight="1">
      <c r="A12" s="66">
        <v>8</v>
      </c>
      <c r="B12" s="159" t="s">
        <v>76</v>
      </c>
      <c r="C12" s="147">
        <v>39766</v>
      </c>
      <c r="D12" s="148" t="s">
        <v>40</v>
      </c>
      <c r="E12" s="148" t="s">
        <v>40</v>
      </c>
      <c r="F12" s="149">
        <v>44</v>
      </c>
      <c r="G12" s="149">
        <v>44</v>
      </c>
      <c r="H12" s="149">
        <v>2</v>
      </c>
      <c r="I12" s="166">
        <v>10973.5</v>
      </c>
      <c r="J12" s="173">
        <v>946</v>
      </c>
      <c r="K12" s="166">
        <v>18106.5</v>
      </c>
      <c r="L12" s="173">
        <v>1536</v>
      </c>
      <c r="M12" s="166">
        <v>19749.5</v>
      </c>
      <c r="N12" s="173">
        <v>1724</v>
      </c>
      <c r="O12" s="167">
        <f>SUM(I12+K12+M12)</f>
        <v>48829.5</v>
      </c>
      <c r="P12" s="174">
        <f>SUM(J12+L12+N12)</f>
        <v>4206</v>
      </c>
      <c r="Q12" s="175">
        <f t="shared" si="0"/>
        <v>95.5909090909091</v>
      </c>
      <c r="R12" s="176">
        <f t="shared" si="1"/>
        <v>11.609486447931527</v>
      </c>
      <c r="S12" s="166">
        <v>94202.5</v>
      </c>
      <c r="T12" s="155">
        <f t="shared" si="2"/>
        <v>-0.48165388392027814</v>
      </c>
      <c r="U12" s="166">
        <v>204483.5</v>
      </c>
      <c r="V12" s="173">
        <v>19483</v>
      </c>
      <c r="W12" s="199">
        <f>U12/V12</f>
        <v>10.495483241800544</v>
      </c>
      <c r="X12" s="11"/>
      <c r="Y12" s="8"/>
    </row>
    <row r="13" spans="1:25" s="10" customFormat="1" ht="15.75" customHeight="1">
      <c r="A13" s="66">
        <v>9</v>
      </c>
      <c r="B13" s="159" t="s">
        <v>50</v>
      </c>
      <c r="C13" s="147">
        <v>39745</v>
      </c>
      <c r="D13" s="148" t="s">
        <v>2</v>
      </c>
      <c r="E13" s="148" t="s">
        <v>51</v>
      </c>
      <c r="F13" s="149">
        <v>57</v>
      </c>
      <c r="G13" s="149">
        <v>26</v>
      </c>
      <c r="H13" s="149">
        <v>5</v>
      </c>
      <c r="I13" s="166">
        <v>4555</v>
      </c>
      <c r="J13" s="173">
        <v>1264</v>
      </c>
      <c r="K13" s="166">
        <v>7034</v>
      </c>
      <c r="L13" s="173">
        <v>1641</v>
      </c>
      <c r="M13" s="166">
        <v>7647</v>
      </c>
      <c r="N13" s="173">
        <v>1694</v>
      </c>
      <c r="O13" s="167">
        <f>+M13+K13+I13</f>
        <v>19236</v>
      </c>
      <c r="P13" s="174">
        <f>+N13+L13+J13</f>
        <v>4599</v>
      </c>
      <c r="Q13" s="175">
        <f t="shared" si="0"/>
        <v>176.8846153846154</v>
      </c>
      <c r="R13" s="176">
        <f t="shared" si="1"/>
        <v>4.1826484018264845</v>
      </c>
      <c r="S13" s="166">
        <v>37712</v>
      </c>
      <c r="T13" s="155">
        <f t="shared" si="2"/>
        <v>-0.48992363173525666</v>
      </c>
      <c r="U13" s="166">
        <v>1130330</v>
      </c>
      <c r="V13" s="173">
        <v>121197</v>
      </c>
      <c r="W13" s="200">
        <f>+U13/V13</f>
        <v>9.32638596664934</v>
      </c>
      <c r="X13" s="8"/>
      <c r="Y13" s="8"/>
    </row>
    <row r="14" spans="1:25" s="10" customFormat="1" ht="15.75" customHeight="1">
      <c r="A14" s="66">
        <v>10</v>
      </c>
      <c r="B14" s="159" t="s">
        <v>82</v>
      </c>
      <c r="C14" s="147">
        <v>39766</v>
      </c>
      <c r="D14" s="148" t="s">
        <v>38</v>
      </c>
      <c r="E14" s="148" t="s">
        <v>83</v>
      </c>
      <c r="F14" s="149">
        <v>24</v>
      </c>
      <c r="G14" s="149">
        <v>24</v>
      </c>
      <c r="H14" s="149">
        <v>2</v>
      </c>
      <c r="I14" s="166">
        <v>5084.5</v>
      </c>
      <c r="J14" s="173">
        <v>1031</v>
      </c>
      <c r="K14" s="166">
        <v>7578</v>
      </c>
      <c r="L14" s="173">
        <v>1462</v>
      </c>
      <c r="M14" s="166">
        <v>8727.5</v>
      </c>
      <c r="N14" s="173">
        <v>1616</v>
      </c>
      <c r="O14" s="167">
        <f>SUM(I14+K14+M14)</f>
        <v>21390</v>
      </c>
      <c r="P14" s="174">
        <f>SUM(J14+L14+N14)</f>
        <v>4109</v>
      </c>
      <c r="Q14" s="175">
        <f t="shared" si="0"/>
        <v>171.20833333333334</v>
      </c>
      <c r="R14" s="176">
        <f t="shared" si="1"/>
        <v>5.205646142613775</v>
      </c>
      <c r="S14" s="166">
        <v>26559</v>
      </c>
      <c r="T14" s="155">
        <f t="shared" si="2"/>
        <v>-0.1946232915395911</v>
      </c>
      <c r="U14" s="166">
        <v>78320</v>
      </c>
      <c r="V14" s="173">
        <v>14433</v>
      </c>
      <c r="W14" s="199">
        <f>U14/V14</f>
        <v>5.426453266819095</v>
      </c>
      <c r="X14" s="8"/>
      <c r="Y14" s="8"/>
    </row>
    <row r="15" spans="1:25" s="10" customFormat="1" ht="15.75" customHeight="1">
      <c r="A15" s="66">
        <v>11</v>
      </c>
      <c r="B15" s="159" t="s">
        <v>98</v>
      </c>
      <c r="C15" s="147">
        <v>39682</v>
      </c>
      <c r="D15" s="148" t="s">
        <v>38</v>
      </c>
      <c r="E15" s="148" t="s">
        <v>99</v>
      </c>
      <c r="F15" s="149">
        <v>60</v>
      </c>
      <c r="G15" s="149">
        <v>1</v>
      </c>
      <c r="H15" s="149">
        <v>14</v>
      </c>
      <c r="I15" s="166">
        <v>1439</v>
      </c>
      <c r="J15" s="173">
        <v>480</v>
      </c>
      <c r="K15" s="166">
        <v>2100</v>
      </c>
      <c r="L15" s="173">
        <v>700</v>
      </c>
      <c r="M15" s="166">
        <v>3720</v>
      </c>
      <c r="N15" s="173">
        <v>1240</v>
      </c>
      <c r="O15" s="167">
        <f>I15+K15+M15</f>
        <v>7259</v>
      </c>
      <c r="P15" s="174">
        <f>J15+L15+N15</f>
        <v>2420</v>
      </c>
      <c r="Q15" s="175">
        <f t="shared" si="0"/>
        <v>2420</v>
      </c>
      <c r="R15" s="176">
        <f t="shared" si="1"/>
        <v>2.999586776859504</v>
      </c>
      <c r="S15" s="166"/>
      <c r="T15" s="155">
        <f t="shared" si="2"/>
      </c>
      <c r="U15" s="169">
        <v>191632.5</v>
      </c>
      <c r="V15" s="180">
        <v>26279</v>
      </c>
      <c r="W15" s="199">
        <f>U15/V15</f>
        <v>7.292229536892576</v>
      </c>
      <c r="X15" s="8"/>
      <c r="Y15" s="8"/>
    </row>
    <row r="16" spans="1:25" s="10" customFormat="1" ht="15.75" customHeight="1">
      <c r="A16" s="66">
        <v>12</v>
      </c>
      <c r="B16" s="157" t="s">
        <v>47</v>
      </c>
      <c r="C16" s="143">
        <v>39745</v>
      </c>
      <c r="D16" s="144" t="s">
        <v>10</v>
      </c>
      <c r="E16" s="145" t="s">
        <v>26</v>
      </c>
      <c r="F16" s="146">
        <v>202</v>
      </c>
      <c r="G16" s="146">
        <v>37</v>
      </c>
      <c r="H16" s="146">
        <v>5</v>
      </c>
      <c r="I16" s="164">
        <v>3715</v>
      </c>
      <c r="J16" s="178">
        <v>549</v>
      </c>
      <c r="K16" s="164">
        <v>8158</v>
      </c>
      <c r="L16" s="178">
        <v>1102</v>
      </c>
      <c r="M16" s="164">
        <v>8620</v>
      </c>
      <c r="N16" s="178">
        <v>1143</v>
      </c>
      <c r="O16" s="165">
        <f>+I16+K16+M16</f>
        <v>20493</v>
      </c>
      <c r="P16" s="179">
        <f>+J16+L16+N16</f>
        <v>2794</v>
      </c>
      <c r="Q16" s="175">
        <f t="shared" si="0"/>
        <v>75.51351351351352</v>
      </c>
      <c r="R16" s="176">
        <f t="shared" si="1"/>
        <v>7.334645669291339</v>
      </c>
      <c r="S16" s="164">
        <v>172298</v>
      </c>
      <c r="T16" s="155">
        <f t="shared" si="2"/>
        <v>-0.8810607203798071</v>
      </c>
      <c r="U16" s="164">
        <v>3840426</v>
      </c>
      <c r="V16" s="178">
        <v>490089</v>
      </c>
      <c r="W16" s="198">
        <f>U16/V16</f>
        <v>7.836180775328563</v>
      </c>
      <c r="X16" s="8"/>
      <c r="Y16" s="8"/>
    </row>
    <row r="17" spans="1:25" s="10" customFormat="1" ht="15.75" customHeight="1">
      <c r="A17" s="66">
        <v>13</v>
      </c>
      <c r="B17" s="159" t="s">
        <v>74</v>
      </c>
      <c r="C17" s="147">
        <v>39766</v>
      </c>
      <c r="D17" s="148" t="s">
        <v>72</v>
      </c>
      <c r="E17" s="148" t="s">
        <v>75</v>
      </c>
      <c r="F17" s="149">
        <v>50</v>
      </c>
      <c r="G17" s="149">
        <v>33</v>
      </c>
      <c r="H17" s="149">
        <v>2</v>
      </c>
      <c r="I17" s="181">
        <v>5701</v>
      </c>
      <c r="J17" s="182">
        <v>789</v>
      </c>
      <c r="K17" s="181">
        <v>7946</v>
      </c>
      <c r="L17" s="182">
        <v>864</v>
      </c>
      <c r="M17" s="181">
        <v>10690</v>
      </c>
      <c r="N17" s="182">
        <v>1076</v>
      </c>
      <c r="O17" s="183">
        <f>SUM(I17+K17+M17)</f>
        <v>24337</v>
      </c>
      <c r="P17" s="184">
        <f>SUM(J17+L17+N17)</f>
        <v>2729</v>
      </c>
      <c r="Q17" s="175">
        <f t="shared" si="0"/>
        <v>82.6969696969697</v>
      </c>
      <c r="R17" s="176">
        <f t="shared" si="1"/>
        <v>8.917918651520704</v>
      </c>
      <c r="S17" s="185">
        <v>97177.5</v>
      </c>
      <c r="T17" s="155">
        <f t="shared" si="2"/>
        <v>-0.7495613696586144</v>
      </c>
      <c r="U17" s="185">
        <v>156337</v>
      </c>
      <c r="V17" s="186">
        <v>18510</v>
      </c>
      <c r="W17" s="202">
        <f>U17/V17</f>
        <v>8.446083198271205</v>
      </c>
      <c r="X17" s="8"/>
      <c r="Y17" s="8"/>
    </row>
    <row r="18" spans="1:25" s="10" customFormat="1" ht="15.75" customHeight="1">
      <c r="A18" s="66">
        <v>14</v>
      </c>
      <c r="B18" s="159" t="s">
        <v>100</v>
      </c>
      <c r="C18" s="147">
        <v>39773</v>
      </c>
      <c r="D18" s="148" t="s">
        <v>38</v>
      </c>
      <c r="E18" s="148" t="s">
        <v>60</v>
      </c>
      <c r="F18" s="149">
        <v>10</v>
      </c>
      <c r="G18" s="149">
        <v>10</v>
      </c>
      <c r="H18" s="149">
        <v>1</v>
      </c>
      <c r="I18" s="166">
        <v>4778</v>
      </c>
      <c r="J18" s="173">
        <v>394</v>
      </c>
      <c r="K18" s="166">
        <v>9821</v>
      </c>
      <c r="L18" s="173">
        <v>794</v>
      </c>
      <c r="M18" s="166">
        <v>12548.5</v>
      </c>
      <c r="N18" s="173">
        <v>1023</v>
      </c>
      <c r="O18" s="167">
        <f>I18+K18+M18</f>
        <v>27147.5</v>
      </c>
      <c r="P18" s="174">
        <f>J18+L18+N18</f>
        <v>2211</v>
      </c>
      <c r="Q18" s="175">
        <f t="shared" si="0"/>
        <v>221.1</v>
      </c>
      <c r="R18" s="176">
        <f t="shared" si="1"/>
        <v>12.278380823156942</v>
      </c>
      <c r="S18" s="166"/>
      <c r="T18" s="155">
        <f t="shared" si="2"/>
      </c>
      <c r="U18" s="166">
        <v>27147.5</v>
      </c>
      <c r="V18" s="173">
        <v>30290</v>
      </c>
      <c r="W18" s="199">
        <f>U18/V18</f>
        <v>0.8962528887421591</v>
      </c>
      <c r="X18" s="8"/>
      <c r="Y18" s="8"/>
    </row>
    <row r="19" spans="1:25" s="10" customFormat="1" ht="15.75" customHeight="1">
      <c r="A19" s="66">
        <v>15</v>
      </c>
      <c r="B19" s="159" t="s">
        <v>84</v>
      </c>
      <c r="C19" s="147">
        <v>39738</v>
      </c>
      <c r="D19" s="148" t="s">
        <v>78</v>
      </c>
      <c r="E19" s="148" t="s">
        <v>85</v>
      </c>
      <c r="F19" s="149">
        <v>67</v>
      </c>
      <c r="G19" s="149">
        <v>54</v>
      </c>
      <c r="H19" s="149">
        <v>6</v>
      </c>
      <c r="I19" s="166">
        <v>2035.5</v>
      </c>
      <c r="J19" s="173">
        <v>497</v>
      </c>
      <c r="K19" s="166">
        <v>4747</v>
      </c>
      <c r="L19" s="173">
        <v>656</v>
      </c>
      <c r="M19" s="166">
        <v>6164.5</v>
      </c>
      <c r="N19" s="173">
        <v>896</v>
      </c>
      <c r="O19" s="165">
        <v>12947</v>
      </c>
      <c r="P19" s="179">
        <v>2049</v>
      </c>
      <c r="Q19" s="175">
        <f t="shared" si="0"/>
        <v>37.94444444444444</v>
      </c>
      <c r="R19" s="176">
        <f t="shared" si="1"/>
        <v>6.318692044899951</v>
      </c>
      <c r="S19" s="166">
        <v>23632</v>
      </c>
      <c r="T19" s="155">
        <f t="shared" si="2"/>
        <v>-0.4521411645226811</v>
      </c>
      <c r="U19" s="169">
        <v>487050.5</v>
      </c>
      <c r="V19" s="178">
        <v>62719</v>
      </c>
      <c r="W19" s="199">
        <v>7.765597346896475</v>
      </c>
      <c r="X19" s="8"/>
      <c r="Y19" s="8"/>
    </row>
    <row r="20" spans="1:25" s="10" customFormat="1" ht="15.75" customHeight="1">
      <c r="A20" s="66">
        <v>16</v>
      </c>
      <c r="B20" s="159" t="s">
        <v>77</v>
      </c>
      <c r="C20" s="147">
        <v>39759</v>
      </c>
      <c r="D20" s="148" t="s">
        <v>78</v>
      </c>
      <c r="E20" s="148" t="s">
        <v>79</v>
      </c>
      <c r="F20" s="149">
        <v>93</v>
      </c>
      <c r="G20" s="149">
        <v>64</v>
      </c>
      <c r="H20" s="149">
        <v>3</v>
      </c>
      <c r="I20" s="166">
        <v>2466</v>
      </c>
      <c r="J20" s="173">
        <v>355</v>
      </c>
      <c r="K20" s="166">
        <v>4825</v>
      </c>
      <c r="L20" s="173">
        <v>694</v>
      </c>
      <c r="M20" s="166">
        <v>6205</v>
      </c>
      <c r="N20" s="173">
        <v>840</v>
      </c>
      <c r="O20" s="165">
        <v>13496</v>
      </c>
      <c r="P20" s="179">
        <v>1889</v>
      </c>
      <c r="Q20" s="175">
        <f t="shared" si="0"/>
        <v>29.515625</v>
      </c>
      <c r="R20" s="176">
        <f t="shared" si="1"/>
        <v>7.144520910534674</v>
      </c>
      <c r="S20" s="166">
        <v>84260</v>
      </c>
      <c r="T20" s="155">
        <f t="shared" si="2"/>
        <v>-0.8398291004035129</v>
      </c>
      <c r="U20" s="169">
        <v>374070</v>
      </c>
      <c r="V20" s="178">
        <v>48451</v>
      </c>
      <c r="W20" s="199">
        <v>7.720583682483333</v>
      </c>
      <c r="X20" s="8"/>
      <c r="Y20" s="8"/>
    </row>
    <row r="21" spans="1:24" s="10" customFormat="1" ht="15.75" customHeight="1">
      <c r="A21" s="66">
        <v>17</v>
      </c>
      <c r="B21" s="159" t="s">
        <v>80</v>
      </c>
      <c r="C21" s="147">
        <v>39766</v>
      </c>
      <c r="D21" s="148" t="s">
        <v>78</v>
      </c>
      <c r="E21" s="148" t="s">
        <v>81</v>
      </c>
      <c r="F21" s="149">
        <v>20</v>
      </c>
      <c r="G21" s="149">
        <v>19</v>
      </c>
      <c r="H21" s="149">
        <v>2</v>
      </c>
      <c r="I21" s="166">
        <v>3798.5</v>
      </c>
      <c r="J21" s="173">
        <v>419</v>
      </c>
      <c r="K21" s="166">
        <v>6548.5</v>
      </c>
      <c r="L21" s="173">
        <v>733</v>
      </c>
      <c r="M21" s="166">
        <v>7398</v>
      </c>
      <c r="N21" s="173">
        <v>812</v>
      </c>
      <c r="O21" s="165">
        <v>17745</v>
      </c>
      <c r="P21" s="179">
        <v>1964</v>
      </c>
      <c r="Q21" s="175">
        <f t="shared" si="0"/>
        <v>103.36842105263158</v>
      </c>
      <c r="R21" s="176">
        <f t="shared" si="1"/>
        <v>9.035132382892057</v>
      </c>
      <c r="S21" s="166">
        <v>65704</v>
      </c>
      <c r="T21" s="155">
        <f t="shared" si="2"/>
        <v>-0.7299251187142335</v>
      </c>
      <c r="U21" s="169">
        <v>127109.5</v>
      </c>
      <c r="V21" s="178">
        <v>13830</v>
      </c>
      <c r="W21" s="199">
        <v>9.190853217642806</v>
      </c>
      <c r="X21" s="8"/>
    </row>
    <row r="22" spans="1:24" s="10" customFormat="1" ht="15.75" customHeight="1">
      <c r="A22" s="66">
        <v>18</v>
      </c>
      <c r="B22" s="158" t="s">
        <v>52</v>
      </c>
      <c r="C22" s="143">
        <v>39745</v>
      </c>
      <c r="D22" s="150" t="s">
        <v>33</v>
      </c>
      <c r="E22" s="150" t="s">
        <v>53</v>
      </c>
      <c r="F22" s="151">
        <v>72</v>
      </c>
      <c r="G22" s="151">
        <v>26</v>
      </c>
      <c r="H22" s="151">
        <v>5</v>
      </c>
      <c r="I22" s="164">
        <v>3356</v>
      </c>
      <c r="J22" s="178">
        <v>483</v>
      </c>
      <c r="K22" s="164">
        <v>4409</v>
      </c>
      <c r="L22" s="178">
        <v>456</v>
      </c>
      <c r="M22" s="164">
        <v>5046</v>
      </c>
      <c r="N22" s="178">
        <v>563</v>
      </c>
      <c r="O22" s="165">
        <f>+I22+K22+M22</f>
        <v>12811</v>
      </c>
      <c r="P22" s="179">
        <f>+J22+L22+N22</f>
        <v>1502</v>
      </c>
      <c r="Q22" s="175">
        <f t="shared" si="0"/>
        <v>57.76923076923077</v>
      </c>
      <c r="R22" s="176">
        <f t="shared" si="1"/>
        <v>8.529294274300932</v>
      </c>
      <c r="S22" s="164">
        <v>86609</v>
      </c>
      <c r="T22" s="155">
        <f t="shared" si="2"/>
        <v>-0.8520823471001859</v>
      </c>
      <c r="U22" s="164">
        <v>1243975</v>
      </c>
      <c r="V22" s="178">
        <v>139083</v>
      </c>
      <c r="W22" s="201">
        <f>U22/V22</f>
        <v>8.944119698309642</v>
      </c>
      <c r="X22" s="8"/>
    </row>
    <row r="23" spans="1:24" s="10" customFormat="1" ht="15.75" customHeight="1">
      <c r="A23" s="66">
        <v>19</v>
      </c>
      <c r="B23" s="203" t="s">
        <v>54</v>
      </c>
      <c r="C23" s="147">
        <v>39745</v>
      </c>
      <c r="D23" s="148" t="s">
        <v>2</v>
      </c>
      <c r="E23" s="148" t="s">
        <v>26</v>
      </c>
      <c r="F23" s="149">
        <v>72</v>
      </c>
      <c r="G23" s="149">
        <v>6</v>
      </c>
      <c r="H23" s="149">
        <v>5</v>
      </c>
      <c r="I23" s="166">
        <v>273</v>
      </c>
      <c r="J23" s="173">
        <v>41</v>
      </c>
      <c r="K23" s="166">
        <v>3145</v>
      </c>
      <c r="L23" s="173">
        <v>503</v>
      </c>
      <c r="M23" s="166">
        <v>3096</v>
      </c>
      <c r="N23" s="173">
        <v>496</v>
      </c>
      <c r="O23" s="167">
        <f>+M23+K23+I23</f>
        <v>6514</v>
      </c>
      <c r="P23" s="174">
        <f>+N23+L23+J23</f>
        <v>1040</v>
      </c>
      <c r="Q23" s="175">
        <f t="shared" si="0"/>
        <v>173.33333333333334</v>
      </c>
      <c r="R23" s="176">
        <f t="shared" si="1"/>
        <v>6.263461538461539</v>
      </c>
      <c r="S23" s="166">
        <v>10441</v>
      </c>
      <c r="T23" s="155">
        <f t="shared" si="2"/>
        <v>-0.3761133990997031</v>
      </c>
      <c r="U23" s="166">
        <v>491278</v>
      </c>
      <c r="V23" s="173">
        <v>58556</v>
      </c>
      <c r="W23" s="200">
        <f>+U23/V23</f>
        <v>8.3898831887424</v>
      </c>
      <c r="X23" s="8"/>
    </row>
    <row r="24" spans="1:24" s="10" customFormat="1" ht="18.75" thickBot="1">
      <c r="A24" s="66">
        <v>20</v>
      </c>
      <c r="B24" s="235" t="s">
        <v>69</v>
      </c>
      <c r="C24" s="236">
        <v>39759</v>
      </c>
      <c r="D24" s="237" t="s">
        <v>22</v>
      </c>
      <c r="E24" s="237" t="s">
        <v>70</v>
      </c>
      <c r="F24" s="238">
        <v>40</v>
      </c>
      <c r="G24" s="238">
        <v>22</v>
      </c>
      <c r="H24" s="238">
        <v>3</v>
      </c>
      <c r="I24" s="239">
        <v>945</v>
      </c>
      <c r="J24" s="240">
        <v>161</v>
      </c>
      <c r="K24" s="239">
        <v>2325</v>
      </c>
      <c r="L24" s="240">
        <v>404</v>
      </c>
      <c r="M24" s="239">
        <v>2962</v>
      </c>
      <c r="N24" s="240">
        <v>490</v>
      </c>
      <c r="O24" s="171">
        <f>I24+K24+M24</f>
        <v>6232</v>
      </c>
      <c r="P24" s="241">
        <f>J24+L24+N24</f>
        <v>1055</v>
      </c>
      <c r="Q24" s="208">
        <f t="shared" si="0"/>
        <v>47.95454545454545</v>
      </c>
      <c r="R24" s="209">
        <f t="shared" si="1"/>
        <v>5.907109004739336</v>
      </c>
      <c r="S24" s="239">
        <v>28206.5</v>
      </c>
      <c r="T24" s="161">
        <f t="shared" si="2"/>
        <v>-0.7790580185418254</v>
      </c>
      <c r="U24" s="242">
        <v>143491</v>
      </c>
      <c r="V24" s="243">
        <v>18792</v>
      </c>
      <c r="W24" s="244">
        <f>IF(U24&lt;&gt;0,U24/V24,"")</f>
        <v>7.635749255002128</v>
      </c>
      <c r="X24" s="8"/>
    </row>
    <row r="25" spans="1:28" s="60" customFormat="1" ht="15">
      <c r="A25" s="61"/>
      <c r="B25" s="278"/>
      <c r="C25" s="278"/>
      <c r="D25" s="279"/>
      <c r="E25" s="279"/>
      <c r="F25" s="67"/>
      <c r="G25" s="67"/>
      <c r="H25" s="68"/>
      <c r="I25" s="72"/>
      <c r="J25" s="73"/>
      <c r="K25" s="72"/>
      <c r="L25" s="73"/>
      <c r="M25" s="72"/>
      <c r="N25" s="73"/>
      <c r="O25" s="72"/>
      <c r="P25" s="73"/>
      <c r="Q25" s="73" t="e">
        <f>O25/G25</f>
        <v>#DIV/0!</v>
      </c>
      <c r="R25" s="69" t="e">
        <f>O25/P25</f>
        <v>#DIV/0!</v>
      </c>
      <c r="S25" s="72"/>
      <c r="T25" s="70"/>
      <c r="U25" s="72"/>
      <c r="V25" s="73"/>
      <c r="W25" s="69"/>
      <c r="AB25" s="60" t="s">
        <v>21</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68"/>
      <c r="E27" s="269"/>
      <c r="F27" s="269"/>
      <c r="G27" s="269"/>
      <c r="H27" s="34"/>
      <c r="I27" s="35"/>
      <c r="K27" s="35"/>
      <c r="M27" s="35"/>
      <c r="O27" s="36"/>
      <c r="R27" s="37"/>
      <c r="S27" s="270" t="s">
        <v>0</v>
      </c>
      <c r="T27" s="270"/>
      <c r="U27" s="270"/>
      <c r="V27" s="270"/>
      <c r="W27" s="270"/>
      <c r="X27" s="38"/>
    </row>
    <row r="28" spans="1:24" s="33" customFormat="1" ht="18">
      <c r="A28" s="32"/>
      <c r="B28" s="9"/>
      <c r="C28" s="52"/>
      <c r="D28" s="53"/>
      <c r="E28" s="54"/>
      <c r="F28" s="54"/>
      <c r="G28" s="65"/>
      <c r="H28" s="34"/>
      <c r="M28" s="35"/>
      <c r="O28" s="36"/>
      <c r="R28" s="37"/>
      <c r="S28" s="270"/>
      <c r="T28" s="270"/>
      <c r="U28" s="270"/>
      <c r="V28" s="270"/>
      <c r="W28" s="270"/>
      <c r="X28" s="38"/>
    </row>
    <row r="29" spans="1:24" s="33" customFormat="1" ht="18">
      <c r="A29" s="32"/>
      <c r="G29" s="34"/>
      <c r="H29" s="34"/>
      <c r="M29" s="35"/>
      <c r="O29" s="36"/>
      <c r="R29" s="37"/>
      <c r="S29" s="270"/>
      <c r="T29" s="270"/>
      <c r="U29" s="270"/>
      <c r="V29" s="270"/>
      <c r="W29" s="270"/>
      <c r="X29" s="38"/>
    </row>
    <row r="30" spans="1:24" s="33" customFormat="1" ht="30" customHeight="1">
      <c r="A30" s="32"/>
      <c r="C30" s="34"/>
      <c r="E30" s="39"/>
      <c r="F30" s="34"/>
      <c r="G30" s="34"/>
      <c r="H30" s="34"/>
      <c r="I30" s="35"/>
      <c r="K30" s="35"/>
      <c r="M30" s="35"/>
      <c r="O30" s="36"/>
      <c r="P30" s="271" t="s">
        <v>32</v>
      </c>
      <c r="Q30" s="267"/>
      <c r="R30" s="267"/>
      <c r="S30" s="267"/>
      <c r="T30" s="267"/>
      <c r="U30" s="267"/>
      <c r="V30" s="267"/>
      <c r="W30" s="267"/>
      <c r="X30" s="38"/>
    </row>
    <row r="31" spans="1:24" s="33" customFormat="1" ht="30" customHeight="1">
      <c r="A31" s="32"/>
      <c r="C31" s="34"/>
      <c r="E31" s="39"/>
      <c r="F31" s="34"/>
      <c r="G31" s="34"/>
      <c r="H31" s="34"/>
      <c r="I31" s="35"/>
      <c r="K31" s="35"/>
      <c r="M31" s="35"/>
      <c r="O31" s="36"/>
      <c r="P31" s="267"/>
      <c r="Q31" s="267"/>
      <c r="R31" s="267"/>
      <c r="S31" s="267"/>
      <c r="T31" s="267"/>
      <c r="U31" s="267"/>
      <c r="V31" s="267"/>
      <c r="W31" s="267"/>
      <c r="X31" s="38"/>
    </row>
    <row r="32" spans="1:24" s="33" customFormat="1" ht="30" customHeight="1">
      <c r="A32" s="32"/>
      <c r="C32" s="34"/>
      <c r="E32" s="39"/>
      <c r="F32" s="34"/>
      <c r="G32" s="34"/>
      <c r="H32" s="34"/>
      <c r="I32" s="35"/>
      <c r="K32" s="35"/>
      <c r="M32" s="35"/>
      <c r="O32" s="36"/>
      <c r="P32" s="267"/>
      <c r="Q32" s="267"/>
      <c r="R32" s="267"/>
      <c r="S32" s="267"/>
      <c r="T32" s="267"/>
      <c r="U32" s="267"/>
      <c r="V32" s="267"/>
      <c r="W32" s="267"/>
      <c r="X32" s="38"/>
    </row>
    <row r="33" spans="1:24" s="33" customFormat="1" ht="30" customHeight="1">
      <c r="A33" s="32"/>
      <c r="C33" s="34"/>
      <c r="E33" s="39"/>
      <c r="F33" s="34"/>
      <c r="G33" s="34"/>
      <c r="H33" s="34"/>
      <c r="I33" s="35"/>
      <c r="K33" s="35"/>
      <c r="M33" s="35"/>
      <c r="O33" s="36"/>
      <c r="P33" s="267"/>
      <c r="Q33" s="267"/>
      <c r="R33" s="267"/>
      <c r="S33" s="267"/>
      <c r="T33" s="267"/>
      <c r="U33" s="267"/>
      <c r="V33" s="267"/>
      <c r="W33" s="267"/>
      <c r="X33" s="38"/>
    </row>
    <row r="34" spans="1:24" s="33" customFormat="1" ht="30" customHeight="1">
      <c r="A34" s="32"/>
      <c r="C34" s="34"/>
      <c r="E34" s="39"/>
      <c r="F34" s="34"/>
      <c r="G34" s="34"/>
      <c r="H34" s="34"/>
      <c r="I34" s="35"/>
      <c r="K34" s="35"/>
      <c r="M34" s="35"/>
      <c r="O34" s="36"/>
      <c r="P34" s="267"/>
      <c r="Q34" s="267"/>
      <c r="R34" s="267"/>
      <c r="S34" s="267"/>
      <c r="T34" s="267"/>
      <c r="U34" s="267"/>
      <c r="V34" s="267"/>
      <c r="W34" s="267"/>
      <c r="X34" s="38"/>
    </row>
    <row r="35" spans="1:24" s="33" customFormat="1" ht="45" customHeight="1">
      <c r="A35" s="32"/>
      <c r="C35" s="34"/>
      <c r="E35" s="39"/>
      <c r="F35" s="34"/>
      <c r="G35" s="5"/>
      <c r="H35" s="5"/>
      <c r="I35" s="12"/>
      <c r="J35" s="3"/>
      <c r="K35" s="12"/>
      <c r="L35" s="3"/>
      <c r="M35" s="12"/>
      <c r="N35" s="3"/>
      <c r="O35" s="36"/>
      <c r="P35" s="267"/>
      <c r="Q35" s="267"/>
      <c r="R35" s="267"/>
      <c r="S35" s="267"/>
      <c r="T35" s="267"/>
      <c r="U35" s="267"/>
      <c r="V35" s="267"/>
      <c r="W35" s="267"/>
      <c r="X35" s="38"/>
    </row>
    <row r="36" spans="1:24" s="33" customFormat="1" ht="33" customHeight="1">
      <c r="A36" s="32"/>
      <c r="C36" s="34"/>
      <c r="E36" s="39"/>
      <c r="F36" s="34"/>
      <c r="G36" s="5"/>
      <c r="H36" s="5"/>
      <c r="I36" s="12"/>
      <c r="J36" s="3"/>
      <c r="K36" s="12"/>
      <c r="L36" s="3"/>
      <c r="M36" s="12"/>
      <c r="N36" s="3"/>
      <c r="O36" s="36"/>
      <c r="P36" s="266" t="s">
        <v>14</v>
      </c>
      <c r="Q36" s="267"/>
      <c r="R36" s="267"/>
      <c r="S36" s="267"/>
      <c r="T36" s="267"/>
      <c r="U36" s="267"/>
      <c r="V36" s="267"/>
      <c r="W36" s="267"/>
      <c r="X36" s="38"/>
    </row>
    <row r="37" spans="1:24" s="33" customFormat="1" ht="33" customHeight="1">
      <c r="A37" s="32"/>
      <c r="C37" s="34"/>
      <c r="E37" s="39"/>
      <c r="F37" s="34"/>
      <c r="G37" s="5"/>
      <c r="H37" s="5"/>
      <c r="I37" s="12"/>
      <c r="J37" s="3"/>
      <c r="K37" s="12"/>
      <c r="L37" s="3"/>
      <c r="M37" s="12"/>
      <c r="N37" s="3"/>
      <c r="O37" s="36"/>
      <c r="P37" s="267"/>
      <c r="Q37" s="267"/>
      <c r="R37" s="267"/>
      <c r="S37" s="267"/>
      <c r="T37" s="267"/>
      <c r="U37" s="267"/>
      <c r="V37" s="267"/>
      <c r="W37" s="267"/>
      <c r="X37" s="38"/>
    </row>
    <row r="38" spans="1:24" s="33" customFormat="1" ht="33" customHeight="1">
      <c r="A38" s="32"/>
      <c r="C38" s="34"/>
      <c r="E38" s="39"/>
      <c r="F38" s="34"/>
      <c r="G38" s="5"/>
      <c r="H38" s="5"/>
      <c r="I38" s="12"/>
      <c r="J38" s="3"/>
      <c r="K38" s="12"/>
      <c r="L38" s="3"/>
      <c r="M38" s="12"/>
      <c r="N38" s="3"/>
      <c r="O38" s="36"/>
      <c r="P38" s="267"/>
      <c r="Q38" s="267"/>
      <c r="R38" s="267"/>
      <c r="S38" s="267"/>
      <c r="T38" s="267"/>
      <c r="U38" s="267"/>
      <c r="V38" s="267"/>
      <c r="W38" s="267"/>
      <c r="X38" s="38"/>
    </row>
    <row r="39" spans="1:24" s="33" customFormat="1" ht="33" customHeight="1">
      <c r="A39" s="32"/>
      <c r="C39" s="34"/>
      <c r="E39" s="39"/>
      <c r="F39" s="34"/>
      <c r="G39" s="5"/>
      <c r="H39" s="5"/>
      <c r="I39" s="12"/>
      <c r="J39" s="3"/>
      <c r="K39" s="12"/>
      <c r="L39" s="3"/>
      <c r="M39" s="12"/>
      <c r="N39" s="3"/>
      <c r="O39" s="36"/>
      <c r="P39" s="267"/>
      <c r="Q39" s="267"/>
      <c r="R39" s="267"/>
      <c r="S39" s="267"/>
      <c r="T39" s="267"/>
      <c r="U39" s="267"/>
      <c r="V39" s="267"/>
      <c r="W39" s="267"/>
      <c r="X39" s="38"/>
    </row>
    <row r="40" spans="1:24" s="33" customFormat="1" ht="33" customHeight="1">
      <c r="A40" s="32"/>
      <c r="C40" s="34"/>
      <c r="E40" s="39"/>
      <c r="F40" s="34"/>
      <c r="G40" s="5"/>
      <c r="H40" s="5"/>
      <c r="I40" s="12"/>
      <c r="J40" s="3"/>
      <c r="K40" s="12"/>
      <c r="L40" s="3"/>
      <c r="M40" s="12"/>
      <c r="N40" s="3"/>
      <c r="O40" s="36"/>
      <c r="P40" s="267"/>
      <c r="Q40" s="267"/>
      <c r="R40" s="267"/>
      <c r="S40" s="267"/>
      <c r="T40" s="267"/>
      <c r="U40" s="267"/>
      <c r="V40" s="267"/>
      <c r="W40" s="267"/>
      <c r="X40" s="38"/>
    </row>
    <row r="41" spans="16:23" ht="33" customHeight="1">
      <c r="P41" s="267"/>
      <c r="Q41" s="267"/>
      <c r="R41" s="267"/>
      <c r="S41" s="267"/>
      <c r="T41" s="267"/>
      <c r="U41" s="267"/>
      <c r="V41" s="267"/>
      <c r="W41" s="267"/>
    </row>
    <row r="42" spans="16:23" ht="33" customHeight="1">
      <c r="P42" s="267"/>
      <c r="Q42" s="267"/>
      <c r="R42" s="267"/>
      <c r="S42" s="267"/>
      <c r="T42" s="267"/>
      <c r="U42" s="267"/>
      <c r="V42" s="267"/>
      <c r="W42" s="267"/>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23 X24 O13:P13" formula="1"/>
    <ignoredError sqref="X8:X11 X6:X7 W6:W12 W14:W17" unlockedFormula="1"/>
    <ignoredError sqref="X15 X12 X16 X18 X19 X13:X14 X22 X21 X17 X20 W13"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2008-11-25T12:18:14Z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