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5" yWindow="600" windowWidth="19440" windowHeight="12240" tabRatio="804" activeTab="0"/>
  </bookViews>
  <sheets>
    <sheet name="22-24 Aug (we 34)" sheetId="1" r:id="rId1"/>
    <sheet name="22-24 Aug (TOP 20)" sheetId="2" r:id="rId2"/>
  </sheets>
  <definedNames>
    <definedName name="_xlnm.Print_Area" localSheetId="1">'22-24 Aug (TOP 20)'!$A$1:$W$42</definedName>
    <definedName name="_xlnm.Print_Area" localSheetId="0">'22-24 Aug (we 34)'!$A$1:$W$108</definedName>
  </definedNames>
  <calcPr fullCalcOnLoad="1"/>
</workbook>
</file>

<file path=xl/sharedStrings.xml><?xml version="1.0" encoding="utf-8"?>
<sst xmlns="http://schemas.openxmlformats.org/spreadsheetml/2006/main" count="386" uniqueCount="161">
  <si>
    <t>THREE KINGDOMS</t>
  </si>
  <si>
    <t>EASTERN LİGHT</t>
  </si>
  <si>
    <t>MY MOM'S NEW BOY FRIEND</t>
  </si>
  <si>
    <t>35 MILIM</t>
  </si>
  <si>
    <t>SINETEL FILM</t>
  </si>
  <si>
    <t>CA$H</t>
  </si>
  <si>
    <t>TMC</t>
  </si>
  <si>
    <t>THE CHRONICLES OF NARNIA: PRINCE CASPIAN</t>
  </si>
  <si>
    <t>VIRTUALLY A VIRGIN</t>
  </si>
  <si>
    <t>SON DERS</t>
  </si>
  <si>
    <t>RENKLER SANAT</t>
  </si>
  <si>
    <t>LONELY HEARTS</t>
  </si>
  <si>
    <t>APARTMENT 1303, THE</t>
  </si>
  <si>
    <t xml:space="preserve">O… ÇOCUKLARI </t>
  </si>
  <si>
    <t>SMA</t>
  </si>
  <si>
    <t>ZONA, LA</t>
  </si>
  <si>
    <t>MR MAGORIUM'S WONDER EMPORIUM</t>
  </si>
  <si>
    <t>FIDA FILM</t>
  </si>
  <si>
    <t>DEATHS OF IAN STONE</t>
  </si>
  <si>
    <t>MADE OF HONOUR</t>
  </si>
  <si>
    <t>DRAGON HUNTERS</t>
  </si>
  <si>
    <t>AUF DER UNDEREN SEITE</t>
  </si>
  <si>
    <t>ANKA FİLM</t>
  </si>
  <si>
    <t>EPITAPH</t>
  </si>
  <si>
    <t>STUDIO 2.0</t>
  </si>
  <si>
    <t>ROMULUS MY FATHER</t>
  </si>
  <si>
    <t>2 DAYS IN PARIS</t>
  </si>
  <si>
    <t>AWAKE</t>
  </si>
  <si>
    <t>PERİ TOZU</t>
  </si>
  <si>
    <t>KARA KEDI</t>
  </si>
  <si>
    <t>KABADAYI</t>
  </si>
  <si>
    <t>FIDA FILM-FILMACASS</t>
  </si>
  <si>
    <t xml:space="preserve">COLD PREY </t>
  </si>
  <si>
    <t>WE OWN THE NIGHT</t>
  </si>
  <si>
    <t>2929 ENT.</t>
  </si>
  <si>
    <t>ARA</t>
  </si>
  <si>
    <t>DIGITAL SANATLAR - ÜMİT ÜNAL</t>
  </si>
  <si>
    <t>BUCKET LIST</t>
  </si>
  <si>
    <t>BEFORE THE DEVIL KNOWS YOU'RE DEAD</t>
  </si>
  <si>
    <t>PARANOID PARK</t>
  </si>
  <si>
    <t>BARBAR FILM</t>
  </si>
  <si>
    <t>YUMURTA</t>
  </si>
  <si>
    <t>KENDA</t>
  </si>
  <si>
    <t>KAPLAN FILM</t>
  </si>
  <si>
    <t>FAUTE A FIDEL, LA (BLAME IT ON FIDEL)</t>
  </si>
  <si>
    <t>SEMI PRO</t>
  </si>
  <si>
    <t>FORBIDDEN KINGDOM</t>
  </si>
  <si>
    <t>ARCLİGHT FILMS</t>
  </si>
  <si>
    <t>GIRL CUT IN TWO, A</t>
  </si>
  <si>
    <t>WILD BUNCH</t>
  </si>
  <si>
    <t>BUDDHA COLLAPSED OUT OF SHAME</t>
  </si>
  <si>
    <t>BEYAZ MELEK</t>
  </si>
  <si>
    <t>BOYUT FILM</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</si>
  <si>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</si>
  <si>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</si>
  <si>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</si>
  <si>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</si>
  <si>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</si>
  <si>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</si>
  <si>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</si>
  <si>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</si>
  <si>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</si>
  <si>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COUNTERFEITERS</t>
  </si>
  <si>
    <t>COLUMBIA</t>
  </si>
  <si>
    <t>Title</t>
  </si>
  <si>
    <t>Cumulative</t>
  </si>
  <si>
    <t>Scr.Avg.
(Adm.)</t>
  </si>
  <si>
    <t>Avg.
Ticket</t>
  </si>
  <si>
    <t>.</t>
  </si>
  <si>
    <t xml:space="preserve">IRON MAN </t>
  </si>
  <si>
    <t>ZOHAN</t>
  </si>
  <si>
    <t>STAR WARS: CLONE WARS</t>
  </si>
  <si>
    <t>MIRRORS</t>
  </si>
  <si>
    <t>I AM LEGEND</t>
  </si>
  <si>
    <t>TAS YASTIK</t>
  </si>
  <si>
    <t>JEK FILM</t>
  </si>
  <si>
    <t>FIDAFILM</t>
  </si>
  <si>
    <t>PROMISE ME THIS</t>
  </si>
  <si>
    <t>FLIGHT OF THE RED BALLOON</t>
  </si>
  <si>
    <t>WINX CLUB: THE SECRET OF THE LOST KINGDOM</t>
  </si>
  <si>
    <t>SECOND WIND, THE</t>
  </si>
  <si>
    <t>YEAR MY PARENTS WENT ON VACATION, THE</t>
  </si>
  <si>
    <t>SUKIYAKI WESTERN DJANGO</t>
  </si>
  <si>
    <t>MEDYAVIZYON</t>
  </si>
  <si>
    <t>CHIKO</t>
  </si>
  <si>
    <t>THE MATCH FACTORY</t>
  </si>
  <si>
    <t>INCREDIBLE HULK, THE</t>
  </si>
  <si>
    <t>UNIVERSAL</t>
  </si>
  <si>
    <t>FRONTIER(S)</t>
  </si>
  <si>
    <t>EUROPA CORP.</t>
  </si>
  <si>
    <t>UNTRACEABLE</t>
  </si>
  <si>
    <t>WEINSTEIN CO.</t>
  </si>
  <si>
    <t>WANTED</t>
  </si>
  <si>
    <t>ROGUE</t>
  </si>
  <si>
    <t>HANCOCK</t>
  </si>
  <si>
    <t>KUNG FU PANDA</t>
  </si>
  <si>
    <t>FORGETTING SARAH MARSHALL</t>
  </si>
  <si>
    <t>DISNEY</t>
  </si>
  <si>
    <t>JOURNEY TO THE CENTER OF THE EARTH</t>
  </si>
  <si>
    <t>NEW LINE</t>
  </si>
  <si>
    <t>MAMMA MIA</t>
  </si>
  <si>
    <t>MARGOT AT THE WEDDING</t>
  </si>
  <si>
    <t>D PRODUCTION</t>
  </si>
  <si>
    <t>CHANTIER FILMS</t>
  </si>
  <si>
    <t>DARK KNIGHT</t>
  </si>
  <si>
    <t>SMART PEOPLE</t>
  </si>
  <si>
    <t>INDIANA JONES AND THE KINGDOM OF CRYSTAL SKULL</t>
  </si>
  <si>
    <t>YERLI FILM</t>
  </si>
  <si>
    <t>MUMMY TOMB OF THE DRAGON EMPEROR, THE</t>
  </si>
  <si>
    <t>STRANGERS</t>
  </si>
  <si>
    <t>D PRODUCTIONS</t>
  </si>
  <si>
    <t>SHUTTER</t>
  </si>
  <si>
    <t>TIGLON</t>
  </si>
  <si>
    <t>SLEEPWALKING</t>
  </si>
  <si>
    <t>ICON</t>
  </si>
  <si>
    <t>DIARY OF THE DEAD</t>
  </si>
  <si>
    <t>BIR FILM</t>
  </si>
  <si>
    <t>IT HAD TO BE YOU</t>
  </si>
  <si>
    <t>FILMA</t>
  </si>
  <si>
    <t>FERMAT'S ROOM</t>
  </si>
  <si>
    <t>A+ FILM</t>
  </si>
  <si>
    <t>A.E. FILM</t>
  </si>
  <si>
    <t>BEN X</t>
  </si>
  <si>
    <t>FILMS DISTRIBUTION</t>
  </si>
  <si>
    <t>FUNNY GAMES</t>
  </si>
  <si>
    <t>CELLULOID DREAMS</t>
  </si>
  <si>
    <t>INSIDE</t>
  </si>
  <si>
    <t>UNDER THE BOMBS</t>
  </si>
  <si>
    <t>MEMENTO FILMS</t>
  </si>
  <si>
    <t>4 MONTHS, 3 WEEKS, 2 DAYS</t>
  </si>
  <si>
    <t>MARS</t>
  </si>
  <si>
    <t>ALEXANDRA</t>
  </si>
  <si>
    <t>REZO</t>
  </si>
  <si>
    <t>WAZ</t>
  </si>
  <si>
    <t>AUGUST RUSH</t>
  </si>
  <si>
    <t>FOOL'S GOLD</t>
  </si>
  <si>
    <t>*Sorted according to Weekend Total G.B.O. - Hafta sonu toplam hasılat sütununa göre sıralanmıştır.</t>
  </si>
  <si>
    <t>Company</t>
  </si>
  <si>
    <t>UIP</t>
  </si>
  <si>
    <t>PARAMOUNT</t>
  </si>
  <si>
    <t>FOX</t>
  </si>
  <si>
    <t>BETA</t>
  </si>
  <si>
    <t>Last Weekend</t>
  </si>
  <si>
    <t>Distributor</t>
  </si>
  <si>
    <t>Friday</t>
  </si>
  <si>
    <t>Saturday</t>
  </si>
  <si>
    <t>Sunday</t>
  </si>
  <si>
    <t>Change</t>
  </si>
  <si>
    <t>Adm.</t>
  </si>
  <si>
    <t>WB</t>
  </si>
  <si>
    <t>WARNER BROS.</t>
  </si>
  <si>
    <t>G.B.O.</t>
  </si>
  <si>
    <t>DEATH AT A FUNERAL</t>
  </si>
  <si>
    <t>PINEMA</t>
  </si>
  <si>
    <t>MY BLUEBERRY NIGHTS</t>
  </si>
  <si>
    <t>WEDDING DAZE</t>
  </si>
  <si>
    <t>CHARLIE BARTLETT</t>
  </si>
  <si>
    <t>ORPHANAGE</t>
  </si>
  <si>
    <t>DEATH DEFYING ACTS</t>
  </si>
  <si>
    <t>PATHOLOGY</t>
  </si>
  <si>
    <t>BONNEVILLE</t>
  </si>
</sst>
</file>

<file path=xl/styles.xml><?xml version="1.0" encoding="utf-8"?>
<styleSheet xmlns="http://schemas.openxmlformats.org/spreadsheetml/2006/main">
  <numFmts count="47">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s>
  <fonts count="72">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20"/>
      <color indexed="61"/>
      <name val="GoudyLight"/>
      <family val="0"/>
    </font>
    <font>
      <sz val="16"/>
      <color indexed="61"/>
      <name val="GoudyLight"/>
      <family val="0"/>
    </font>
    <font>
      <sz val="10"/>
      <color indexed="9"/>
      <name val="Trebuchet MS"/>
      <family val="2"/>
    </font>
    <font>
      <sz val="10"/>
      <color indexed="9"/>
      <name val="Arial"/>
      <family val="0"/>
    </font>
    <font>
      <sz val="10"/>
      <name val="Trebuchet MS"/>
      <family val="2"/>
    </font>
    <font>
      <b/>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3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hair"/>
    </border>
    <border>
      <left style="medium"/>
      <right style="hair"/>
      <top style="hair"/>
      <bottom style="hair"/>
    </border>
    <border>
      <left style="hair"/>
      <right style="hair"/>
      <top style="hair"/>
      <bottom style="medium"/>
    </border>
    <border>
      <left style="hair"/>
      <right style="medium"/>
      <top style="hair"/>
      <bottom style="medium"/>
    </border>
    <border>
      <left style="hair"/>
      <right>
        <color indexed="63"/>
      </right>
      <top style="hair"/>
      <bottom style="thin"/>
    </border>
    <border>
      <left style="hair"/>
      <right style="hair"/>
      <top style="medium"/>
      <bottom style="hair"/>
    </border>
    <border>
      <left style="hair"/>
      <right style="medium"/>
      <top style="hair"/>
      <bottom style="hair"/>
    </border>
    <border>
      <left style="hair"/>
      <right style="hair"/>
      <top style="hair"/>
      <bottom style="thin"/>
    </border>
    <border>
      <left style="medium"/>
      <right style="hair"/>
      <top style="medium"/>
      <bottom style="hair"/>
    </border>
    <border>
      <left style="medium"/>
      <right style="hair"/>
      <top>
        <color indexed="63"/>
      </top>
      <bottom style="hair"/>
    </border>
    <border>
      <left style="hair"/>
      <right style="medium"/>
      <top style="medium"/>
      <bottom style="hair"/>
    </border>
    <border>
      <left style="medium"/>
      <right style="hair"/>
      <top style="hair"/>
      <bottom style="medium"/>
    </border>
    <border>
      <left style="hair"/>
      <right style="medium"/>
      <top>
        <color indexed="63"/>
      </top>
      <bottom style="hair"/>
    </border>
    <border>
      <left style="medium"/>
      <right style="hair"/>
      <top style="hair"/>
      <bottom style="thin"/>
    </border>
    <border>
      <left style="hair"/>
      <right style="medium"/>
      <top style="hair"/>
      <bottom style="thin"/>
    </border>
    <border>
      <left style="hair"/>
      <right style="hair"/>
      <top style="hair"/>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1" applyNumberFormat="0" applyFill="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20" borderId="5" applyNumberFormat="0" applyAlignment="0" applyProtection="0"/>
    <xf numFmtId="0" fontId="64" fillId="21" borderId="6" applyNumberFormat="0" applyAlignment="0" applyProtection="0"/>
    <xf numFmtId="0" fontId="65" fillId="20" borderId="6" applyNumberFormat="0" applyAlignment="0" applyProtection="0"/>
    <xf numFmtId="0" fontId="66" fillId="22" borderId="7" applyNumberFormat="0" applyAlignment="0" applyProtection="0"/>
    <xf numFmtId="0" fontId="67"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68" fillId="24" borderId="0" applyNumberFormat="0" applyBorder="0" applyAlignment="0" applyProtection="0"/>
    <xf numFmtId="0" fontId="0" fillId="0" borderId="0">
      <alignment/>
      <protection/>
    </xf>
    <xf numFmtId="0" fontId="0" fillId="0" borderId="0">
      <alignment/>
      <protection/>
    </xf>
    <xf numFmtId="0" fontId="0" fillId="25" borderId="8" applyNumberFormat="0" applyFont="0" applyAlignment="0" applyProtection="0"/>
    <xf numFmtId="0" fontId="69"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9" fontId="0" fillId="0" borderId="0" applyFont="0" applyFill="0" applyBorder="0" applyAlignment="0" applyProtection="0"/>
  </cellStyleXfs>
  <cellXfs count="284">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1"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9" fontId="4" fillId="0" borderId="0" xfId="40" applyFont="1" applyFill="1" applyBorder="1" applyAlignment="1" applyProtection="1">
      <alignment vertical="center"/>
      <protection/>
    </xf>
    <xf numFmtId="1" fontId="19" fillId="0" borderId="0" xfId="0" applyNumberFormat="1" applyFont="1" applyFill="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19" fillId="0" borderId="0" xfId="0" applyFont="1" applyAlignment="1" applyProtection="1">
      <alignment horizontal="right" vertical="center"/>
      <protection locked="0"/>
    </xf>
    <xf numFmtId="0" fontId="19" fillId="0" borderId="10" xfId="0" applyFont="1" applyBorder="1" applyAlignment="1" applyProtection="1">
      <alignment horizontal="center" vertical="center"/>
      <protection/>
    </xf>
    <xf numFmtId="0" fontId="19"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0" fillId="0" borderId="0" xfId="0" applyFont="1" applyFill="1" applyBorder="1" applyAlignment="1" applyProtection="1">
      <alignment horizontal="right" vertical="center"/>
      <protection/>
    </xf>
    <xf numFmtId="0" fontId="12" fillId="0" borderId="0" xfId="0" applyFont="1" applyFill="1" applyBorder="1" applyAlignment="1" applyProtection="1">
      <alignment horizontal="center" vertical="center"/>
      <protection/>
    </xf>
    <xf numFmtId="3" fontId="12" fillId="0" borderId="0" xfId="0" applyNumberFormat="1"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64"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20" fillId="0" borderId="11" xfId="0" applyFont="1" applyBorder="1" applyAlignment="1" applyProtection="1">
      <alignment horizontal="center" vertical="center"/>
      <protection/>
    </xf>
    <xf numFmtId="0" fontId="16" fillId="0" borderId="12" xfId="0" applyFont="1" applyBorder="1" applyAlignment="1" applyProtection="1">
      <alignment horizontal="center" wrapText="1"/>
      <protection/>
    </xf>
    <xf numFmtId="193" fontId="16" fillId="0" borderId="12" xfId="0" applyNumberFormat="1" applyFont="1" applyFill="1" applyBorder="1" applyAlignment="1" applyProtection="1">
      <alignment horizontal="center" wrapText="1"/>
      <protection/>
    </xf>
    <xf numFmtId="188" fontId="16" fillId="0" borderId="12" xfId="0" applyNumberFormat="1" applyFont="1" applyBorder="1" applyAlignment="1" applyProtection="1">
      <alignment horizontal="center" wrapText="1"/>
      <protection/>
    </xf>
    <xf numFmtId="193" fontId="16" fillId="0" borderId="13" xfId="0" applyNumberFormat="1" applyFont="1" applyFill="1" applyBorder="1" applyAlignment="1" applyProtection="1">
      <alignment horizontal="center" wrapText="1"/>
      <protection/>
    </xf>
    <xf numFmtId="0" fontId="21" fillId="0" borderId="0" xfId="0" applyFont="1" applyBorder="1" applyAlignment="1" applyProtection="1">
      <alignment horizontal="center" vertical="center"/>
      <protection/>
    </xf>
    <xf numFmtId="0" fontId="21" fillId="33" borderId="14" xfId="0" applyFont="1" applyFill="1" applyBorder="1" applyAlignment="1" applyProtection="1">
      <alignment horizontal="center" vertical="center"/>
      <protection/>
    </xf>
    <xf numFmtId="191" fontId="16" fillId="0" borderId="12" xfId="0" applyNumberFormat="1" applyFont="1" applyBorder="1" applyAlignment="1" applyProtection="1">
      <alignment horizontal="center" wrapText="1"/>
      <protection/>
    </xf>
    <xf numFmtId="191" fontId="16" fillId="0" borderId="12" xfId="0" applyNumberFormat="1" applyFont="1" applyFill="1" applyBorder="1" applyAlignment="1" applyProtection="1">
      <alignment horizontal="center" wrapText="1"/>
      <protection/>
    </xf>
    <xf numFmtId="188" fontId="16" fillId="0" borderId="12" xfId="0" applyNumberFormat="1" applyFont="1" applyFill="1" applyBorder="1" applyAlignment="1" applyProtection="1">
      <alignment horizontal="center" wrapText="1"/>
      <protection/>
    </xf>
    <xf numFmtId="0" fontId="11" fillId="0" borderId="0" xfId="0" applyFont="1" applyFill="1" applyBorder="1" applyAlignment="1">
      <alignment horizontal="center" vertical="center"/>
    </xf>
    <xf numFmtId="0" fontId="19" fillId="0" borderId="15" xfId="0" applyFont="1" applyFill="1" applyBorder="1" applyAlignment="1" applyProtection="1">
      <alignment horizontal="right" vertical="center"/>
      <protection/>
    </xf>
    <xf numFmtId="3" fontId="21" fillId="33" borderId="16" xfId="0" applyNumberFormat="1" applyFont="1" applyFill="1" applyBorder="1" applyAlignment="1" applyProtection="1">
      <alignment horizontal="center" vertical="center"/>
      <protection/>
    </xf>
    <xf numFmtId="0" fontId="21" fillId="33" borderId="16" xfId="0" applyFont="1" applyFill="1" applyBorder="1" applyAlignment="1" applyProtection="1">
      <alignment horizontal="center" vertical="center"/>
      <protection/>
    </xf>
    <xf numFmtId="193" fontId="21" fillId="33" borderId="16" xfId="0" applyNumberFormat="1" applyFont="1" applyFill="1" applyBorder="1" applyAlignment="1" applyProtection="1">
      <alignment horizontal="center" vertical="center"/>
      <protection/>
    </xf>
    <xf numFmtId="192" fontId="21" fillId="33" borderId="16" xfId="64" applyNumberFormat="1" applyFont="1" applyFill="1" applyBorder="1" applyAlignment="1" applyProtection="1">
      <alignment horizontal="center" vertical="center"/>
      <protection/>
    </xf>
    <xf numFmtId="0" fontId="19" fillId="0" borderId="17" xfId="0" applyFont="1" applyFill="1" applyBorder="1" applyAlignment="1" applyProtection="1">
      <alignment horizontal="right" vertical="center"/>
      <protection/>
    </xf>
    <xf numFmtId="185" fontId="21" fillId="33" borderId="16" xfId="0" applyNumberFormat="1" applyFont="1" applyFill="1" applyBorder="1" applyAlignment="1" applyProtection="1">
      <alignment horizontal="center" vertical="center"/>
      <protection/>
    </xf>
    <xf numFmtId="188" fontId="21" fillId="33" borderId="16" xfId="0" applyNumberFormat="1" applyFont="1" applyFill="1" applyBorder="1" applyAlignment="1" applyProtection="1">
      <alignment horizontal="center" vertical="center"/>
      <protection/>
    </xf>
    <xf numFmtId="3" fontId="24" fillId="33" borderId="16" xfId="0" applyNumberFormat="1" applyFont="1" applyFill="1" applyBorder="1" applyAlignment="1" applyProtection="1">
      <alignment horizontal="center" vertical="center"/>
      <protection/>
    </xf>
    <xf numFmtId="0" fontId="24" fillId="33" borderId="16" xfId="0" applyFont="1" applyFill="1" applyBorder="1" applyAlignment="1" applyProtection="1">
      <alignment horizontal="center" vertical="center"/>
      <protection/>
    </xf>
    <xf numFmtId="191" fontId="24" fillId="33" borderId="16" xfId="0" applyNumberFormat="1" applyFont="1" applyFill="1" applyBorder="1" applyAlignment="1" applyProtection="1">
      <alignment horizontal="center" vertical="center"/>
      <protection/>
    </xf>
    <xf numFmtId="188" fontId="24" fillId="33" borderId="16" xfId="0" applyNumberFormat="1" applyFont="1" applyFill="1" applyBorder="1" applyAlignment="1" applyProtection="1">
      <alignment horizontal="right" vertical="center"/>
      <protection/>
    </xf>
    <xf numFmtId="193" fontId="24" fillId="33" borderId="16" xfId="0" applyNumberFormat="1" applyFont="1" applyFill="1" applyBorder="1" applyAlignment="1" applyProtection="1">
      <alignment horizontal="center" vertical="center"/>
      <protection/>
    </xf>
    <xf numFmtId="192" fontId="24" fillId="33" borderId="16" xfId="64" applyNumberFormat="1" applyFont="1" applyFill="1" applyBorder="1" applyAlignment="1" applyProtection="1">
      <alignment horizontal="center" vertical="center"/>
      <protection/>
    </xf>
    <xf numFmtId="190" fontId="26" fillId="0" borderId="14" xfId="0" applyNumberFormat="1" applyFont="1" applyFill="1" applyBorder="1" applyAlignment="1" applyProtection="1">
      <alignment horizontal="center" vertical="center"/>
      <protection locked="0"/>
    </xf>
    <xf numFmtId="0" fontId="26" fillId="0" borderId="14" xfId="0" applyFont="1" applyFill="1" applyBorder="1" applyAlignment="1">
      <alignment horizontal="center" vertical="center"/>
    </xf>
    <xf numFmtId="1" fontId="19" fillId="0" borderId="14" xfId="0" applyNumberFormat="1" applyFont="1" applyFill="1" applyBorder="1" applyAlignment="1" applyProtection="1">
      <alignment horizontal="right" vertical="center"/>
      <protection/>
    </xf>
    <xf numFmtId="179" fontId="4" fillId="0" borderId="14" xfId="40" applyFont="1" applyFill="1" applyBorder="1" applyAlignment="1" applyProtection="1">
      <alignment horizontal="left" vertical="center"/>
      <protection/>
    </xf>
    <xf numFmtId="190" fontId="4" fillId="0" borderId="14" xfId="0" applyNumberFormat="1" applyFont="1" applyFill="1" applyBorder="1" applyAlignment="1" applyProtection="1">
      <alignment horizontal="center" vertical="center"/>
      <protection/>
    </xf>
    <xf numFmtId="0" fontId="4" fillId="0" borderId="14" xfId="0" applyFont="1" applyFill="1" applyBorder="1" applyAlignment="1" applyProtection="1">
      <alignment vertical="center"/>
      <protection/>
    </xf>
    <xf numFmtId="0" fontId="4" fillId="0" borderId="14" xfId="0" applyNumberFormat="1" applyFont="1" applyFill="1" applyBorder="1" applyAlignment="1" applyProtection="1">
      <alignment horizontal="center" vertical="center"/>
      <protection/>
    </xf>
    <xf numFmtId="191" fontId="18" fillId="0" borderId="14" xfId="0" applyNumberFormat="1" applyFont="1" applyFill="1" applyBorder="1" applyAlignment="1" applyProtection="1">
      <alignment horizontal="right" vertical="center"/>
      <protection/>
    </xf>
    <xf numFmtId="188" fontId="9" fillId="0" borderId="14" xfId="0" applyNumberFormat="1" applyFont="1" applyFill="1" applyBorder="1" applyAlignment="1" applyProtection="1">
      <alignment horizontal="right" vertical="center"/>
      <protection/>
    </xf>
    <xf numFmtId="191" fontId="4" fillId="0" borderId="14" xfId="0" applyNumberFormat="1" applyFont="1" applyFill="1" applyBorder="1" applyAlignment="1" applyProtection="1">
      <alignment horizontal="right" vertical="center"/>
      <protection/>
    </xf>
    <xf numFmtId="188" fontId="4" fillId="0" borderId="14" xfId="0" applyNumberFormat="1" applyFont="1" applyFill="1" applyBorder="1" applyAlignment="1" applyProtection="1">
      <alignment horizontal="right" vertical="center"/>
      <protection/>
    </xf>
    <xf numFmtId="191" fontId="17" fillId="0" borderId="14" xfId="0" applyNumberFormat="1" applyFont="1" applyFill="1" applyBorder="1" applyAlignment="1" applyProtection="1">
      <alignment horizontal="right" vertical="center"/>
      <protection/>
    </xf>
    <xf numFmtId="188" fontId="17" fillId="0" borderId="14" xfId="0" applyNumberFormat="1" applyFont="1" applyFill="1" applyBorder="1" applyAlignment="1" applyProtection="1">
      <alignment horizontal="right" vertical="center"/>
      <protection/>
    </xf>
    <xf numFmtId="191" fontId="9" fillId="0" borderId="14" xfId="0" applyNumberFormat="1" applyFont="1" applyFill="1" applyBorder="1" applyAlignment="1" applyProtection="1">
      <alignment horizontal="right" vertical="center"/>
      <protection/>
    </xf>
    <xf numFmtId="188" fontId="9" fillId="0" borderId="14" xfId="0" applyNumberFormat="1" applyFont="1" applyFill="1" applyBorder="1" applyAlignment="1" applyProtection="1">
      <alignment horizontal="right" vertical="center"/>
      <protection locked="0"/>
    </xf>
    <xf numFmtId="188" fontId="4" fillId="0" borderId="14" xfId="0" applyNumberFormat="1" applyFont="1" applyFill="1" applyBorder="1" applyAlignment="1" applyProtection="1">
      <alignment horizontal="right" vertical="center"/>
      <protection locked="0"/>
    </xf>
    <xf numFmtId="193" fontId="4" fillId="0" borderId="14" xfId="0" applyNumberFormat="1" applyFont="1" applyFill="1" applyBorder="1" applyAlignment="1" applyProtection="1">
      <alignment vertical="center"/>
      <protection locked="0"/>
    </xf>
    <xf numFmtId="191" fontId="4" fillId="0" borderId="14" xfId="0" applyNumberFormat="1"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16" fillId="0" borderId="1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7" fillId="0" borderId="14"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21" fillId="0" borderId="14" xfId="0" applyFont="1" applyFill="1" applyBorder="1" applyAlignment="1" applyProtection="1">
      <alignment horizontal="center" vertical="center"/>
      <protection/>
    </xf>
    <xf numFmtId="0" fontId="20" fillId="0" borderId="14" xfId="0" applyFont="1" applyFill="1" applyBorder="1" applyAlignment="1" applyProtection="1">
      <alignment horizontal="right" vertical="center"/>
      <protection/>
    </xf>
    <xf numFmtId="0" fontId="14" fillId="0" borderId="14" xfId="0" applyFont="1" applyFill="1" applyBorder="1" applyAlignment="1" applyProtection="1">
      <alignment horizontal="left" vertical="center"/>
      <protection/>
    </xf>
    <xf numFmtId="190" fontId="14" fillId="0" borderId="14" xfId="0" applyNumberFormat="1" applyFont="1" applyFill="1" applyBorder="1" applyAlignment="1" applyProtection="1">
      <alignment horizontal="center" vertical="center"/>
      <protection/>
    </xf>
    <xf numFmtId="0" fontId="14" fillId="0" borderId="14" xfId="0" applyFont="1" applyFill="1" applyBorder="1" applyAlignment="1" applyProtection="1">
      <alignment vertical="center"/>
      <protection/>
    </xf>
    <xf numFmtId="0" fontId="14" fillId="0" borderId="14" xfId="0" applyFont="1" applyFill="1" applyBorder="1" applyAlignment="1" applyProtection="1">
      <alignment horizontal="center" vertical="center"/>
      <protection/>
    </xf>
    <xf numFmtId="3" fontId="12" fillId="0" borderId="14" xfId="0" applyNumberFormat="1" applyFont="1" applyFill="1" applyBorder="1" applyAlignment="1" applyProtection="1">
      <alignment horizontal="center" vertical="center"/>
      <protection/>
    </xf>
    <xf numFmtId="0" fontId="12" fillId="0" borderId="14" xfId="0" applyFont="1" applyFill="1" applyBorder="1" applyAlignment="1" applyProtection="1">
      <alignment horizontal="center" vertical="center"/>
      <protection/>
    </xf>
    <xf numFmtId="191" fontId="12" fillId="0" borderId="14" xfId="0" applyNumberFormat="1" applyFont="1" applyFill="1" applyBorder="1" applyAlignment="1" applyProtection="1">
      <alignment vertical="center"/>
      <protection/>
    </xf>
    <xf numFmtId="188" fontId="12" fillId="0" borderId="14" xfId="0" applyNumberFormat="1" applyFont="1" applyFill="1" applyBorder="1" applyAlignment="1" applyProtection="1">
      <alignment horizontal="right" vertical="center"/>
      <protection/>
    </xf>
    <xf numFmtId="193" fontId="12" fillId="0" borderId="14" xfId="0" applyNumberFormat="1" applyFont="1" applyFill="1" applyBorder="1" applyAlignment="1" applyProtection="1">
      <alignment vertical="center"/>
      <protection/>
    </xf>
    <xf numFmtId="191" fontId="12" fillId="0" borderId="14" xfId="0" applyNumberFormat="1" applyFont="1" applyFill="1" applyBorder="1" applyAlignment="1" applyProtection="1">
      <alignment horizontal="right" vertical="center"/>
      <protection/>
    </xf>
    <xf numFmtId="192" fontId="12" fillId="0" borderId="14" xfId="64" applyNumberFormat="1" applyFont="1" applyFill="1" applyBorder="1" applyAlignment="1" applyProtection="1">
      <alignment vertical="center"/>
      <protection/>
    </xf>
    <xf numFmtId="0" fontId="13" fillId="0" borderId="14" xfId="0" applyFont="1" applyFill="1" applyBorder="1" applyAlignment="1" applyProtection="1">
      <alignment vertical="center"/>
      <protection/>
    </xf>
    <xf numFmtId="0" fontId="19" fillId="0" borderId="14" xfId="0" applyFont="1" applyFill="1" applyBorder="1" applyAlignment="1" applyProtection="1">
      <alignment horizontal="right" vertical="center"/>
      <protection locked="0"/>
    </xf>
    <xf numFmtId="0" fontId="7" fillId="0" borderId="14" xfId="0" applyFont="1" applyFill="1" applyBorder="1" applyAlignment="1" applyProtection="1">
      <alignment horizontal="left" vertical="center"/>
      <protection locked="0"/>
    </xf>
    <xf numFmtId="190" fontId="7" fillId="0" borderId="14" xfId="0" applyNumberFormat="1"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191" fontId="7" fillId="0" borderId="14" xfId="0" applyNumberFormat="1" applyFont="1" applyFill="1" applyBorder="1" applyAlignment="1" applyProtection="1">
      <alignment vertical="center"/>
      <protection locked="0"/>
    </xf>
    <xf numFmtId="188" fontId="7" fillId="0" borderId="14" xfId="0" applyNumberFormat="1" applyFont="1" applyFill="1" applyBorder="1" applyAlignment="1" applyProtection="1">
      <alignment horizontal="right" vertical="center"/>
      <protection locked="0"/>
    </xf>
    <xf numFmtId="191" fontId="10" fillId="0" borderId="14" xfId="0" applyNumberFormat="1" applyFont="1" applyFill="1" applyBorder="1" applyAlignment="1" applyProtection="1">
      <alignment vertical="center"/>
      <protection locked="0"/>
    </xf>
    <xf numFmtId="188" fontId="10" fillId="0" borderId="14" xfId="0" applyNumberFormat="1" applyFont="1" applyFill="1" applyBorder="1" applyAlignment="1" applyProtection="1">
      <alignment horizontal="right" vertical="center"/>
      <protection locked="0"/>
    </xf>
    <xf numFmtId="193" fontId="7" fillId="0" borderId="14" xfId="0" applyNumberFormat="1"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4" xfId="0" applyFont="1" applyFill="1" applyBorder="1" applyAlignment="1">
      <alignment vertical="center"/>
    </xf>
    <xf numFmtId="0" fontId="11" fillId="0" borderId="14" xfId="0" applyFont="1" applyFill="1" applyBorder="1" applyAlignment="1">
      <alignment horizontal="center" vertical="center"/>
    </xf>
    <xf numFmtId="191" fontId="7" fillId="0" borderId="14" xfId="0" applyNumberFormat="1" applyFont="1" applyFill="1" applyBorder="1" applyAlignment="1" applyProtection="1">
      <alignment horizontal="right" vertical="center"/>
      <protection locked="0"/>
    </xf>
    <xf numFmtId="0" fontId="16" fillId="0" borderId="18"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7" fillId="0" borderId="18" xfId="0" applyFont="1" applyFill="1" applyBorder="1" applyAlignment="1" applyProtection="1">
      <alignment vertical="center"/>
      <protection locked="0"/>
    </xf>
    <xf numFmtId="0" fontId="5" fillId="0" borderId="18" xfId="0" applyFont="1" applyFill="1" applyBorder="1" applyAlignment="1" applyProtection="1">
      <alignment vertical="center"/>
      <protection locked="0"/>
    </xf>
    <xf numFmtId="0" fontId="5" fillId="0" borderId="18" xfId="0" applyFont="1" applyFill="1" applyBorder="1" applyAlignment="1" applyProtection="1">
      <alignment vertical="center" wrapText="1"/>
      <protection locked="0"/>
    </xf>
    <xf numFmtId="0" fontId="26" fillId="0" borderId="19" xfId="0" applyFont="1" applyFill="1" applyBorder="1" applyAlignment="1">
      <alignment horizontal="left" vertical="center"/>
    </xf>
    <xf numFmtId="0" fontId="19" fillId="0" borderId="15"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wrapText="1"/>
      <protection/>
    </xf>
    <xf numFmtId="191" fontId="16" fillId="0" borderId="20" xfId="0" applyNumberFormat="1" applyFont="1" applyFill="1" applyBorder="1" applyAlignment="1" applyProtection="1">
      <alignment horizontal="center" vertical="center" wrapText="1"/>
      <protection/>
    </xf>
    <xf numFmtId="188" fontId="16" fillId="0" borderId="20" xfId="0" applyNumberFormat="1" applyFont="1" applyFill="1" applyBorder="1" applyAlignment="1" applyProtection="1">
      <alignment horizontal="center" vertical="center" wrapText="1"/>
      <protection/>
    </xf>
    <xf numFmtId="193" fontId="16" fillId="0" borderId="20" xfId="0" applyNumberFormat="1" applyFont="1" applyFill="1" applyBorder="1" applyAlignment="1" applyProtection="1">
      <alignment horizontal="center" vertical="center" wrapText="1"/>
      <protection/>
    </xf>
    <xf numFmtId="193" fontId="16" fillId="0" borderId="21" xfId="0" applyNumberFormat="1" applyFont="1" applyFill="1" applyBorder="1" applyAlignment="1" applyProtection="1">
      <alignment horizontal="center" vertical="center" wrapText="1"/>
      <protection/>
    </xf>
    <xf numFmtId="191" fontId="21" fillId="33" borderId="16" xfId="0" applyNumberFormat="1" applyFont="1" applyFill="1" applyBorder="1" applyAlignment="1" applyProtection="1">
      <alignment horizontal="center" vertical="center"/>
      <protection/>
    </xf>
    <xf numFmtId="188" fontId="21" fillId="33" borderId="16" xfId="0" applyNumberFormat="1" applyFont="1" applyFill="1" applyBorder="1" applyAlignment="1" applyProtection="1">
      <alignment horizontal="right" vertical="center"/>
      <protection/>
    </xf>
    <xf numFmtId="0" fontId="19" fillId="0" borderId="22" xfId="0" applyFont="1" applyFill="1" applyBorder="1" applyAlignment="1" applyProtection="1">
      <alignment horizontal="right" vertical="center"/>
      <protection/>
    </xf>
    <xf numFmtId="0" fontId="26" fillId="0" borderId="14" xfId="0" applyFont="1" applyFill="1" applyBorder="1" applyAlignment="1" applyProtection="1">
      <alignment horizontal="left" vertical="center"/>
      <protection locked="0"/>
    </xf>
    <xf numFmtId="0" fontId="26" fillId="0" borderId="14" xfId="0" applyFont="1" applyFill="1" applyBorder="1" applyAlignment="1" applyProtection="1">
      <alignment horizontal="center" vertical="center"/>
      <protection locked="0"/>
    </xf>
    <xf numFmtId="193" fontId="26" fillId="0" borderId="14" xfId="64" applyNumberFormat="1" applyFont="1" applyFill="1" applyBorder="1" applyAlignment="1" applyProtection="1">
      <alignment vertical="center"/>
      <protection/>
    </xf>
    <xf numFmtId="192" fontId="26" fillId="0" borderId="14" xfId="64" applyNumberFormat="1" applyFont="1" applyFill="1" applyBorder="1" applyAlignment="1" applyProtection="1">
      <alignment vertical="center"/>
      <protection/>
    </xf>
    <xf numFmtId="190" fontId="26" fillId="0" borderId="14" xfId="0" applyNumberFormat="1" applyFont="1" applyFill="1" applyBorder="1" applyAlignment="1">
      <alignment horizontal="center" vertical="center"/>
    </xf>
    <xf numFmtId="0" fontId="26" fillId="0" borderId="14" xfId="0" applyFont="1" applyFill="1" applyBorder="1" applyAlignment="1">
      <alignment horizontal="left" vertical="center"/>
    </xf>
    <xf numFmtId="0" fontId="26" fillId="0" borderId="14" xfId="0" applyNumberFormat="1" applyFont="1" applyFill="1" applyBorder="1" applyAlignment="1" applyProtection="1">
      <alignment horizontal="left" vertical="center"/>
      <protection locked="0"/>
    </xf>
    <xf numFmtId="0" fontId="26" fillId="0" borderId="14" xfId="0" applyNumberFormat="1" applyFont="1" applyFill="1" applyBorder="1" applyAlignment="1" applyProtection="1">
      <alignment horizontal="center" vertical="center"/>
      <protection locked="0"/>
    </xf>
    <xf numFmtId="190" fontId="26" fillId="0" borderId="14" xfId="51" applyNumberFormat="1" applyFont="1" applyFill="1" applyBorder="1" applyAlignment="1" applyProtection="1">
      <alignment horizontal="center" vertical="center"/>
      <protection locked="0"/>
    </xf>
    <xf numFmtId="14" fontId="26" fillId="0" borderId="14" xfId="51" applyNumberFormat="1" applyFont="1" applyFill="1" applyBorder="1" applyAlignment="1">
      <alignment horizontal="left" vertical="center"/>
      <protection/>
    </xf>
    <xf numFmtId="0" fontId="26" fillId="0" borderId="14" xfId="51" applyFont="1" applyFill="1" applyBorder="1" applyAlignment="1">
      <alignment horizontal="center" vertical="center"/>
      <protection/>
    </xf>
    <xf numFmtId="0" fontId="26" fillId="0" borderId="14" xfId="0" applyFont="1" applyFill="1" applyBorder="1" applyAlignment="1" applyProtection="1">
      <alignment horizontal="left" vertical="center"/>
      <protection/>
    </xf>
    <xf numFmtId="0" fontId="26" fillId="0" borderId="14" xfId="0" applyFont="1" applyFill="1" applyBorder="1" applyAlignment="1" applyProtection="1">
      <alignment horizontal="center" vertical="center"/>
      <protection/>
    </xf>
    <xf numFmtId="190" fontId="26" fillId="0" borderId="14" xfId="0" applyNumberFormat="1" applyFont="1" applyFill="1" applyBorder="1" applyAlignment="1" applyProtection="1">
      <alignment horizontal="center" vertical="center"/>
      <protection/>
    </xf>
    <xf numFmtId="192" fontId="26" fillId="0" borderId="23" xfId="64" applyNumberFormat="1" applyFont="1" applyFill="1" applyBorder="1" applyAlignment="1" applyProtection="1">
      <alignment vertical="center"/>
      <protection/>
    </xf>
    <xf numFmtId="0" fontId="26" fillId="0" borderId="19" xfId="0" applyFont="1" applyFill="1" applyBorder="1" applyAlignment="1" applyProtection="1">
      <alignment horizontal="left" vertical="center"/>
      <protection locked="0"/>
    </xf>
    <xf numFmtId="193" fontId="26" fillId="0" borderId="24" xfId="40" applyNumberFormat="1" applyFont="1" applyFill="1" applyBorder="1" applyAlignment="1" applyProtection="1">
      <alignment vertical="center"/>
      <protection locked="0"/>
    </xf>
    <xf numFmtId="0" fontId="26" fillId="0" borderId="19" xfId="0" applyFont="1" applyFill="1" applyBorder="1" applyAlignment="1">
      <alignment horizontal="left" vertical="center"/>
    </xf>
    <xf numFmtId="0" fontId="26" fillId="0" borderId="19" xfId="0" applyNumberFormat="1" applyFont="1" applyFill="1" applyBorder="1" applyAlignment="1" applyProtection="1">
      <alignment horizontal="left" vertical="center"/>
      <protection locked="0"/>
    </xf>
    <xf numFmtId="0" fontId="26" fillId="0" borderId="19" xfId="51" applyFont="1" applyFill="1" applyBorder="1" applyAlignment="1">
      <alignment horizontal="left" vertical="center"/>
      <protection/>
    </xf>
    <xf numFmtId="192" fontId="26" fillId="0" borderId="16" xfId="64" applyNumberFormat="1" applyFont="1" applyFill="1" applyBorder="1" applyAlignment="1" applyProtection="1">
      <alignment vertical="center"/>
      <protection/>
    </xf>
    <xf numFmtId="192" fontId="26" fillId="0" borderId="25" xfId="64" applyNumberFormat="1" applyFont="1" applyFill="1" applyBorder="1" applyAlignment="1" applyProtection="1">
      <alignment vertical="center"/>
      <protection/>
    </xf>
    <xf numFmtId="190" fontId="26" fillId="0" borderId="14" xfId="0" applyNumberFormat="1" applyFont="1" applyFill="1" applyBorder="1" applyAlignment="1" applyProtection="1">
      <alignment horizontal="left" vertical="center"/>
      <protection locked="0"/>
    </xf>
    <xf numFmtId="190" fontId="26" fillId="0" borderId="14" xfId="51" applyNumberFormat="1" applyFont="1" applyFill="1" applyBorder="1" applyAlignment="1" applyProtection="1">
      <alignment horizontal="left" vertical="center"/>
      <protection locked="0"/>
    </xf>
    <xf numFmtId="0" fontId="26" fillId="0" borderId="26" xfId="0" applyFont="1" applyFill="1" applyBorder="1" applyAlignment="1">
      <alignment horizontal="left" vertical="center"/>
    </xf>
    <xf numFmtId="190" fontId="26" fillId="0" borderId="23" xfId="0" applyNumberFormat="1" applyFont="1" applyFill="1" applyBorder="1" applyAlignment="1">
      <alignment horizontal="center" vertical="center"/>
    </xf>
    <xf numFmtId="0" fontId="26" fillId="0" borderId="23" xfId="0" applyFont="1" applyFill="1" applyBorder="1" applyAlignment="1">
      <alignment horizontal="left" vertical="center"/>
    </xf>
    <xf numFmtId="0" fontId="26" fillId="0" borderId="23" xfId="0" applyFont="1" applyFill="1" applyBorder="1" applyAlignment="1">
      <alignment horizontal="center" vertical="center"/>
    </xf>
    <xf numFmtId="193" fontId="26" fillId="0" borderId="24" xfId="0" applyNumberFormat="1" applyFont="1" applyFill="1" applyBorder="1" applyAlignment="1" applyProtection="1">
      <alignment vertical="center"/>
      <protection/>
    </xf>
    <xf numFmtId="193" fontId="26" fillId="0" borderId="14" xfId="0" applyNumberFormat="1" applyFont="1" applyFill="1" applyBorder="1" applyAlignment="1" applyProtection="1">
      <alignment vertical="center"/>
      <protection/>
    </xf>
    <xf numFmtId="0" fontId="26" fillId="0" borderId="16" xfId="0" applyFont="1" applyFill="1" applyBorder="1" applyAlignment="1" applyProtection="1">
      <alignment horizontal="left" vertical="center"/>
      <protection locked="0"/>
    </xf>
    <xf numFmtId="190" fontId="26" fillId="0" borderId="16" xfId="0" applyNumberFormat="1" applyFont="1" applyFill="1" applyBorder="1" applyAlignment="1" applyProtection="1">
      <alignment horizontal="center" vertical="center"/>
      <protection locked="0"/>
    </xf>
    <xf numFmtId="0" fontId="26" fillId="0" borderId="16" xfId="0" applyFont="1" applyFill="1" applyBorder="1" applyAlignment="1" applyProtection="1">
      <alignment horizontal="center" vertical="center"/>
      <protection locked="0"/>
    </xf>
    <xf numFmtId="0" fontId="26" fillId="0" borderId="27" xfId="0" applyFont="1" applyFill="1" applyBorder="1" applyAlignment="1" applyProtection="1">
      <alignment horizontal="left" vertical="center"/>
      <protection locked="0"/>
    </xf>
    <xf numFmtId="193" fontId="26" fillId="0" borderId="24" xfId="0" applyNumberFormat="1" applyFont="1" applyFill="1" applyBorder="1" applyAlignment="1">
      <alignment vertical="center"/>
    </xf>
    <xf numFmtId="193" fontId="26" fillId="0" borderId="14" xfId="40" applyNumberFormat="1" applyFont="1" applyFill="1" applyBorder="1" applyAlignment="1">
      <alignment vertical="center"/>
    </xf>
    <xf numFmtId="193" fontId="26" fillId="0" borderId="24" xfId="64" applyNumberFormat="1" applyFont="1" applyFill="1" applyBorder="1" applyAlignment="1" applyProtection="1">
      <alignment vertical="center"/>
      <protection/>
    </xf>
    <xf numFmtId="193" fontId="26" fillId="0" borderId="20" xfId="40" applyNumberFormat="1" applyFont="1" applyFill="1" applyBorder="1" applyAlignment="1">
      <alignment vertical="center"/>
    </xf>
    <xf numFmtId="191" fontId="26" fillId="0" borderId="14" xfId="40" applyNumberFormat="1" applyFont="1" applyFill="1" applyBorder="1" applyAlignment="1">
      <alignment horizontal="right" vertical="center"/>
    </xf>
    <xf numFmtId="196" fontId="26" fillId="0" borderId="14" xfId="40" applyNumberFormat="1" applyFont="1" applyFill="1" applyBorder="1" applyAlignment="1">
      <alignment horizontal="right" vertical="center"/>
    </xf>
    <xf numFmtId="191" fontId="27" fillId="0" borderId="14" xfId="40" applyNumberFormat="1" applyFont="1" applyFill="1" applyBorder="1" applyAlignment="1">
      <alignment horizontal="right" vertical="center"/>
    </xf>
    <xf numFmtId="196" fontId="27" fillId="0" borderId="14" xfId="40" applyNumberFormat="1" applyFont="1" applyFill="1" applyBorder="1" applyAlignment="1">
      <alignment horizontal="right" vertical="center"/>
    </xf>
    <xf numFmtId="191" fontId="26" fillId="0" borderId="14" xfId="40" applyNumberFormat="1" applyFont="1" applyFill="1" applyBorder="1" applyAlignment="1" applyProtection="1">
      <alignment horizontal="right" vertical="center"/>
      <protection locked="0"/>
    </xf>
    <xf numFmtId="196" fontId="26" fillId="0" borderId="14" xfId="40" applyNumberFormat="1" applyFont="1" applyFill="1" applyBorder="1" applyAlignment="1" applyProtection="1">
      <alignment horizontal="right" vertical="center"/>
      <protection locked="0"/>
    </xf>
    <xf numFmtId="191" fontId="27" fillId="0" borderId="14" xfId="40" applyNumberFormat="1" applyFont="1" applyFill="1" applyBorder="1" applyAlignment="1" applyProtection="1">
      <alignment horizontal="right" vertical="center"/>
      <protection/>
    </xf>
    <xf numFmtId="196" fontId="27" fillId="0" borderId="14" xfId="40" applyNumberFormat="1" applyFont="1" applyFill="1" applyBorder="1" applyAlignment="1" applyProtection="1">
      <alignment horizontal="right" vertical="center"/>
      <protection/>
    </xf>
    <xf numFmtId="196" fontId="26" fillId="0" borderId="14" xfId="64" applyNumberFormat="1" applyFont="1" applyFill="1" applyBorder="1" applyAlignment="1" applyProtection="1">
      <alignment horizontal="right" vertical="center"/>
      <protection/>
    </xf>
    <xf numFmtId="191" fontId="26" fillId="0" borderId="14" xfId="40" applyNumberFormat="1" applyFont="1" applyFill="1" applyBorder="1" applyAlignment="1" applyProtection="1">
      <alignment horizontal="right" vertical="center"/>
      <protection/>
    </xf>
    <xf numFmtId="196" fontId="26" fillId="0" borderId="14" xfId="0" applyNumberFormat="1" applyFont="1" applyFill="1" applyBorder="1" applyAlignment="1">
      <alignment horizontal="right" vertical="center"/>
    </xf>
    <xf numFmtId="191" fontId="26" fillId="0" borderId="14" xfId="0" applyNumberFormat="1" applyFont="1" applyFill="1" applyBorder="1" applyAlignment="1">
      <alignment horizontal="right" vertical="center"/>
    </xf>
    <xf numFmtId="0" fontId="26" fillId="0" borderId="14" xfId="0" applyNumberFormat="1" applyFont="1" applyFill="1" applyBorder="1" applyAlignment="1">
      <alignment horizontal="left" vertical="center"/>
    </xf>
    <xf numFmtId="0" fontId="26" fillId="0" borderId="14" xfId="0" applyNumberFormat="1" applyFont="1" applyFill="1" applyBorder="1" applyAlignment="1">
      <alignment horizontal="center" vertical="center"/>
    </xf>
    <xf numFmtId="191" fontId="26" fillId="0" borderId="14" xfId="0" applyNumberFormat="1" applyFont="1" applyFill="1" applyBorder="1" applyAlignment="1" applyProtection="1">
      <alignment horizontal="right" vertical="center"/>
      <protection/>
    </xf>
    <xf numFmtId="196" fontId="26" fillId="0" borderId="14" xfId="0" applyNumberFormat="1" applyFont="1" applyFill="1" applyBorder="1" applyAlignment="1" applyProtection="1">
      <alignment horizontal="right" vertical="center"/>
      <protection/>
    </xf>
    <xf numFmtId="191" fontId="27" fillId="0" borderId="14" xfId="0" applyNumberFormat="1" applyFont="1" applyFill="1" applyBorder="1" applyAlignment="1" applyProtection="1">
      <alignment horizontal="right" vertical="center"/>
      <protection/>
    </xf>
    <xf numFmtId="196" fontId="27" fillId="0" borderId="14" xfId="0" applyNumberFormat="1" applyFont="1" applyFill="1" applyBorder="1" applyAlignment="1" applyProtection="1">
      <alignment horizontal="right" vertical="center"/>
      <protection/>
    </xf>
    <xf numFmtId="191" fontId="26" fillId="0" borderId="14" xfId="0" applyNumberFormat="1" applyFont="1" applyFill="1" applyBorder="1" applyAlignment="1" applyProtection="1">
      <alignment horizontal="right" vertical="center"/>
      <protection locked="0"/>
    </xf>
    <xf numFmtId="191" fontId="26" fillId="0" borderId="23" xfId="40" applyNumberFormat="1" applyFont="1" applyFill="1" applyBorder="1" applyAlignment="1">
      <alignment horizontal="right" vertical="center"/>
    </xf>
    <xf numFmtId="196" fontId="26" fillId="0" borderId="23" xfId="40" applyNumberFormat="1" applyFont="1" applyFill="1" applyBorder="1" applyAlignment="1">
      <alignment horizontal="right" vertical="center"/>
    </xf>
    <xf numFmtId="191" fontId="27" fillId="0" borderId="23" xfId="40" applyNumberFormat="1" applyFont="1" applyFill="1" applyBorder="1" applyAlignment="1">
      <alignment horizontal="right" vertical="center"/>
    </xf>
    <xf numFmtId="196" fontId="27" fillId="0" borderId="23" xfId="40" applyNumberFormat="1" applyFont="1" applyFill="1" applyBorder="1" applyAlignment="1">
      <alignment horizontal="right" vertical="center"/>
    </xf>
    <xf numFmtId="193" fontId="26" fillId="0" borderId="23" xfId="40" applyNumberFormat="1" applyFont="1" applyFill="1" applyBorder="1" applyAlignment="1">
      <alignment vertical="center"/>
    </xf>
    <xf numFmtId="193" fontId="26" fillId="0" borderId="28" xfId="40" applyNumberFormat="1" applyFont="1" applyFill="1" applyBorder="1" applyAlignment="1">
      <alignment vertical="center"/>
    </xf>
    <xf numFmtId="0" fontId="26" fillId="0" borderId="19" xfId="0" applyNumberFormat="1" applyFont="1" applyFill="1" applyBorder="1" applyAlignment="1">
      <alignment horizontal="left" vertical="center"/>
    </xf>
    <xf numFmtId="193" fontId="26" fillId="0" borderId="24" xfId="40" applyNumberFormat="1" applyFont="1" applyFill="1" applyBorder="1" applyAlignment="1">
      <alignment vertical="center"/>
    </xf>
    <xf numFmtId="0" fontId="26" fillId="0" borderId="19" xfId="50" applyFont="1" applyFill="1" applyBorder="1" applyAlignment="1">
      <alignment horizontal="left" vertical="center"/>
      <protection/>
    </xf>
    <xf numFmtId="0" fontId="26" fillId="0" borderId="29" xfId="0" applyFont="1" applyFill="1" applyBorder="1" applyAlignment="1">
      <alignment horizontal="left" vertical="center"/>
    </xf>
    <xf numFmtId="190" fontId="26" fillId="0" borderId="20" xfId="0" applyNumberFormat="1" applyFont="1" applyFill="1" applyBorder="1" applyAlignment="1">
      <alignment horizontal="center" vertical="center"/>
    </xf>
    <xf numFmtId="0" fontId="26" fillId="0" borderId="20" xfId="0" applyFont="1" applyFill="1" applyBorder="1" applyAlignment="1">
      <alignment horizontal="left" vertical="center"/>
    </xf>
    <xf numFmtId="0" fontId="26" fillId="0" borderId="20" xfId="0" applyFont="1" applyFill="1" applyBorder="1" applyAlignment="1">
      <alignment horizontal="center" vertical="center"/>
    </xf>
    <xf numFmtId="191" fontId="26" fillId="0" borderId="20" xfId="40" applyNumberFormat="1" applyFont="1" applyFill="1" applyBorder="1" applyAlignment="1">
      <alignment horizontal="right" vertical="center"/>
    </xf>
    <xf numFmtId="196" fontId="26" fillId="0" borderId="20" xfId="40" applyNumberFormat="1" applyFont="1" applyFill="1" applyBorder="1" applyAlignment="1">
      <alignment horizontal="right" vertical="center"/>
    </xf>
    <xf numFmtId="191" fontId="27" fillId="0" borderId="20" xfId="40" applyNumberFormat="1" applyFont="1" applyFill="1" applyBorder="1" applyAlignment="1">
      <alignment horizontal="right" vertical="center"/>
    </xf>
    <xf numFmtId="196" fontId="27" fillId="0" borderId="20" xfId="40" applyNumberFormat="1" applyFont="1" applyFill="1" applyBorder="1" applyAlignment="1">
      <alignment horizontal="right" vertical="center"/>
    </xf>
    <xf numFmtId="192" fontId="26" fillId="0" borderId="20" xfId="64" applyNumberFormat="1" applyFont="1" applyFill="1" applyBorder="1" applyAlignment="1" applyProtection="1">
      <alignment vertical="center"/>
      <protection/>
    </xf>
    <xf numFmtId="193" fontId="26" fillId="0" borderId="21" xfId="40" applyNumberFormat="1" applyFont="1" applyFill="1" applyBorder="1" applyAlignment="1">
      <alignment vertical="center"/>
    </xf>
    <xf numFmtId="190" fontId="26" fillId="0" borderId="16" xfId="0" applyNumberFormat="1" applyFont="1" applyFill="1" applyBorder="1" applyAlignment="1" applyProtection="1">
      <alignment horizontal="left" vertical="center"/>
      <protection locked="0"/>
    </xf>
    <xf numFmtId="191" fontId="26" fillId="0" borderId="16" xfId="40" applyNumberFormat="1" applyFont="1" applyFill="1" applyBorder="1" applyAlignment="1" applyProtection="1">
      <alignment horizontal="right" vertical="center"/>
      <protection locked="0"/>
    </xf>
    <xf numFmtId="196" fontId="26" fillId="0" borderId="16" xfId="40" applyNumberFormat="1" applyFont="1" applyFill="1" applyBorder="1" applyAlignment="1" applyProtection="1">
      <alignment horizontal="right" vertical="center"/>
      <protection locked="0"/>
    </xf>
    <xf numFmtId="191" fontId="27" fillId="0" borderId="16" xfId="40" applyNumberFormat="1" applyFont="1" applyFill="1" applyBorder="1" applyAlignment="1" applyProtection="1">
      <alignment horizontal="right" vertical="center"/>
      <protection/>
    </xf>
    <xf numFmtId="196" fontId="27" fillId="0" borderId="16" xfId="40" applyNumberFormat="1" applyFont="1" applyFill="1" applyBorder="1" applyAlignment="1" applyProtection="1">
      <alignment horizontal="right" vertical="center"/>
      <protection/>
    </xf>
    <xf numFmtId="196" fontId="26" fillId="0" borderId="16" xfId="64" applyNumberFormat="1" applyFont="1" applyFill="1" applyBorder="1" applyAlignment="1" applyProtection="1">
      <alignment horizontal="right" vertical="center"/>
      <protection/>
    </xf>
    <xf numFmtId="193" fontId="26" fillId="0" borderId="16" xfId="64" applyNumberFormat="1" applyFont="1" applyFill="1" applyBorder="1" applyAlignment="1" applyProtection="1">
      <alignment vertical="center"/>
      <protection/>
    </xf>
    <xf numFmtId="193" fontId="26" fillId="0" borderId="30" xfId="40" applyNumberFormat="1" applyFont="1" applyFill="1" applyBorder="1" applyAlignment="1" applyProtection="1">
      <alignment vertical="center"/>
      <protection locked="0"/>
    </xf>
    <xf numFmtId="0" fontId="26" fillId="0" borderId="31" xfId="0" applyFont="1" applyFill="1" applyBorder="1" applyAlignment="1">
      <alignment horizontal="left" vertical="center"/>
    </xf>
    <xf numFmtId="190" fontId="26" fillId="0" borderId="25" xfId="0" applyNumberFormat="1" applyFont="1" applyFill="1" applyBorder="1" applyAlignment="1">
      <alignment horizontal="center" vertical="center"/>
    </xf>
    <xf numFmtId="0" fontId="26" fillId="0" borderId="25" xfId="0" applyFont="1" applyFill="1" applyBorder="1" applyAlignment="1">
      <alignment horizontal="left" vertical="center"/>
    </xf>
    <xf numFmtId="0" fontId="26" fillId="0" borderId="25" xfId="0" applyFont="1" applyFill="1" applyBorder="1" applyAlignment="1">
      <alignment horizontal="center" vertical="center"/>
    </xf>
    <xf numFmtId="191" fontId="26" fillId="0" borderId="25" xfId="40" applyNumberFormat="1" applyFont="1" applyFill="1" applyBorder="1" applyAlignment="1">
      <alignment horizontal="right" vertical="center"/>
    </xf>
    <xf numFmtId="196" fontId="26" fillId="0" borderId="25" xfId="40" applyNumberFormat="1" applyFont="1" applyFill="1" applyBorder="1" applyAlignment="1">
      <alignment horizontal="right" vertical="center"/>
    </xf>
    <xf numFmtId="191" fontId="27" fillId="0" borderId="25" xfId="40" applyNumberFormat="1" applyFont="1" applyFill="1" applyBorder="1" applyAlignment="1" applyProtection="1">
      <alignment horizontal="right" vertical="center"/>
      <protection/>
    </xf>
    <xf numFmtId="196" fontId="27" fillId="0" borderId="25" xfId="40" applyNumberFormat="1" applyFont="1" applyFill="1" applyBorder="1" applyAlignment="1" applyProtection="1">
      <alignment horizontal="right" vertical="center"/>
      <protection/>
    </xf>
    <xf numFmtId="193" fontId="26" fillId="0" borderId="25" xfId="40" applyNumberFormat="1" applyFont="1" applyFill="1" applyBorder="1" applyAlignment="1">
      <alignment vertical="center"/>
    </xf>
    <xf numFmtId="191" fontId="26" fillId="0" borderId="25" xfId="0" applyNumberFormat="1" applyFont="1" applyFill="1" applyBorder="1" applyAlignment="1">
      <alignment horizontal="right" vertical="center"/>
    </xf>
    <xf numFmtId="196" fontId="26" fillId="0" borderId="25" xfId="40" applyNumberFormat="1" applyFont="1" applyFill="1" applyBorder="1" applyAlignment="1" applyProtection="1">
      <alignment horizontal="right" vertical="center"/>
      <protection locked="0"/>
    </xf>
    <xf numFmtId="193" fontId="26" fillId="0" borderId="32" xfId="0" applyNumberFormat="1" applyFont="1" applyFill="1" applyBorder="1" applyAlignment="1">
      <alignment vertical="center"/>
    </xf>
    <xf numFmtId="0" fontId="16" fillId="0" borderId="23"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protection/>
    </xf>
    <xf numFmtId="185" fontId="16" fillId="0" borderId="23" xfId="0" applyNumberFormat="1" applyFont="1" applyFill="1" applyBorder="1" applyAlignment="1" applyProtection="1">
      <alignment horizontal="center" vertical="center" wrapText="1"/>
      <protection/>
    </xf>
    <xf numFmtId="193" fontId="16" fillId="0" borderId="23" xfId="0" applyNumberFormat="1" applyFont="1" applyFill="1" applyBorder="1" applyAlignment="1" applyProtection="1">
      <alignment horizontal="center" vertical="center" wrapText="1"/>
      <protection/>
    </xf>
    <xf numFmtId="0" fontId="22" fillId="33" borderId="14" xfId="0" applyFont="1" applyFill="1" applyBorder="1" applyAlignment="1" applyProtection="1">
      <alignment horizontal="center" vertical="center"/>
      <protection/>
    </xf>
    <xf numFmtId="0" fontId="0" fillId="33" borderId="33" xfId="0" applyFill="1" applyBorder="1" applyAlignment="1">
      <alignment/>
    </xf>
    <xf numFmtId="0" fontId="16" fillId="0" borderId="20" xfId="0" applyFont="1" applyFill="1" applyBorder="1" applyAlignment="1" applyProtection="1">
      <alignment horizontal="center" vertical="center" wrapText="1"/>
      <protection/>
    </xf>
    <xf numFmtId="193" fontId="16" fillId="0" borderId="28" xfId="0" applyNumberFormat="1" applyFont="1" applyFill="1" applyBorder="1" applyAlignment="1" applyProtection="1">
      <alignment horizontal="center" vertical="center" wrapText="1"/>
      <protection/>
    </xf>
    <xf numFmtId="179" fontId="16" fillId="0" borderId="26" xfId="40" applyFont="1" applyFill="1" applyBorder="1" applyAlignment="1" applyProtection="1">
      <alignment horizontal="center" vertical="center"/>
      <protection/>
    </xf>
    <xf numFmtId="179" fontId="16" fillId="0" borderId="29" xfId="40" applyFont="1" applyFill="1" applyBorder="1" applyAlignment="1" applyProtection="1">
      <alignment horizontal="center" vertical="center"/>
      <protection/>
    </xf>
    <xf numFmtId="190" fontId="16" fillId="0" borderId="23" xfId="0" applyNumberFormat="1" applyFont="1" applyFill="1" applyBorder="1" applyAlignment="1" applyProtection="1">
      <alignment horizontal="center" vertical="center" wrapText="1"/>
      <protection/>
    </xf>
    <xf numFmtId="190" fontId="16" fillId="0" borderId="20" xfId="0" applyNumberFormat="1" applyFont="1" applyFill="1" applyBorder="1" applyAlignment="1" applyProtection="1">
      <alignment horizontal="center" vertical="center" wrapText="1"/>
      <protection/>
    </xf>
    <xf numFmtId="0" fontId="11" fillId="0" borderId="14" xfId="0" applyFont="1" applyFill="1" applyBorder="1" applyAlignment="1" applyProtection="1">
      <alignment horizontal="left" vertical="center"/>
      <protection locked="0"/>
    </xf>
    <xf numFmtId="0" fontId="11" fillId="0" borderId="14" xfId="0" applyFont="1" applyFill="1" applyBorder="1" applyAlignment="1">
      <alignment horizontal="left" vertical="center"/>
    </xf>
    <xf numFmtId="0" fontId="24" fillId="33" borderId="16" xfId="0" applyFont="1" applyFill="1" applyBorder="1" applyAlignment="1">
      <alignment horizontal="center" vertical="center"/>
    </xf>
    <xf numFmtId="0" fontId="25" fillId="33" borderId="16" xfId="0" applyFont="1" applyFill="1" applyBorder="1" applyAlignment="1">
      <alignment horizontal="center" vertical="center"/>
    </xf>
    <xf numFmtId="0" fontId="0" fillId="33" borderId="16" xfId="0" applyFont="1" applyFill="1" applyBorder="1" applyAlignment="1">
      <alignment horizontal="center" vertical="center"/>
    </xf>
    <xf numFmtId="0" fontId="15" fillId="0" borderId="14" xfId="0" applyNumberFormat="1" applyFont="1" applyFill="1" applyBorder="1" applyAlignment="1" applyProtection="1">
      <alignment horizontal="right" vertical="center" wrapText="1"/>
      <protection locked="0"/>
    </xf>
    <xf numFmtId="0" fontId="0" fillId="0" borderId="14" xfId="0" applyFill="1" applyBorder="1" applyAlignment="1">
      <alignment horizontal="right" vertical="center" wrapText="1"/>
    </xf>
    <xf numFmtId="0" fontId="15" fillId="0" borderId="14" xfId="0" applyFont="1" applyFill="1" applyBorder="1" applyAlignment="1">
      <alignment horizontal="right" vertical="center" wrapText="1"/>
    </xf>
    <xf numFmtId="193" fontId="8" fillId="0" borderId="14" xfId="0" applyNumberFormat="1" applyFont="1" applyFill="1" applyBorder="1" applyAlignment="1" applyProtection="1">
      <alignment horizontal="right" vertical="center" wrapText="1"/>
      <protection locked="0"/>
    </xf>
    <xf numFmtId="0" fontId="15" fillId="0" borderId="0" xfId="0" applyFont="1" applyAlignment="1">
      <alignment horizontal="right" vertical="center" wrapText="1"/>
    </xf>
    <xf numFmtId="0" fontId="0" fillId="0" borderId="0" xfId="0" applyAlignment="1">
      <alignment horizontal="right" vertical="center" wrapText="1"/>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xf numFmtId="0" fontId="15" fillId="0" borderId="0" xfId="0" applyNumberFormat="1" applyFont="1" applyFill="1" applyBorder="1" applyAlignment="1" applyProtection="1">
      <alignment horizontal="right" vertical="center" wrapText="1"/>
      <protection locked="0"/>
    </xf>
    <xf numFmtId="0" fontId="23" fillId="33" borderId="0" xfId="0" applyFont="1" applyFill="1" applyBorder="1" applyAlignment="1" applyProtection="1">
      <alignment horizontal="center" vertical="center"/>
      <protection/>
    </xf>
    <xf numFmtId="0" fontId="0" fillId="0" borderId="0" xfId="0" applyAlignment="1">
      <alignment/>
    </xf>
    <xf numFmtId="179" fontId="16" fillId="0" borderId="34" xfId="40" applyFont="1" applyFill="1" applyBorder="1" applyAlignment="1" applyProtection="1">
      <alignment horizontal="center" vertical="center"/>
      <protection/>
    </xf>
    <xf numFmtId="179" fontId="16" fillId="0" borderId="35" xfId="40" applyFont="1" applyFill="1" applyBorder="1" applyAlignment="1" applyProtection="1">
      <alignment horizontal="center" vertical="center"/>
      <protection/>
    </xf>
    <xf numFmtId="190" fontId="16" fillId="0" borderId="36" xfId="0" applyNumberFormat="1" applyFont="1" applyFill="1" applyBorder="1" applyAlignment="1" applyProtection="1">
      <alignment horizontal="center" vertical="center" wrapText="1"/>
      <protection/>
    </xf>
    <xf numFmtId="190" fontId="16" fillId="0" borderId="12" xfId="0" applyNumberFormat="1" applyFont="1" applyFill="1" applyBorder="1" applyAlignment="1" applyProtection="1">
      <alignment horizontal="center" vertical="center" wrapText="1"/>
      <protection/>
    </xf>
    <xf numFmtId="0" fontId="21" fillId="33" borderId="16" xfId="0" applyFont="1" applyFill="1" applyBorder="1" applyAlignment="1">
      <alignment horizontal="center" vertical="center"/>
    </xf>
    <xf numFmtId="0" fontId="21" fillId="33" borderId="16" xfId="0" applyFont="1" applyFill="1" applyBorder="1" applyAlignment="1">
      <alignment horizontal="right" vertical="center"/>
    </xf>
    <xf numFmtId="193" fontId="16" fillId="0" borderId="36" xfId="0" applyNumberFormat="1" applyFont="1" applyFill="1" applyBorder="1" applyAlignment="1" applyProtection="1">
      <alignment horizontal="center" vertical="center" wrapText="1"/>
      <protection/>
    </xf>
    <xf numFmtId="185" fontId="16" fillId="0" borderId="36" xfId="0" applyNumberFormat="1" applyFont="1" applyFill="1" applyBorder="1" applyAlignment="1" applyProtection="1">
      <alignment horizontal="center" vertical="center" wrapText="1"/>
      <protection/>
    </xf>
    <xf numFmtId="193" fontId="16" fillId="0" borderId="37" xfId="0" applyNumberFormat="1" applyFont="1" applyFill="1" applyBorder="1" applyAlignment="1" applyProtection="1">
      <alignment horizontal="center" vertical="center" wrapText="1"/>
      <protection/>
    </xf>
    <xf numFmtId="0" fontId="16" fillId="0" borderId="36"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_1-7Şubat,2008" xfId="50"/>
    <cellStyle name="Normal_Sayfa1"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77641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5192375" y="0"/>
          <a:ext cx="256222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7745075" cy="1095375"/>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5059025" y="419100"/>
          <a:ext cx="2552700" cy="685800"/>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34
</a:t>
          </a:r>
          <a:r>
            <a:rPr lang="en-US" cap="none" sz="2000" b="0" i="0" u="none" baseline="0">
              <a:solidFill>
                <a:srgbClr val="FFFFFF"/>
              </a:solidFill>
              <a:latin typeface="Impact"/>
              <a:ea typeface="Impact"/>
              <a:cs typeface="Impact"/>
            </a:rPr>
            <a:t>22-24 AUG'</a:t>
          </a:r>
          <a:r>
            <a:rPr lang="en-US" cap="none" sz="1600" b="0" i="0" u="none" baseline="0">
              <a:solidFill>
                <a:srgbClr val="FFFFFF"/>
              </a:solidFill>
              <a:latin typeface="Impact"/>
              <a:ea typeface="Impact"/>
              <a:cs typeface="Impact"/>
            </a:rPr>
            <a:t> 2008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5444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648575" y="0"/>
          <a:ext cx="271462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98869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 Box 5"/>
        <xdr:cNvSpPr txBox="1">
          <a:spLocks noChangeArrowheads="1"/>
        </xdr:cNvSpPr>
      </xdr:nvSpPr>
      <xdr:spPr>
        <a:xfrm>
          <a:off x="7515225" y="0"/>
          <a:ext cx="23431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6"/>
        <xdr:cNvSpPr txBox="1">
          <a:spLocks noChangeArrowheads="1"/>
        </xdr:cNvSpPr>
      </xdr:nvSpPr>
      <xdr:spPr>
        <a:xfrm>
          <a:off x="19050" y="38100"/>
          <a:ext cx="9877425"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381000</xdr:colOff>
      <xdr:row>0</xdr:row>
      <xdr:rowOff>904875</xdr:rowOff>
    </xdr:to>
    <xdr:sp fLocksText="0">
      <xdr:nvSpPr>
        <xdr:cNvPr id="6" name="Text Box 7"/>
        <xdr:cNvSpPr txBox="1">
          <a:spLocks noChangeArrowheads="1"/>
        </xdr:cNvSpPr>
      </xdr:nvSpPr>
      <xdr:spPr>
        <a:xfrm>
          <a:off x="7858125" y="409575"/>
          <a:ext cx="1914525"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98869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 Box 9"/>
        <xdr:cNvSpPr txBox="1">
          <a:spLocks noChangeArrowheads="1"/>
        </xdr:cNvSpPr>
      </xdr:nvSpPr>
      <xdr:spPr>
        <a:xfrm>
          <a:off x="7515225" y="0"/>
          <a:ext cx="23431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10"/>
        <xdr:cNvSpPr txBox="1">
          <a:spLocks noChangeArrowheads="1"/>
        </xdr:cNvSpPr>
      </xdr:nvSpPr>
      <xdr:spPr>
        <a:xfrm>
          <a:off x="19050" y="38100"/>
          <a:ext cx="9877425" cy="1038225"/>
        </a:xfrm>
        <a:prstGeom prst="rect">
          <a:avLst/>
        </a:prstGeom>
        <a:solidFill>
          <a:srgbClr val="993366"/>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7905750" y="390525"/>
          <a:ext cx="1895475"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34
</a:t>
          </a:r>
          <a:r>
            <a:rPr lang="en-US" cap="none" sz="1200" b="0" i="0" u="none" baseline="0">
              <a:solidFill>
                <a:srgbClr val="FFFFFF"/>
              </a:solidFill>
              <a:latin typeface="Impact"/>
              <a:ea typeface="Impact"/>
              <a:cs typeface="Impact"/>
            </a:rPr>
            <a:t>22-24 AUG'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108"/>
  <sheetViews>
    <sheetView tabSelected="1" zoomScale="65" zoomScaleNormal="65" zoomScalePageLayoutView="0" workbookViewId="0" topLeftCell="A1">
      <selection activeCell="B3" sqref="B3:B4"/>
    </sheetView>
  </sheetViews>
  <sheetFormatPr defaultColWidth="39.8515625" defaultRowHeight="12.75"/>
  <cols>
    <col min="1" max="1" width="3.28125" style="118" bestFit="1" customWidth="1"/>
    <col min="2" max="2" width="40.7109375" style="119" bestFit="1" customWidth="1"/>
    <col min="3" max="3" width="9.57421875" style="120" bestFit="1" customWidth="1"/>
    <col min="4" max="4" width="13.28125" style="102" bestFit="1" customWidth="1"/>
    <col min="5" max="5" width="24.8515625" style="102" bestFit="1" customWidth="1"/>
    <col min="6" max="6" width="6.140625" style="121" bestFit="1" customWidth="1"/>
    <col min="7" max="7" width="7.57421875" style="121" bestFit="1" customWidth="1"/>
    <col min="8" max="8" width="10.140625" style="121" customWidth="1"/>
    <col min="9" max="9" width="11.8515625" style="122" bestFit="1" customWidth="1"/>
    <col min="10" max="10" width="7.8515625" style="123" bestFit="1" customWidth="1"/>
    <col min="11" max="11" width="11.8515625" style="122" bestFit="1" customWidth="1"/>
    <col min="12" max="12" width="7.8515625" style="123" bestFit="1" customWidth="1"/>
    <col min="13" max="13" width="11.8515625" style="122" bestFit="1" customWidth="1"/>
    <col min="14" max="14" width="7.8515625" style="123" bestFit="1" customWidth="1"/>
    <col min="15" max="15" width="13.28125" style="124" bestFit="1" customWidth="1"/>
    <col min="16" max="16" width="9.00390625" style="125" bestFit="1" customWidth="1"/>
    <col min="17" max="17" width="8.57421875" style="123" bestFit="1" customWidth="1"/>
    <col min="18" max="18" width="7.140625" style="126" bestFit="1" customWidth="1"/>
    <col min="19" max="19" width="13.140625" style="130" bestFit="1" customWidth="1"/>
    <col min="20" max="20" width="8.421875" style="102" bestFit="1" customWidth="1"/>
    <col min="21" max="21" width="15.00390625" style="122" bestFit="1" customWidth="1"/>
    <col min="22" max="22" width="10.00390625" style="123" bestFit="1" customWidth="1"/>
    <col min="23" max="23" width="7.140625" style="126" bestFit="1" customWidth="1"/>
    <col min="24" max="24" width="39.8515625" style="103" customWidth="1"/>
    <col min="25" max="27" width="39.8515625" style="102" customWidth="1"/>
    <col min="28" max="28" width="2.00390625" style="102" bestFit="1" customWidth="1"/>
    <col min="29" max="16384" width="39.8515625" style="102" customWidth="1"/>
  </cols>
  <sheetData>
    <row r="1" spans="1:23" s="98" customFormat="1" ht="99" customHeight="1">
      <c r="A1" s="82"/>
      <c r="B1" s="83"/>
      <c r="C1" s="84"/>
      <c r="D1" s="85"/>
      <c r="E1" s="85"/>
      <c r="F1" s="86"/>
      <c r="G1" s="86"/>
      <c r="H1" s="86"/>
      <c r="I1" s="87"/>
      <c r="J1" s="88"/>
      <c r="K1" s="89"/>
      <c r="L1" s="90"/>
      <c r="M1" s="91"/>
      <c r="N1" s="92"/>
      <c r="O1" s="93"/>
      <c r="P1" s="94"/>
      <c r="Q1" s="95"/>
      <c r="R1" s="96"/>
      <c r="S1" s="97"/>
      <c r="U1" s="97"/>
      <c r="V1" s="95"/>
      <c r="W1" s="96"/>
    </row>
    <row r="2" spans="1:23" s="99" customFormat="1" ht="27.75" thickBot="1">
      <c r="A2" s="247" t="s">
        <v>60</v>
      </c>
      <c r="B2" s="248"/>
      <c r="C2" s="248"/>
      <c r="D2" s="248"/>
      <c r="E2" s="248"/>
      <c r="F2" s="248"/>
      <c r="G2" s="248"/>
      <c r="H2" s="248"/>
      <c r="I2" s="248"/>
      <c r="J2" s="248"/>
      <c r="K2" s="248"/>
      <c r="L2" s="248"/>
      <c r="M2" s="248"/>
      <c r="N2" s="248"/>
      <c r="O2" s="248"/>
      <c r="P2" s="248"/>
      <c r="Q2" s="248"/>
      <c r="R2" s="248"/>
      <c r="S2" s="248"/>
      <c r="T2" s="248"/>
      <c r="U2" s="248"/>
      <c r="V2" s="248"/>
      <c r="W2" s="248"/>
    </row>
    <row r="3" spans="1:24" s="100" customFormat="1" ht="20.25" customHeight="1">
      <c r="A3" s="137"/>
      <c r="B3" s="251" t="s">
        <v>64</v>
      </c>
      <c r="C3" s="253" t="s">
        <v>53</v>
      </c>
      <c r="D3" s="243" t="s">
        <v>143</v>
      </c>
      <c r="E3" s="243" t="s">
        <v>137</v>
      </c>
      <c r="F3" s="243" t="s">
        <v>54</v>
      </c>
      <c r="G3" s="243" t="s">
        <v>55</v>
      </c>
      <c r="H3" s="243" t="s">
        <v>56</v>
      </c>
      <c r="I3" s="245" t="s">
        <v>144</v>
      </c>
      <c r="J3" s="245"/>
      <c r="K3" s="245" t="s">
        <v>145</v>
      </c>
      <c r="L3" s="245"/>
      <c r="M3" s="245" t="s">
        <v>146</v>
      </c>
      <c r="N3" s="245"/>
      <c r="O3" s="246" t="s">
        <v>57</v>
      </c>
      <c r="P3" s="246"/>
      <c r="Q3" s="246"/>
      <c r="R3" s="246"/>
      <c r="S3" s="245" t="s">
        <v>142</v>
      </c>
      <c r="T3" s="245"/>
      <c r="U3" s="246" t="s">
        <v>65</v>
      </c>
      <c r="V3" s="246"/>
      <c r="W3" s="250"/>
      <c r="X3" s="131"/>
    </row>
    <row r="4" spans="1:24" s="100" customFormat="1" ht="52.5" customHeight="1" thickBot="1">
      <c r="A4" s="138"/>
      <c r="B4" s="252"/>
      <c r="C4" s="254"/>
      <c r="D4" s="244"/>
      <c r="E4" s="244"/>
      <c r="F4" s="249"/>
      <c r="G4" s="249"/>
      <c r="H4" s="249"/>
      <c r="I4" s="140" t="s">
        <v>151</v>
      </c>
      <c r="J4" s="141" t="s">
        <v>148</v>
      </c>
      <c r="K4" s="140" t="s">
        <v>151</v>
      </c>
      <c r="L4" s="141" t="s">
        <v>148</v>
      </c>
      <c r="M4" s="140" t="s">
        <v>151</v>
      </c>
      <c r="N4" s="141" t="s">
        <v>148</v>
      </c>
      <c r="O4" s="140" t="s">
        <v>151</v>
      </c>
      <c r="P4" s="141" t="s">
        <v>148</v>
      </c>
      <c r="Q4" s="141" t="s">
        <v>66</v>
      </c>
      <c r="R4" s="142" t="s">
        <v>67</v>
      </c>
      <c r="S4" s="140" t="s">
        <v>151</v>
      </c>
      <c r="T4" s="139" t="s">
        <v>147</v>
      </c>
      <c r="U4" s="140" t="s">
        <v>151</v>
      </c>
      <c r="V4" s="141" t="s">
        <v>148</v>
      </c>
      <c r="W4" s="143" t="s">
        <v>67</v>
      </c>
      <c r="X4" s="131"/>
    </row>
    <row r="5" spans="1:24" s="100" customFormat="1" ht="15">
      <c r="A5" s="66">
        <v>1</v>
      </c>
      <c r="B5" s="171" t="s">
        <v>108</v>
      </c>
      <c r="C5" s="172">
        <v>39661</v>
      </c>
      <c r="D5" s="173" t="s">
        <v>138</v>
      </c>
      <c r="E5" s="173" t="s">
        <v>87</v>
      </c>
      <c r="F5" s="174">
        <v>148</v>
      </c>
      <c r="G5" s="174">
        <v>146</v>
      </c>
      <c r="H5" s="174">
        <v>4</v>
      </c>
      <c r="I5" s="204">
        <v>41996</v>
      </c>
      <c r="J5" s="205">
        <v>5369</v>
      </c>
      <c r="K5" s="204">
        <v>57388</v>
      </c>
      <c r="L5" s="205">
        <v>7085</v>
      </c>
      <c r="M5" s="204">
        <v>78360</v>
      </c>
      <c r="N5" s="205">
        <v>9367</v>
      </c>
      <c r="O5" s="206">
        <f>+M5+K5+I5</f>
        <v>177744</v>
      </c>
      <c r="P5" s="207">
        <f>+N5+L5+J5</f>
        <v>21821</v>
      </c>
      <c r="Q5" s="205">
        <f>+P5/G5</f>
        <v>149.45890410958904</v>
      </c>
      <c r="R5" s="208">
        <f>+O5/P5</f>
        <v>8.14554786673388</v>
      </c>
      <c r="S5" s="204">
        <v>277421</v>
      </c>
      <c r="T5" s="161">
        <f aca="true" t="shared" si="0" ref="T5:T36">IF(S5&lt;&gt;0,-(S5-O5)/S5,"")</f>
        <v>-0.359298683228739</v>
      </c>
      <c r="U5" s="204">
        <v>2799518</v>
      </c>
      <c r="V5" s="205">
        <v>350245</v>
      </c>
      <c r="W5" s="209">
        <f>+U5/V5</f>
        <v>7.9930277377264485</v>
      </c>
      <c r="X5" s="131"/>
    </row>
    <row r="6" spans="1:24" s="100" customFormat="1" ht="15">
      <c r="A6" s="66">
        <v>2</v>
      </c>
      <c r="B6" s="162" t="s">
        <v>98</v>
      </c>
      <c r="C6" s="80">
        <v>39647</v>
      </c>
      <c r="D6" s="147" t="s">
        <v>83</v>
      </c>
      <c r="E6" s="147" t="s">
        <v>99</v>
      </c>
      <c r="F6" s="148">
        <v>108</v>
      </c>
      <c r="G6" s="148">
        <v>98</v>
      </c>
      <c r="H6" s="148">
        <v>6</v>
      </c>
      <c r="I6" s="189">
        <v>34604.5</v>
      </c>
      <c r="J6" s="190">
        <v>3622</v>
      </c>
      <c r="K6" s="189">
        <v>54034</v>
      </c>
      <c r="L6" s="190">
        <v>5416</v>
      </c>
      <c r="M6" s="189">
        <v>64740</v>
      </c>
      <c r="N6" s="190">
        <v>6587</v>
      </c>
      <c r="O6" s="191">
        <f>I6+K6+M6</f>
        <v>153378.5</v>
      </c>
      <c r="P6" s="192">
        <f>J6+L6+N6</f>
        <v>15625</v>
      </c>
      <c r="Q6" s="193">
        <f>IF(O6&lt;&gt;0,P6/G6,"")</f>
        <v>159.4387755102041</v>
      </c>
      <c r="R6" s="149">
        <f>IF(O6&lt;&gt;0,O6/P6,"")</f>
        <v>9.816224</v>
      </c>
      <c r="S6" s="189">
        <v>197480</v>
      </c>
      <c r="T6" s="150">
        <f t="shared" si="0"/>
        <v>-0.22332134899736683</v>
      </c>
      <c r="U6" s="194">
        <v>3628165.5</v>
      </c>
      <c r="V6" s="195">
        <v>364512</v>
      </c>
      <c r="W6" s="183">
        <f>IF(U6&lt;&gt;0,U6/V6,"")</f>
        <v>9.953487127995785</v>
      </c>
      <c r="X6" s="131"/>
    </row>
    <row r="7" spans="1:24" s="101" customFormat="1" ht="18">
      <c r="A7" s="146">
        <v>3</v>
      </c>
      <c r="B7" s="231" t="s">
        <v>72</v>
      </c>
      <c r="C7" s="232">
        <v>39682</v>
      </c>
      <c r="D7" s="233" t="s">
        <v>112</v>
      </c>
      <c r="E7" s="233" t="s">
        <v>140</v>
      </c>
      <c r="F7" s="234">
        <v>57</v>
      </c>
      <c r="G7" s="234">
        <v>59</v>
      </c>
      <c r="H7" s="234">
        <v>1</v>
      </c>
      <c r="I7" s="235">
        <v>32947</v>
      </c>
      <c r="J7" s="236">
        <v>3328</v>
      </c>
      <c r="K7" s="235">
        <v>51354.5</v>
      </c>
      <c r="L7" s="236">
        <v>5046</v>
      </c>
      <c r="M7" s="235">
        <v>66433.5</v>
      </c>
      <c r="N7" s="236">
        <v>6563</v>
      </c>
      <c r="O7" s="237">
        <f>I7+K7+M7</f>
        <v>150735</v>
      </c>
      <c r="P7" s="238">
        <f>J7+L7+N7</f>
        <v>14937</v>
      </c>
      <c r="Q7" s="236">
        <f>P7/G7</f>
        <v>253.16949152542372</v>
      </c>
      <c r="R7" s="239">
        <f>+O7/P7</f>
        <v>10.091383812010443</v>
      </c>
      <c r="S7" s="235"/>
      <c r="T7" s="168">
        <f t="shared" si="0"/>
      </c>
      <c r="U7" s="240">
        <v>150735</v>
      </c>
      <c r="V7" s="241">
        <v>14937</v>
      </c>
      <c r="W7" s="242">
        <f aca="true" t="shared" si="1" ref="W7:W12">U7/V7</f>
        <v>10.091383812010443</v>
      </c>
      <c r="X7" s="132"/>
    </row>
    <row r="8" spans="1:24" s="101" customFormat="1" ht="18">
      <c r="A8" s="71">
        <v>4</v>
      </c>
      <c r="B8" s="180" t="s">
        <v>70</v>
      </c>
      <c r="C8" s="178">
        <v>39675</v>
      </c>
      <c r="D8" s="223" t="s">
        <v>149</v>
      </c>
      <c r="E8" s="177" t="s">
        <v>63</v>
      </c>
      <c r="F8" s="179">
        <v>51</v>
      </c>
      <c r="G8" s="179">
        <v>50</v>
      </c>
      <c r="H8" s="179">
        <v>2</v>
      </c>
      <c r="I8" s="224">
        <v>32582</v>
      </c>
      <c r="J8" s="225">
        <v>3099</v>
      </c>
      <c r="K8" s="224">
        <v>42924</v>
      </c>
      <c r="L8" s="225">
        <v>4061</v>
      </c>
      <c r="M8" s="224">
        <v>48230</v>
      </c>
      <c r="N8" s="225">
        <v>4518</v>
      </c>
      <c r="O8" s="226">
        <f aca="true" t="shared" si="2" ref="O8:P10">+I8+K8+M8</f>
        <v>123736</v>
      </c>
      <c r="P8" s="227">
        <f t="shared" si="2"/>
        <v>11678</v>
      </c>
      <c r="Q8" s="228">
        <f>IF(O8&lt;&gt;0,P8/G8,"")</f>
        <v>233.56</v>
      </c>
      <c r="R8" s="229">
        <f>IF(O8&lt;&gt;0,O8/P8,"")</f>
        <v>10.595649940058228</v>
      </c>
      <c r="S8" s="224">
        <v>212710</v>
      </c>
      <c r="T8" s="167">
        <f t="shared" si="0"/>
        <v>-0.4182878096939495</v>
      </c>
      <c r="U8" s="224">
        <v>461578</v>
      </c>
      <c r="V8" s="225">
        <v>46242</v>
      </c>
      <c r="W8" s="230">
        <f t="shared" si="1"/>
        <v>9.981791445006705</v>
      </c>
      <c r="X8" s="132"/>
    </row>
    <row r="9" spans="1:24" s="101" customFormat="1" ht="18">
      <c r="A9" s="66">
        <v>5</v>
      </c>
      <c r="B9" s="162" t="s">
        <v>104</v>
      </c>
      <c r="C9" s="80">
        <v>39654</v>
      </c>
      <c r="D9" s="169" t="s">
        <v>149</v>
      </c>
      <c r="E9" s="147" t="s">
        <v>150</v>
      </c>
      <c r="F9" s="148">
        <v>158</v>
      </c>
      <c r="G9" s="148">
        <v>109</v>
      </c>
      <c r="H9" s="148">
        <v>5</v>
      </c>
      <c r="I9" s="189">
        <v>28791</v>
      </c>
      <c r="J9" s="190">
        <v>3596</v>
      </c>
      <c r="K9" s="189">
        <v>35920</v>
      </c>
      <c r="L9" s="190">
        <v>4287</v>
      </c>
      <c r="M9" s="189">
        <v>41254</v>
      </c>
      <c r="N9" s="190">
        <v>4987</v>
      </c>
      <c r="O9" s="191">
        <f t="shared" si="2"/>
        <v>105965</v>
      </c>
      <c r="P9" s="192">
        <f t="shared" si="2"/>
        <v>12870</v>
      </c>
      <c r="Q9" s="193">
        <f>IF(O9&lt;&gt;0,P9/G9,"")</f>
        <v>118.07339449541284</v>
      </c>
      <c r="R9" s="149">
        <f>IF(O9&lt;&gt;0,O9/P9,"")</f>
        <v>8.233488733488734</v>
      </c>
      <c r="S9" s="189">
        <v>203468</v>
      </c>
      <c r="T9" s="150">
        <f t="shared" si="0"/>
        <v>-0.47920557532388386</v>
      </c>
      <c r="U9" s="189">
        <v>3215978</v>
      </c>
      <c r="V9" s="190">
        <v>368756</v>
      </c>
      <c r="W9" s="163">
        <f t="shared" si="1"/>
        <v>8.721154367657746</v>
      </c>
      <c r="X9" s="132"/>
    </row>
    <row r="10" spans="1:25" ht="18">
      <c r="A10" s="66">
        <v>6</v>
      </c>
      <c r="B10" s="165" t="s">
        <v>0</v>
      </c>
      <c r="C10" s="80">
        <v>39682</v>
      </c>
      <c r="D10" s="153" t="s">
        <v>153</v>
      </c>
      <c r="E10" s="153" t="s">
        <v>1</v>
      </c>
      <c r="F10" s="154">
        <v>32</v>
      </c>
      <c r="G10" s="154">
        <v>32</v>
      </c>
      <c r="H10" s="154">
        <v>1</v>
      </c>
      <c r="I10" s="189">
        <v>19640</v>
      </c>
      <c r="J10" s="190">
        <v>1835</v>
      </c>
      <c r="K10" s="189">
        <v>28923</v>
      </c>
      <c r="L10" s="190">
        <v>2565</v>
      </c>
      <c r="M10" s="189">
        <v>37466</v>
      </c>
      <c r="N10" s="190">
        <v>3406</v>
      </c>
      <c r="O10" s="191">
        <f t="shared" si="2"/>
        <v>86029</v>
      </c>
      <c r="P10" s="192">
        <f t="shared" si="2"/>
        <v>7806</v>
      </c>
      <c r="Q10" s="186">
        <f>+P10/G10</f>
        <v>243.9375</v>
      </c>
      <c r="R10" s="182">
        <f>+O10/P10</f>
        <v>11.020881373302588</v>
      </c>
      <c r="S10" s="189"/>
      <c r="T10" s="150">
        <f t="shared" si="0"/>
      </c>
      <c r="U10" s="189">
        <v>86029</v>
      </c>
      <c r="V10" s="190">
        <v>7806</v>
      </c>
      <c r="W10" s="183">
        <f t="shared" si="1"/>
        <v>11.020881373302588</v>
      </c>
      <c r="X10" s="133"/>
      <c r="Y10" s="103"/>
    </row>
    <row r="11" spans="1:24" s="98" customFormat="1" ht="18">
      <c r="A11" s="71">
        <v>7</v>
      </c>
      <c r="B11" s="210" t="s">
        <v>2</v>
      </c>
      <c r="C11" s="151">
        <v>39675</v>
      </c>
      <c r="D11" s="197" t="s">
        <v>3</v>
      </c>
      <c r="E11" s="197" t="s">
        <v>4</v>
      </c>
      <c r="F11" s="198">
        <v>38</v>
      </c>
      <c r="G11" s="198">
        <v>38</v>
      </c>
      <c r="H11" s="198">
        <v>2</v>
      </c>
      <c r="I11" s="185">
        <v>18584</v>
      </c>
      <c r="J11" s="186">
        <v>1827</v>
      </c>
      <c r="K11" s="185">
        <v>28367</v>
      </c>
      <c r="L11" s="186">
        <v>2653</v>
      </c>
      <c r="M11" s="185">
        <v>34681.5</v>
      </c>
      <c r="N11" s="186">
        <v>3214</v>
      </c>
      <c r="O11" s="187">
        <f>SUM(I11+K11+M11)</f>
        <v>81632.5</v>
      </c>
      <c r="P11" s="188">
        <f>J11+L11+N11</f>
        <v>7694</v>
      </c>
      <c r="Q11" s="186">
        <f>+P11/G11</f>
        <v>202.47368421052633</v>
      </c>
      <c r="R11" s="182">
        <f>+O11/P11</f>
        <v>10.609890824018716</v>
      </c>
      <c r="S11" s="185">
        <v>125245.5</v>
      </c>
      <c r="T11" s="150">
        <f t="shared" si="0"/>
        <v>-0.34822009573198237</v>
      </c>
      <c r="U11" s="185">
        <v>274685</v>
      </c>
      <c r="V11" s="186">
        <v>26865</v>
      </c>
      <c r="W11" s="181">
        <f t="shared" si="1"/>
        <v>10.22464172715429</v>
      </c>
      <c r="X11" s="134"/>
    </row>
    <row r="12" spans="1:24" s="98" customFormat="1" ht="18">
      <c r="A12" s="66">
        <v>8</v>
      </c>
      <c r="B12" s="162" t="s">
        <v>71</v>
      </c>
      <c r="C12" s="80">
        <v>39675</v>
      </c>
      <c r="D12" s="169" t="s">
        <v>149</v>
      </c>
      <c r="E12" s="147" t="s">
        <v>150</v>
      </c>
      <c r="F12" s="148">
        <v>99</v>
      </c>
      <c r="G12" s="148">
        <v>99</v>
      </c>
      <c r="H12" s="148">
        <v>2</v>
      </c>
      <c r="I12" s="189">
        <v>16568</v>
      </c>
      <c r="J12" s="190">
        <v>1891</v>
      </c>
      <c r="K12" s="189">
        <v>23709</v>
      </c>
      <c r="L12" s="190">
        <v>2554</v>
      </c>
      <c r="M12" s="189">
        <v>23486</v>
      </c>
      <c r="N12" s="190">
        <v>2539</v>
      </c>
      <c r="O12" s="191">
        <f>+I12+K12+M12</f>
        <v>63763</v>
      </c>
      <c r="P12" s="192">
        <f>+J12+L12+N12</f>
        <v>6984</v>
      </c>
      <c r="Q12" s="193">
        <f>IF(O12&lt;&gt;0,P12/G12,"")</f>
        <v>70.54545454545455</v>
      </c>
      <c r="R12" s="149">
        <f>IF(O12&lt;&gt;0,O12/P12,"")</f>
        <v>9.129868270332189</v>
      </c>
      <c r="S12" s="189">
        <v>131839</v>
      </c>
      <c r="T12" s="150">
        <f t="shared" si="0"/>
        <v>-0.5163570718831302</v>
      </c>
      <c r="U12" s="189">
        <v>267649</v>
      </c>
      <c r="V12" s="190">
        <v>30579</v>
      </c>
      <c r="W12" s="163">
        <f t="shared" si="1"/>
        <v>8.752706105497237</v>
      </c>
      <c r="X12" s="135"/>
    </row>
    <row r="13" spans="1:24" s="98" customFormat="1" ht="18">
      <c r="A13" s="66">
        <v>9</v>
      </c>
      <c r="B13" s="164" t="s">
        <v>5</v>
      </c>
      <c r="C13" s="151">
        <v>39682</v>
      </c>
      <c r="D13" s="152" t="s">
        <v>138</v>
      </c>
      <c r="E13" s="152" t="s">
        <v>6</v>
      </c>
      <c r="F13" s="81">
        <v>21</v>
      </c>
      <c r="G13" s="81">
        <v>21</v>
      </c>
      <c r="H13" s="81">
        <v>1</v>
      </c>
      <c r="I13" s="185">
        <v>12382</v>
      </c>
      <c r="J13" s="186">
        <v>1045</v>
      </c>
      <c r="K13" s="185">
        <v>17479</v>
      </c>
      <c r="L13" s="186">
        <v>1472</v>
      </c>
      <c r="M13" s="185">
        <v>23610</v>
      </c>
      <c r="N13" s="186">
        <v>2011</v>
      </c>
      <c r="O13" s="187">
        <f aca="true" t="shared" si="3" ref="O13:P15">+M13+K13+I13</f>
        <v>53471</v>
      </c>
      <c r="P13" s="188">
        <f t="shared" si="3"/>
        <v>4528</v>
      </c>
      <c r="Q13" s="186">
        <f>+P13/G13</f>
        <v>215.61904761904762</v>
      </c>
      <c r="R13" s="182">
        <f aca="true" t="shared" si="4" ref="R13:R19">+O13/P13</f>
        <v>11.808966431095406</v>
      </c>
      <c r="S13" s="185"/>
      <c r="T13" s="150">
        <f t="shared" si="0"/>
      </c>
      <c r="U13" s="185">
        <v>53471</v>
      </c>
      <c r="V13" s="186">
        <v>4528</v>
      </c>
      <c r="W13" s="211">
        <f>+U13/V13</f>
        <v>11.808966431095406</v>
      </c>
      <c r="X13" s="135"/>
    </row>
    <row r="14" spans="1:24" s="98" customFormat="1" ht="18">
      <c r="A14" s="71">
        <v>10</v>
      </c>
      <c r="B14" s="164" t="s">
        <v>109</v>
      </c>
      <c r="C14" s="151">
        <v>39668</v>
      </c>
      <c r="D14" s="152" t="s">
        <v>138</v>
      </c>
      <c r="E14" s="152" t="s">
        <v>110</v>
      </c>
      <c r="F14" s="81">
        <v>51</v>
      </c>
      <c r="G14" s="81">
        <v>51</v>
      </c>
      <c r="H14" s="81">
        <v>3</v>
      </c>
      <c r="I14" s="185">
        <v>10599.5</v>
      </c>
      <c r="J14" s="186">
        <v>1242</v>
      </c>
      <c r="K14" s="185">
        <v>16005</v>
      </c>
      <c r="L14" s="186">
        <v>1812</v>
      </c>
      <c r="M14" s="185">
        <v>23044.5</v>
      </c>
      <c r="N14" s="186">
        <v>2565</v>
      </c>
      <c r="O14" s="187">
        <f t="shared" si="3"/>
        <v>49649</v>
      </c>
      <c r="P14" s="188">
        <f t="shared" si="3"/>
        <v>5619</v>
      </c>
      <c r="Q14" s="186">
        <f>+P14/G14</f>
        <v>110.17647058823529</v>
      </c>
      <c r="R14" s="182">
        <f t="shared" si="4"/>
        <v>8.835913863676812</v>
      </c>
      <c r="S14" s="185">
        <v>107161</v>
      </c>
      <c r="T14" s="150">
        <f t="shared" si="0"/>
        <v>-0.5366877875346441</v>
      </c>
      <c r="U14" s="185">
        <v>470184</v>
      </c>
      <c r="V14" s="186">
        <v>52301</v>
      </c>
      <c r="W14" s="211">
        <f>+U14/V14</f>
        <v>8.98996195101432</v>
      </c>
      <c r="X14" s="135"/>
    </row>
    <row r="15" spans="1:24" s="98" customFormat="1" ht="18">
      <c r="A15" s="66">
        <v>11</v>
      </c>
      <c r="B15" s="164" t="s">
        <v>100</v>
      </c>
      <c r="C15" s="151">
        <v>39647</v>
      </c>
      <c r="D15" s="152" t="s">
        <v>138</v>
      </c>
      <c r="E15" s="152" t="s">
        <v>87</v>
      </c>
      <c r="F15" s="81">
        <v>45</v>
      </c>
      <c r="G15" s="81">
        <v>42</v>
      </c>
      <c r="H15" s="81">
        <v>6</v>
      </c>
      <c r="I15" s="185">
        <v>8025</v>
      </c>
      <c r="J15" s="186">
        <v>960</v>
      </c>
      <c r="K15" s="185">
        <v>8485</v>
      </c>
      <c r="L15" s="186">
        <v>973</v>
      </c>
      <c r="M15" s="185">
        <v>10894</v>
      </c>
      <c r="N15" s="186">
        <v>1244</v>
      </c>
      <c r="O15" s="187">
        <f t="shared" si="3"/>
        <v>27404</v>
      </c>
      <c r="P15" s="188">
        <f t="shared" si="3"/>
        <v>3177</v>
      </c>
      <c r="Q15" s="186">
        <f>+P15/G15</f>
        <v>75.64285714285714</v>
      </c>
      <c r="R15" s="182">
        <f t="shared" si="4"/>
        <v>8.625747560591753</v>
      </c>
      <c r="S15" s="185">
        <v>30780</v>
      </c>
      <c r="T15" s="150">
        <f t="shared" si="0"/>
        <v>-0.1096816114359974</v>
      </c>
      <c r="U15" s="185">
        <v>767030</v>
      </c>
      <c r="V15" s="186">
        <v>79399</v>
      </c>
      <c r="W15" s="211">
        <f>+U15/V15</f>
        <v>9.660449124044383</v>
      </c>
      <c r="X15" s="135"/>
    </row>
    <row r="16" spans="1:24" s="98" customFormat="1" ht="18">
      <c r="A16" s="66">
        <v>12</v>
      </c>
      <c r="B16" s="136" t="s">
        <v>111</v>
      </c>
      <c r="C16" s="151">
        <v>39668</v>
      </c>
      <c r="D16" s="152" t="s">
        <v>112</v>
      </c>
      <c r="E16" s="152" t="s">
        <v>140</v>
      </c>
      <c r="F16" s="81">
        <v>30</v>
      </c>
      <c r="G16" s="81">
        <v>30</v>
      </c>
      <c r="H16" s="81">
        <v>3</v>
      </c>
      <c r="I16" s="185">
        <v>4128.5</v>
      </c>
      <c r="J16" s="186">
        <v>533</v>
      </c>
      <c r="K16" s="185">
        <v>6606.5</v>
      </c>
      <c r="L16" s="186">
        <v>793</v>
      </c>
      <c r="M16" s="185">
        <v>8190.5</v>
      </c>
      <c r="N16" s="186">
        <v>967</v>
      </c>
      <c r="O16" s="191">
        <f>I16+K16+M16</f>
        <v>18925.5</v>
      </c>
      <c r="P16" s="192">
        <f>J16+L16+N16</f>
        <v>2293</v>
      </c>
      <c r="Q16" s="186">
        <f>P16/G16</f>
        <v>76.43333333333334</v>
      </c>
      <c r="R16" s="182">
        <f t="shared" si="4"/>
        <v>8.253597906672482</v>
      </c>
      <c r="S16" s="185">
        <v>32243</v>
      </c>
      <c r="T16" s="150">
        <f t="shared" si="0"/>
        <v>-0.41303538752597463</v>
      </c>
      <c r="U16" s="196">
        <v>165466.5</v>
      </c>
      <c r="V16" s="190">
        <v>19151</v>
      </c>
      <c r="W16" s="181">
        <f>U16/V16</f>
        <v>8.640097122865647</v>
      </c>
      <c r="X16" s="135"/>
    </row>
    <row r="17" spans="1:24" s="98" customFormat="1" ht="18">
      <c r="A17" s="66">
        <v>13</v>
      </c>
      <c r="B17" s="164" t="s">
        <v>7</v>
      </c>
      <c r="C17" s="151">
        <v>39640</v>
      </c>
      <c r="D17" s="152" t="s">
        <v>138</v>
      </c>
      <c r="E17" s="152" t="s">
        <v>97</v>
      </c>
      <c r="F17" s="81">
        <v>137</v>
      </c>
      <c r="G17" s="81">
        <v>40</v>
      </c>
      <c r="H17" s="81">
        <v>7</v>
      </c>
      <c r="I17" s="185">
        <v>3056</v>
      </c>
      <c r="J17" s="186">
        <v>616</v>
      </c>
      <c r="K17" s="185">
        <v>2968</v>
      </c>
      <c r="L17" s="186">
        <v>547</v>
      </c>
      <c r="M17" s="185">
        <v>3823</v>
      </c>
      <c r="N17" s="186">
        <v>692</v>
      </c>
      <c r="O17" s="187">
        <f>+M17+K17+I17</f>
        <v>9847</v>
      </c>
      <c r="P17" s="188">
        <f>+N17+L17+J17</f>
        <v>1855</v>
      </c>
      <c r="Q17" s="186">
        <f>+P17/G17</f>
        <v>46.375</v>
      </c>
      <c r="R17" s="182">
        <f t="shared" si="4"/>
        <v>5.308355795148248</v>
      </c>
      <c r="S17" s="185">
        <v>19089</v>
      </c>
      <c r="T17" s="150">
        <f t="shared" si="0"/>
        <v>-0.48415317722248413</v>
      </c>
      <c r="U17" s="185">
        <v>1587707</v>
      </c>
      <c r="V17" s="186">
        <v>208365</v>
      </c>
      <c r="W17" s="211">
        <f>+U17/V17</f>
        <v>7.619835385021477</v>
      </c>
      <c r="X17" s="135"/>
    </row>
    <row r="18" spans="1:24" s="98" customFormat="1" ht="18">
      <c r="A18" s="71">
        <v>14</v>
      </c>
      <c r="B18" s="136" t="s">
        <v>115</v>
      </c>
      <c r="C18" s="151">
        <v>39647</v>
      </c>
      <c r="D18" s="152" t="s">
        <v>116</v>
      </c>
      <c r="E18" s="152" t="s">
        <v>112</v>
      </c>
      <c r="F18" s="81">
        <v>25</v>
      </c>
      <c r="G18" s="81">
        <v>25</v>
      </c>
      <c r="H18" s="81">
        <v>6</v>
      </c>
      <c r="I18" s="185">
        <v>1931.5</v>
      </c>
      <c r="J18" s="186">
        <v>323</v>
      </c>
      <c r="K18" s="185">
        <v>3102.5</v>
      </c>
      <c r="L18" s="186">
        <v>488</v>
      </c>
      <c r="M18" s="185">
        <v>4719</v>
      </c>
      <c r="N18" s="186">
        <v>741</v>
      </c>
      <c r="O18" s="191">
        <f>I18+K18+M18</f>
        <v>9753</v>
      </c>
      <c r="P18" s="192">
        <f>J18+L18+N18</f>
        <v>1552</v>
      </c>
      <c r="Q18" s="186">
        <f>+P18/G18</f>
        <v>62.08</v>
      </c>
      <c r="R18" s="182">
        <f t="shared" si="4"/>
        <v>6.284149484536083</v>
      </c>
      <c r="S18" s="185">
        <v>12067.5</v>
      </c>
      <c r="T18" s="150">
        <f t="shared" si="0"/>
        <v>-0.1917961466749534</v>
      </c>
      <c r="U18" s="196">
        <v>180809.5</v>
      </c>
      <c r="V18" s="190">
        <v>24465</v>
      </c>
      <c r="W18" s="181">
        <f>U18/V18</f>
        <v>7.39053750255467</v>
      </c>
      <c r="X18" s="135"/>
    </row>
    <row r="19" spans="1:24" s="98" customFormat="1" ht="18">
      <c r="A19" s="66">
        <v>15</v>
      </c>
      <c r="B19" s="164" t="s">
        <v>95</v>
      </c>
      <c r="C19" s="151">
        <v>39633</v>
      </c>
      <c r="D19" s="152" t="s">
        <v>138</v>
      </c>
      <c r="E19" s="152" t="s">
        <v>139</v>
      </c>
      <c r="F19" s="81">
        <v>123</v>
      </c>
      <c r="G19" s="81">
        <v>34</v>
      </c>
      <c r="H19" s="81">
        <v>8</v>
      </c>
      <c r="I19" s="185">
        <v>1880</v>
      </c>
      <c r="J19" s="186">
        <v>267</v>
      </c>
      <c r="K19" s="185">
        <v>3123</v>
      </c>
      <c r="L19" s="186">
        <v>446</v>
      </c>
      <c r="M19" s="185">
        <v>3221</v>
      </c>
      <c r="N19" s="186">
        <v>482</v>
      </c>
      <c r="O19" s="187">
        <f>+M19+K19+I19</f>
        <v>8224</v>
      </c>
      <c r="P19" s="188">
        <f>+N19+L19+J19</f>
        <v>1195</v>
      </c>
      <c r="Q19" s="186">
        <f>+P19/G19</f>
        <v>35.14705882352941</v>
      </c>
      <c r="R19" s="182">
        <f t="shared" si="4"/>
        <v>6.882008368200837</v>
      </c>
      <c r="S19" s="185">
        <v>18517</v>
      </c>
      <c r="T19" s="150">
        <f t="shared" si="0"/>
        <v>-0.5558675811416536</v>
      </c>
      <c r="U19" s="185">
        <v>1474592</v>
      </c>
      <c r="V19" s="186">
        <v>199527</v>
      </c>
      <c r="W19" s="211">
        <f>+U19/V19</f>
        <v>7.390438386784746</v>
      </c>
      <c r="X19" s="135"/>
    </row>
    <row r="20" spans="1:24" s="98" customFormat="1" ht="18">
      <c r="A20" s="66">
        <v>16</v>
      </c>
      <c r="B20" s="162" t="s">
        <v>94</v>
      </c>
      <c r="C20" s="80">
        <v>39633</v>
      </c>
      <c r="D20" s="169" t="s">
        <v>149</v>
      </c>
      <c r="E20" s="147" t="s">
        <v>63</v>
      </c>
      <c r="F20" s="148">
        <v>142</v>
      </c>
      <c r="G20" s="148">
        <v>27</v>
      </c>
      <c r="H20" s="148">
        <v>8</v>
      </c>
      <c r="I20" s="189">
        <v>1886</v>
      </c>
      <c r="J20" s="190">
        <v>302</v>
      </c>
      <c r="K20" s="189">
        <v>2312</v>
      </c>
      <c r="L20" s="190">
        <v>369</v>
      </c>
      <c r="M20" s="189">
        <v>2881</v>
      </c>
      <c r="N20" s="190">
        <v>448</v>
      </c>
      <c r="O20" s="191">
        <f>+I20+K20+M20</f>
        <v>7079</v>
      </c>
      <c r="P20" s="192">
        <f>+J20+L20+N20</f>
        <v>1119</v>
      </c>
      <c r="Q20" s="193">
        <f>IF(O20&lt;&gt;0,P20/G20,"")</f>
        <v>41.44444444444444</v>
      </c>
      <c r="R20" s="149">
        <f>IF(O20&lt;&gt;0,O20/P20,"")</f>
        <v>6.326184092940125</v>
      </c>
      <c r="S20" s="189">
        <v>16777</v>
      </c>
      <c r="T20" s="150">
        <f t="shared" si="0"/>
        <v>-0.5780532872384813</v>
      </c>
      <c r="U20" s="189">
        <v>2582470</v>
      </c>
      <c r="V20" s="190">
        <v>322142</v>
      </c>
      <c r="W20" s="163">
        <f>U20/V20</f>
        <v>8.016557915453433</v>
      </c>
      <c r="X20" s="135"/>
    </row>
    <row r="21" spans="1:24" s="98" customFormat="1" ht="18">
      <c r="A21" s="66">
        <v>17</v>
      </c>
      <c r="B21" s="136" t="s">
        <v>8</v>
      </c>
      <c r="C21" s="151">
        <v>39682</v>
      </c>
      <c r="D21" s="152" t="s">
        <v>112</v>
      </c>
      <c r="E21" s="152" t="s">
        <v>120</v>
      </c>
      <c r="F21" s="81">
        <v>6</v>
      </c>
      <c r="G21" s="81">
        <v>6</v>
      </c>
      <c r="H21" s="81">
        <v>1</v>
      </c>
      <c r="I21" s="185">
        <v>1555</v>
      </c>
      <c r="J21" s="186">
        <v>125</v>
      </c>
      <c r="K21" s="185">
        <v>2181</v>
      </c>
      <c r="L21" s="186">
        <v>177</v>
      </c>
      <c r="M21" s="185">
        <v>2563.5</v>
      </c>
      <c r="N21" s="186">
        <v>200</v>
      </c>
      <c r="O21" s="191">
        <f>I21+K21+M21</f>
        <v>6299.5</v>
      </c>
      <c r="P21" s="192">
        <f>J21+L21+N21</f>
        <v>502</v>
      </c>
      <c r="Q21" s="186">
        <f>P21/G21</f>
        <v>83.66666666666667</v>
      </c>
      <c r="R21" s="182">
        <f>+O21/P21</f>
        <v>12.548804780876495</v>
      </c>
      <c r="S21" s="185"/>
      <c r="T21" s="150">
        <f t="shared" si="0"/>
      </c>
      <c r="U21" s="196">
        <v>6299.5</v>
      </c>
      <c r="V21" s="190">
        <v>502</v>
      </c>
      <c r="W21" s="181">
        <f>U21/V21</f>
        <v>12.548804780876495</v>
      </c>
      <c r="X21" s="135"/>
    </row>
    <row r="22" spans="1:24" s="98" customFormat="1" ht="18">
      <c r="A22" s="71">
        <v>18</v>
      </c>
      <c r="B22" s="165" t="s">
        <v>159</v>
      </c>
      <c r="C22" s="80">
        <v>39633</v>
      </c>
      <c r="D22" s="153" t="s">
        <v>153</v>
      </c>
      <c r="E22" s="153" t="s">
        <v>110</v>
      </c>
      <c r="F22" s="154">
        <v>28</v>
      </c>
      <c r="G22" s="154">
        <v>20</v>
      </c>
      <c r="H22" s="154">
        <v>8</v>
      </c>
      <c r="I22" s="189">
        <v>1406</v>
      </c>
      <c r="J22" s="190">
        <v>279</v>
      </c>
      <c r="K22" s="189">
        <v>1985</v>
      </c>
      <c r="L22" s="190">
        <v>382</v>
      </c>
      <c r="M22" s="189">
        <v>2485</v>
      </c>
      <c r="N22" s="190">
        <v>446</v>
      </c>
      <c r="O22" s="191">
        <f>+I22+K22+M22</f>
        <v>5876</v>
      </c>
      <c r="P22" s="192">
        <f>+J22+L22+N22</f>
        <v>1107</v>
      </c>
      <c r="Q22" s="186">
        <f>+P22/G22</f>
        <v>55.35</v>
      </c>
      <c r="R22" s="182">
        <f>+O22/P22</f>
        <v>5.308039747064138</v>
      </c>
      <c r="S22" s="189">
        <v>10070</v>
      </c>
      <c r="T22" s="150">
        <f t="shared" si="0"/>
        <v>-0.41648460774577956</v>
      </c>
      <c r="U22" s="189">
        <v>282162</v>
      </c>
      <c r="V22" s="190">
        <v>36448</v>
      </c>
      <c r="W22" s="183">
        <f>U22/V22</f>
        <v>7.741494732221247</v>
      </c>
      <c r="X22" s="135"/>
    </row>
    <row r="23" spans="1:24" s="98" customFormat="1" ht="18">
      <c r="A23" s="66">
        <v>19</v>
      </c>
      <c r="B23" s="136" t="s">
        <v>117</v>
      </c>
      <c r="C23" s="151">
        <v>39626</v>
      </c>
      <c r="D23" s="152" t="s">
        <v>116</v>
      </c>
      <c r="E23" s="152" t="s">
        <v>118</v>
      </c>
      <c r="F23" s="81">
        <v>17</v>
      </c>
      <c r="G23" s="81">
        <v>17</v>
      </c>
      <c r="H23" s="81">
        <v>9</v>
      </c>
      <c r="I23" s="185">
        <v>1179</v>
      </c>
      <c r="J23" s="186">
        <v>175</v>
      </c>
      <c r="K23" s="185">
        <v>2072.5</v>
      </c>
      <c r="L23" s="186">
        <v>333</v>
      </c>
      <c r="M23" s="185">
        <v>2269</v>
      </c>
      <c r="N23" s="186">
        <v>328</v>
      </c>
      <c r="O23" s="191">
        <f>I23+K23+M23</f>
        <v>5520.5</v>
      </c>
      <c r="P23" s="192">
        <f>J23+L23+N23</f>
        <v>836</v>
      </c>
      <c r="Q23" s="186">
        <f>+P23/G23</f>
        <v>49.1764705882353</v>
      </c>
      <c r="R23" s="182">
        <f>+O23/P23</f>
        <v>6.603468899521531</v>
      </c>
      <c r="S23" s="185">
        <v>4213.5</v>
      </c>
      <c r="T23" s="150">
        <f t="shared" si="0"/>
        <v>0.3101934258929631</v>
      </c>
      <c r="U23" s="196">
        <v>99287</v>
      </c>
      <c r="V23" s="190">
        <v>12530</v>
      </c>
      <c r="W23" s="181">
        <f>U23/V23</f>
        <v>7.923942537909018</v>
      </c>
      <c r="X23" s="135"/>
    </row>
    <row r="24" spans="1:24" s="98" customFormat="1" ht="18">
      <c r="A24" s="66">
        <v>20</v>
      </c>
      <c r="B24" s="164" t="s">
        <v>105</v>
      </c>
      <c r="C24" s="151">
        <v>39654</v>
      </c>
      <c r="D24" s="152" t="s">
        <v>138</v>
      </c>
      <c r="E24" s="152" t="s">
        <v>87</v>
      </c>
      <c r="F24" s="81">
        <v>35</v>
      </c>
      <c r="G24" s="81">
        <v>26</v>
      </c>
      <c r="H24" s="81">
        <v>5</v>
      </c>
      <c r="I24" s="185">
        <v>1424</v>
      </c>
      <c r="J24" s="186">
        <v>236</v>
      </c>
      <c r="K24" s="185">
        <v>1587</v>
      </c>
      <c r="L24" s="186">
        <v>245</v>
      </c>
      <c r="M24" s="185">
        <v>2015</v>
      </c>
      <c r="N24" s="186">
        <v>318</v>
      </c>
      <c r="O24" s="187">
        <f>+M24+K24+I24</f>
        <v>5026</v>
      </c>
      <c r="P24" s="188">
        <f>+N24+L24+J24</f>
        <v>799</v>
      </c>
      <c r="Q24" s="186">
        <f>+P24/G24</f>
        <v>30.73076923076923</v>
      </c>
      <c r="R24" s="182">
        <f>+O24/P24</f>
        <v>6.2903629536921155</v>
      </c>
      <c r="S24" s="185">
        <v>10214</v>
      </c>
      <c r="T24" s="150">
        <f t="shared" si="0"/>
        <v>-0.5079302917564128</v>
      </c>
      <c r="U24" s="185">
        <v>200608</v>
      </c>
      <c r="V24" s="186">
        <v>22186</v>
      </c>
      <c r="W24" s="211">
        <f>+U24/V24</f>
        <v>9.042098620751826</v>
      </c>
      <c r="X24" s="135"/>
    </row>
    <row r="25" spans="1:24" s="98" customFormat="1" ht="18">
      <c r="A25" s="66">
        <v>21</v>
      </c>
      <c r="B25" s="210" t="s">
        <v>113</v>
      </c>
      <c r="C25" s="160">
        <v>39668</v>
      </c>
      <c r="D25" s="158" t="s">
        <v>103</v>
      </c>
      <c r="E25" s="158" t="s">
        <v>114</v>
      </c>
      <c r="F25" s="159">
        <v>11</v>
      </c>
      <c r="G25" s="159">
        <v>11</v>
      </c>
      <c r="H25" s="159">
        <v>3</v>
      </c>
      <c r="I25" s="199">
        <v>1116</v>
      </c>
      <c r="J25" s="200">
        <v>181</v>
      </c>
      <c r="K25" s="199">
        <v>1349</v>
      </c>
      <c r="L25" s="200">
        <v>207</v>
      </c>
      <c r="M25" s="199">
        <v>1278</v>
      </c>
      <c r="N25" s="200">
        <v>190</v>
      </c>
      <c r="O25" s="201">
        <f>SUM(I25+K25+M25)</f>
        <v>3743</v>
      </c>
      <c r="P25" s="202">
        <f>SUM(J25+L25+N25)</f>
        <v>578</v>
      </c>
      <c r="Q25" s="200">
        <f>P25/G25</f>
        <v>52.54545454545455</v>
      </c>
      <c r="R25" s="176">
        <f>O25/P25</f>
        <v>6.475778546712803</v>
      </c>
      <c r="S25" s="199">
        <v>2680</v>
      </c>
      <c r="T25" s="150">
        <f t="shared" si="0"/>
        <v>0.3966417910447761</v>
      </c>
      <c r="U25" s="203">
        <v>32174</v>
      </c>
      <c r="V25" s="200">
        <v>3149</v>
      </c>
      <c r="W25" s="175">
        <f aca="true" t="shared" si="5" ref="W25:W34">U25/V25</f>
        <v>10.217211813274055</v>
      </c>
      <c r="X25" s="135"/>
    </row>
    <row r="26" spans="1:24" s="98" customFormat="1" ht="18">
      <c r="A26" s="71">
        <v>22</v>
      </c>
      <c r="B26" s="210" t="s">
        <v>9</v>
      </c>
      <c r="C26" s="151">
        <v>39486</v>
      </c>
      <c r="D26" s="197" t="s">
        <v>3</v>
      </c>
      <c r="E26" s="197" t="s">
        <v>10</v>
      </c>
      <c r="F26" s="198">
        <v>61</v>
      </c>
      <c r="G26" s="198">
        <v>7</v>
      </c>
      <c r="H26" s="198">
        <v>22</v>
      </c>
      <c r="I26" s="185">
        <v>831</v>
      </c>
      <c r="J26" s="186">
        <v>130</v>
      </c>
      <c r="K26" s="185">
        <v>1026</v>
      </c>
      <c r="L26" s="186">
        <v>142</v>
      </c>
      <c r="M26" s="185">
        <v>1298</v>
      </c>
      <c r="N26" s="186">
        <v>173</v>
      </c>
      <c r="O26" s="187">
        <f>SUM(I26+K26+M26)</f>
        <v>3155</v>
      </c>
      <c r="P26" s="188">
        <f>J26+L26+N26</f>
        <v>445</v>
      </c>
      <c r="Q26" s="186">
        <f>+P26/G26</f>
        <v>63.57142857142857</v>
      </c>
      <c r="R26" s="182">
        <f>+O26/P26</f>
        <v>7.089887640449438</v>
      </c>
      <c r="S26" s="185"/>
      <c r="T26" s="150">
        <f t="shared" si="0"/>
      </c>
      <c r="U26" s="185">
        <v>816576.84</v>
      </c>
      <c r="V26" s="186">
        <v>117711</v>
      </c>
      <c r="W26" s="181">
        <f t="shared" si="5"/>
        <v>6.937132808318679</v>
      </c>
      <c r="X26" s="135"/>
    </row>
    <row r="27" spans="1:24" s="98" customFormat="1" ht="18">
      <c r="A27" s="66">
        <v>23</v>
      </c>
      <c r="B27" s="210" t="s">
        <v>11</v>
      </c>
      <c r="C27" s="151">
        <v>39678</v>
      </c>
      <c r="D27" s="197" t="s">
        <v>3</v>
      </c>
      <c r="E27" s="197" t="s">
        <v>4</v>
      </c>
      <c r="F27" s="198">
        <v>18</v>
      </c>
      <c r="G27" s="198">
        <v>18</v>
      </c>
      <c r="H27" s="198">
        <v>6</v>
      </c>
      <c r="I27" s="185">
        <v>658</v>
      </c>
      <c r="J27" s="186">
        <v>119</v>
      </c>
      <c r="K27" s="185">
        <v>1044</v>
      </c>
      <c r="L27" s="186">
        <v>190</v>
      </c>
      <c r="M27" s="185">
        <v>1329</v>
      </c>
      <c r="N27" s="186">
        <v>238</v>
      </c>
      <c r="O27" s="187">
        <f>SUM(I27+K27+M27)</f>
        <v>3031</v>
      </c>
      <c r="P27" s="188">
        <f>J27+L27+N27</f>
        <v>547</v>
      </c>
      <c r="Q27" s="186">
        <f>+P27/G27</f>
        <v>30.38888888888889</v>
      </c>
      <c r="R27" s="182">
        <f>+O27/P27</f>
        <v>5.541133455210238</v>
      </c>
      <c r="S27" s="185"/>
      <c r="T27" s="150">
        <f t="shared" si="0"/>
      </c>
      <c r="U27" s="185">
        <v>107430.5</v>
      </c>
      <c r="V27" s="186">
        <v>12046</v>
      </c>
      <c r="W27" s="181">
        <f t="shared" si="5"/>
        <v>8.91835464054458</v>
      </c>
      <c r="X27" s="135"/>
    </row>
    <row r="28" spans="1:24" s="98" customFormat="1" ht="18">
      <c r="A28" s="66">
        <v>24</v>
      </c>
      <c r="B28" s="136" t="s">
        <v>124</v>
      </c>
      <c r="C28" s="151">
        <v>39598</v>
      </c>
      <c r="D28" s="152" t="s">
        <v>116</v>
      </c>
      <c r="E28" s="152" t="s">
        <v>125</v>
      </c>
      <c r="F28" s="81">
        <v>38</v>
      </c>
      <c r="G28" s="81">
        <v>8</v>
      </c>
      <c r="H28" s="81">
        <v>13</v>
      </c>
      <c r="I28" s="185">
        <v>599.5</v>
      </c>
      <c r="J28" s="186">
        <v>109</v>
      </c>
      <c r="K28" s="185">
        <v>679</v>
      </c>
      <c r="L28" s="186">
        <v>113</v>
      </c>
      <c r="M28" s="185">
        <v>1119</v>
      </c>
      <c r="N28" s="186">
        <v>171</v>
      </c>
      <c r="O28" s="191">
        <f>I28+K28+M28</f>
        <v>2397.5</v>
      </c>
      <c r="P28" s="192">
        <f>J28+L28+N28</f>
        <v>393</v>
      </c>
      <c r="Q28" s="186">
        <f>+P28/G28</f>
        <v>49.125</v>
      </c>
      <c r="R28" s="182">
        <f>+O28/P28</f>
        <v>6.100508905852418</v>
      </c>
      <c r="S28" s="185">
        <v>1494</v>
      </c>
      <c r="T28" s="150">
        <f t="shared" si="0"/>
        <v>0.6047523427041499</v>
      </c>
      <c r="U28" s="196">
        <v>261514.5</v>
      </c>
      <c r="V28" s="190">
        <v>33395</v>
      </c>
      <c r="W28" s="181">
        <f t="shared" si="5"/>
        <v>7.830947746668663</v>
      </c>
      <c r="X28" s="135"/>
    </row>
    <row r="29" spans="1:24" s="98" customFormat="1" ht="18">
      <c r="A29" s="66">
        <v>25</v>
      </c>
      <c r="B29" s="165" t="s">
        <v>160</v>
      </c>
      <c r="C29" s="80">
        <v>39668</v>
      </c>
      <c r="D29" s="153" t="s">
        <v>153</v>
      </c>
      <c r="E29" s="153" t="s">
        <v>110</v>
      </c>
      <c r="F29" s="154">
        <v>7</v>
      </c>
      <c r="G29" s="154">
        <v>7</v>
      </c>
      <c r="H29" s="154">
        <v>3</v>
      </c>
      <c r="I29" s="189">
        <v>430</v>
      </c>
      <c r="J29" s="190">
        <v>45</v>
      </c>
      <c r="K29" s="189">
        <v>944</v>
      </c>
      <c r="L29" s="190">
        <v>91</v>
      </c>
      <c r="M29" s="189">
        <v>987</v>
      </c>
      <c r="N29" s="190">
        <v>104</v>
      </c>
      <c r="O29" s="191">
        <f>+I29+K29+M29</f>
        <v>2361</v>
      </c>
      <c r="P29" s="192">
        <f>+J29+L29+N29</f>
        <v>240</v>
      </c>
      <c r="Q29" s="186">
        <f>+P29/G29</f>
        <v>34.285714285714285</v>
      </c>
      <c r="R29" s="182">
        <f>+O29/P29</f>
        <v>9.8375</v>
      </c>
      <c r="S29" s="189">
        <v>2442</v>
      </c>
      <c r="T29" s="150">
        <f t="shared" si="0"/>
        <v>-0.033169533169533166</v>
      </c>
      <c r="U29" s="189">
        <v>25088</v>
      </c>
      <c r="V29" s="190">
        <v>2288</v>
      </c>
      <c r="W29" s="183">
        <f t="shared" si="5"/>
        <v>10.965034965034965</v>
      </c>
      <c r="X29" s="134"/>
    </row>
    <row r="30" spans="1:24" s="98" customFormat="1" ht="18">
      <c r="A30" s="71">
        <v>26</v>
      </c>
      <c r="B30" s="210" t="s">
        <v>88</v>
      </c>
      <c r="C30" s="160">
        <v>39612</v>
      </c>
      <c r="D30" s="158" t="s">
        <v>103</v>
      </c>
      <c r="E30" s="158" t="s">
        <v>89</v>
      </c>
      <c r="F30" s="159">
        <v>25</v>
      </c>
      <c r="G30" s="159">
        <v>7</v>
      </c>
      <c r="H30" s="159">
        <v>11</v>
      </c>
      <c r="I30" s="199">
        <v>412</v>
      </c>
      <c r="J30" s="200">
        <v>79</v>
      </c>
      <c r="K30" s="199">
        <v>672</v>
      </c>
      <c r="L30" s="200">
        <v>112</v>
      </c>
      <c r="M30" s="199">
        <v>1251</v>
      </c>
      <c r="N30" s="200">
        <v>205</v>
      </c>
      <c r="O30" s="201">
        <f>SUM(I30+K30+M30)</f>
        <v>2335</v>
      </c>
      <c r="P30" s="202">
        <f>SUM(J30+L30+N30)</f>
        <v>396</v>
      </c>
      <c r="Q30" s="200">
        <f>P30/G30</f>
        <v>56.57142857142857</v>
      </c>
      <c r="R30" s="176">
        <f>O30/P30</f>
        <v>5.896464646464646</v>
      </c>
      <c r="S30" s="199">
        <v>5572</v>
      </c>
      <c r="T30" s="150">
        <f t="shared" si="0"/>
        <v>-0.580940416367552</v>
      </c>
      <c r="U30" s="199">
        <v>199740</v>
      </c>
      <c r="V30" s="200">
        <v>27961</v>
      </c>
      <c r="W30" s="175">
        <f t="shared" si="5"/>
        <v>7.143521333285648</v>
      </c>
      <c r="X30" s="134"/>
    </row>
    <row r="31" spans="1:24" s="98" customFormat="1" ht="18">
      <c r="A31" s="66">
        <v>27</v>
      </c>
      <c r="B31" s="136" t="s">
        <v>119</v>
      </c>
      <c r="C31" s="151">
        <v>39549</v>
      </c>
      <c r="D31" s="152" t="s">
        <v>116</v>
      </c>
      <c r="E31" s="152" t="s">
        <v>120</v>
      </c>
      <c r="F31" s="81">
        <v>4</v>
      </c>
      <c r="G31" s="81">
        <v>4</v>
      </c>
      <c r="H31" s="81">
        <v>20</v>
      </c>
      <c r="I31" s="185">
        <v>89</v>
      </c>
      <c r="J31" s="186">
        <v>17</v>
      </c>
      <c r="K31" s="185">
        <v>961</v>
      </c>
      <c r="L31" s="186">
        <v>148</v>
      </c>
      <c r="M31" s="185">
        <v>1249</v>
      </c>
      <c r="N31" s="186">
        <v>201</v>
      </c>
      <c r="O31" s="191">
        <f>I31+K31+M31</f>
        <v>2299</v>
      </c>
      <c r="P31" s="192">
        <f>J31+L31+N31</f>
        <v>366</v>
      </c>
      <c r="Q31" s="186">
        <f>+P31/G31</f>
        <v>91.5</v>
      </c>
      <c r="R31" s="182">
        <f>+O31/P31</f>
        <v>6.281420765027322</v>
      </c>
      <c r="S31" s="185">
        <v>954</v>
      </c>
      <c r="T31" s="150">
        <f t="shared" si="0"/>
        <v>1.409853249475891</v>
      </c>
      <c r="U31" s="196">
        <v>101701</v>
      </c>
      <c r="V31" s="190">
        <v>14825</v>
      </c>
      <c r="W31" s="181">
        <f t="shared" si="5"/>
        <v>6.860101180438448</v>
      </c>
      <c r="X31" s="134"/>
    </row>
    <row r="32" spans="1:24" s="98" customFormat="1" ht="18">
      <c r="A32" s="66">
        <v>28</v>
      </c>
      <c r="B32" s="166" t="s">
        <v>101</v>
      </c>
      <c r="C32" s="155">
        <v>39647</v>
      </c>
      <c r="D32" s="170" t="s">
        <v>107</v>
      </c>
      <c r="E32" s="156" t="s">
        <v>102</v>
      </c>
      <c r="F32" s="157">
        <v>5</v>
      </c>
      <c r="G32" s="157">
        <v>4</v>
      </c>
      <c r="H32" s="157">
        <v>6</v>
      </c>
      <c r="I32" s="185">
        <v>544</v>
      </c>
      <c r="J32" s="186">
        <v>106</v>
      </c>
      <c r="K32" s="185">
        <v>663</v>
      </c>
      <c r="L32" s="186">
        <v>128</v>
      </c>
      <c r="M32" s="185">
        <v>900</v>
      </c>
      <c r="N32" s="186">
        <v>175</v>
      </c>
      <c r="O32" s="187">
        <v>2107</v>
      </c>
      <c r="P32" s="188">
        <v>409</v>
      </c>
      <c r="Q32" s="186"/>
      <c r="R32" s="182"/>
      <c r="S32" s="199">
        <v>-5010</v>
      </c>
      <c r="T32" s="150">
        <f t="shared" si="0"/>
        <v>-1.4205588822355288</v>
      </c>
      <c r="U32" s="185">
        <v>47387</v>
      </c>
      <c r="V32" s="186">
        <v>5691</v>
      </c>
      <c r="W32" s="175">
        <f t="shared" si="5"/>
        <v>8.326656123704094</v>
      </c>
      <c r="X32" s="134"/>
    </row>
    <row r="33" spans="1:24" s="98" customFormat="1" ht="18">
      <c r="A33" s="66">
        <v>29</v>
      </c>
      <c r="B33" s="210" t="s">
        <v>12</v>
      </c>
      <c r="C33" s="151">
        <v>39619</v>
      </c>
      <c r="D33" s="197" t="s">
        <v>3</v>
      </c>
      <c r="E33" s="197" t="s">
        <v>3</v>
      </c>
      <c r="F33" s="198">
        <v>20</v>
      </c>
      <c r="G33" s="198">
        <v>8</v>
      </c>
      <c r="H33" s="198">
        <v>10</v>
      </c>
      <c r="I33" s="185">
        <v>519</v>
      </c>
      <c r="J33" s="186">
        <v>94</v>
      </c>
      <c r="K33" s="185">
        <v>629</v>
      </c>
      <c r="L33" s="186">
        <v>118</v>
      </c>
      <c r="M33" s="185">
        <v>916</v>
      </c>
      <c r="N33" s="186">
        <v>160</v>
      </c>
      <c r="O33" s="187">
        <f>SUM(I33+K33+M33)</f>
        <v>2064</v>
      </c>
      <c r="P33" s="188">
        <f>J33+L33+N33</f>
        <v>372</v>
      </c>
      <c r="Q33" s="186">
        <f>+P33/G33</f>
        <v>46.5</v>
      </c>
      <c r="R33" s="182">
        <f>+O33/P33</f>
        <v>5.548387096774194</v>
      </c>
      <c r="S33" s="185"/>
      <c r="T33" s="150">
        <f t="shared" si="0"/>
      </c>
      <c r="U33" s="185">
        <v>166505</v>
      </c>
      <c r="V33" s="186">
        <v>22850</v>
      </c>
      <c r="W33" s="181">
        <f t="shared" si="5"/>
        <v>7.286870897155361</v>
      </c>
      <c r="X33" s="134"/>
    </row>
    <row r="34" spans="1:24" s="98" customFormat="1" ht="18">
      <c r="A34" s="71">
        <v>30</v>
      </c>
      <c r="B34" s="165" t="s">
        <v>158</v>
      </c>
      <c r="C34" s="80">
        <v>39605</v>
      </c>
      <c r="D34" s="153" t="s">
        <v>153</v>
      </c>
      <c r="E34" s="153" t="s">
        <v>110</v>
      </c>
      <c r="F34" s="154">
        <v>20</v>
      </c>
      <c r="G34" s="154">
        <v>4</v>
      </c>
      <c r="H34" s="154">
        <v>12</v>
      </c>
      <c r="I34" s="189">
        <v>564</v>
      </c>
      <c r="J34" s="190">
        <v>103</v>
      </c>
      <c r="K34" s="189">
        <v>644</v>
      </c>
      <c r="L34" s="190">
        <v>120</v>
      </c>
      <c r="M34" s="189">
        <v>850</v>
      </c>
      <c r="N34" s="190">
        <v>162</v>
      </c>
      <c r="O34" s="191">
        <f>+I34+K34+M34</f>
        <v>2058</v>
      </c>
      <c r="P34" s="192">
        <f>+J34+L34+N34</f>
        <v>385</v>
      </c>
      <c r="Q34" s="186">
        <f>+P34/G34</f>
        <v>96.25</v>
      </c>
      <c r="R34" s="182">
        <f>+O34/P34</f>
        <v>5.345454545454546</v>
      </c>
      <c r="S34" s="189">
        <v>148</v>
      </c>
      <c r="T34" s="150">
        <f t="shared" si="0"/>
        <v>12.905405405405405</v>
      </c>
      <c r="U34" s="189">
        <v>166466</v>
      </c>
      <c r="V34" s="190">
        <v>18820</v>
      </c>
      <c r="W34" s="183">
        <f t="shared" si="5"/>
        <v>8.845164718384698</v>
      </c>
      <c r="X34" s="134"/>
    </row>
    <row r="35" spans="1:24" s="98" customFormat="1" ht="18">
      <c r="A35" s="66">
        <v>31</v>
      </c>
      <c r="B35" s="164" t="s">
        <v>92</v>
      </c>
      <c r="C35" s="151">
        <v>39626</v>
      </c>
      <c r="D35" s="152" t="s">
        <v>138</v>
      </c>
      <c r="E35" s="152" t="s">
        <v>87</v>
      </c>
      <c r="F35" s="81">
        <v>118</v>
      </c>
      <c r="G35" s="81">
        <v>13</v>
      </c>
      <c r="H35" s="81">
        <v>9</v>
      </c>
      <c r="I35" s="185">
        <v>595</v>
      </c>
      <c r="J35" s="186">
        <v>117</v>
      </c>
      <c r="K35" s="185">
        <v>526</v>
      </c>
      <c r="L35" s="186">
        <v>106</v>
      </c>
      <c r="M35" s="185">
        <v>852</v>
      </c>
      <c r="N35" s="186">
        <v>157</v>
      </c>
      <c r="O35" s="187">
        <f>+M35+K35+I35</f>
        <v>1973</v>
      </c>
      <c r="P35" s="188">
        <f>+N35+L35+J35</f>
        <v>380</v>
      </c>
      <c r="Q35" s="186">
        <f>+P35/G35</f>
        <v>29.23076923076923</v>
      </c>
      <c r="R35" s="182">
        <f>+O35/P35</f>
        <v>5.192105263157894</v>
      </c>
      <c r="S35" s="185">
        <v>4905</v>
      </c>
      <c r="T35" s="150">
        <f t="shared" si="0"/>
        <v>-0.5977573904179408</v>
      </c>
      <c r="U35" s="185">
        <v>2395154</v>
      </c>
      <c r="V35" s="186">
        <v>293491</v>
      </c>
      <c r="W35" s="211">
        <f>+U35/V35</f>
        <v>8.16091123748258</v>
      </c>
      <c r="X35" s="134"/>
    </row>
    <row r="36" spans="1:24" s="98" customFormat="1" ht="18">
      <c r="A36" s="66">
        <v>32</v>
      </c>
      <c r="B36" s="136" t="s">
        <v>122</v>
      </c>
      <c r="C36" s="151">
        <v>39654</v>
      </c>
      <c r="D36" s="152" t="s">
        <v>116</v>
      </c>
      <c r="E36" s="152" t="s">
        <v>123</v>
      </c>
      <c r="F36" s="81">
        <v>4</v>
      </c>
      <c r="G36" s="81">
        <v>4</v>
      </c>
      <c r="H36" s="81">
        <v>5</v>
      </c>
      <c r="I36" s="185">
        <v>573</v>
      </c>
      <c r="J36" s="186">
        <v>92</v>
      </c>
      <c r="K36" s="185">
        <v>594.5</v>
      </c>
      <c r="L36" s="186">
        <v>83</v>
      </c>
      <c r="M36" s="185">
        <v>697.5</v>
      </c>
      <c r="N36" s="186">
        <v>92</v>
      </c>
      <c r="O36" s="191">
        <f aca="true" t="shared" si="6" ref="O36:P38">I36+K36+M36</f>
        <v>1865</v>
      </c>
      <c r="P36" s="192">
        <f t="shared" si="6"/>
        <v>267</v>
      </c>
      <c r="Q36" s="186">
        <f>+P36/G36</f>
        <v>66.75</v>
      </c>
      <c r="R36" s="182">
        <f>+O36/P36</f>
        <v>6.98501872659176</v>
      </c>
      <c r="S36" s="185">
        <v>1395</v>
      </c>
      <c r="T36" s="150">
        <f t="shared" si="0"/>
        <v>0.33691756272401435</v>
      </c>
      <c r="U36" s="196">
        <v>31556.5</v>
      </c>
      <c r="V36" s="190">
        <v>4121</v>
      </c>
      <c r="W36" s="181">
        <f>U36/V36</f>
        <v>7.6574860470759525</v>
      </c>
      <c r="X36" s="134"/>
    </row>
    <row r="37" spans="1:24" s="98" customFormat="1" ht="18">
      <c r="A37" s="66">
        <v>33</v>
      </c>
      <c r="B37" s="162" t="s">
        <v>93</v>
      </c>
      <c r="C37" s="80">
        <v>39626</v>
      </c>
      <c r="D37" s="147" t="s">
        <v>83</v>
      </c>
      <c r="E37" s="147" t="s">
        <v>91</v>
      </c>
      <c r="F37" s="148">
        <v>48</v>
      </c>
      <c r="G37" s="148">
        <v>14</v>
      </c>
      <c r="H37" s="148">
        <v>9</v>
      </c>
      <c r="I37" s="189">
        <v>343</v>
      </c>
      <c r="J37" s="190">
        <v>64</v>
      </c>
      <c r="K37" s="189">
        <v>573</v>
      </c>
      <c r="L37" s="190">
        <v>103</v>
      </c>
      <c r="M37" s="189">
        <v>722</v>
      </c>
      <c r="N37" s="190">
        <v>119</v>
      </c>
      <c r="O37" s="191">
        <f t="shared" si="6"/>
        <v>1638</v>
      </c>
      <c r="P37" s="192">
        <f t="shared" si="6"/>
        <v>286</v>
      </c>
      <c r="Q37" s="193">
        <f>IF(O37&lt;&gt;0,P37/G37,"")</f>
        <v>20.428571428571427</v>
      </c>
      <c r="R37" s="149">
        <f>IF(O37&lt;&gt;0,O37/P37,"")</f>
        <v>5.7272727272727275</v>
      </c>
      <c r="S37" s="189">
        <v>4613</v>
      </c>
      <c r="T37" s="150">
        <f aca="true" t="shared" si="7" ref="T37:T68">IF(S37&lt;&gt;0,-(S37-O37)/S37,"")</f>
        <v>-0.644916540212443</v>
      </c>
      <c r="U37" s="194">
        <v>112824.5</v>
      </c>
      <c r="V37" s="195">
        <v>15845</v>
      </c>
      <c r="W37" s="183">
        <f>IF(U37&lt;&gt;0,U37/V37,"")</f>
        <v>7.12051120227201</v>
      </c>
      <c r="X37" s="134"/>
    </row>
    <row r="38" spans="1:24" s="98" customFormat="1" ht="18">
      <c r="A38" s="71">
        <v>34</v>
      </c>
      <c r="B38" s="165" t="s">
        <v>13</v>
      </c>
      <c r="C38" s="80">
        <v>39584</v>
      </c>
      <c r="D38" s="158" t="s">
        <v>14</v>
      </c>
      <c r="E38" s="158" t="s">
        <v>14</v>
      </c>
      <c r="F38" s="159">
        <v>167</v>
      </c>
      <c r="G38" s="159">
        <v>11</v>
      </c>
      <c r="H38" s="159">
        <v>15</v>
      </c>
      <c r="I38" s="199">
        <v>440</v>
      </c>
      <c r="J38" s="200">
        <v>124</v>
      </c>
      <c r="K38" s="199">
        <v>482</v>
      </c>
      <c r="L38" s="200">
        <v>129</v>
      </c>
      <c r="M38" s="199">
        <v>604</v>
      </c>
      <c r="N38" s="200">
        <v>150</v>
      </c>
      <c r="O38" s="201">
        <f t="shared" si="6"/>
        <v>1526</v>
      </c>
      <c r="P38" s="202">
        <f t="shared" si="6"/>
        <v>403</v>
      </c>
      <c r="Q38" s="200">
        <f aca="true" t="shared" si="8" ref="Q38:Q44">+P38/G38</f>
        <v>36.63636363636363</v>
      </c>
      <c r="R38" s="176">
        <f aca="true" t="shared" si="9" ref="R38:R44">+O38/P38</f>
        <v>3.7866004962779156</v>
      </c>
      <c r="S38" s="199">
        <v>1649</v>
      </c>
      <c r="T38" s="150">
        <f t="shared" si="7"/>
        <v>-0.07459066100667071</v>
      </c>
      <c r="U38" s="199">
        <v>5291317.095</v>
      </c>
      <c r="V38" s="200">
        <v>710132.61</v>
      </c>
      <c r="W38" s="175">
        <f>U38/V38</f>
        <v>7.4511675995276425</v>
      </c>
      <c r="X38" s="134"/>
    </row>
    <row r="39" spans="1:24" s="98" customFormat="1" ht="18">
      <c r="A39" s="66">
        <v>35</v>
      </c>
      <c r="B39" s="164" t="s">
        <v>86</v>
      </c>
      <c r="C39" s="151">
        <v>39612</v>
      </c>
      <c r="D39" s="152" t="s">
        <v>138</v>
      </c>
      <c r="E39" s="152" t="s">
        <v>87</v>
      </c>
      <c r="F39" s="81">
        <v>115</v>
      </c>
      <c r="G39" s="81">
        <v>5</v>
      </c>
      <c r="H39" s="81">
        <v>11</v>
      </c>
      <c r="I39" s="185">
        <v>1002</v>
      </c>
      <c r="J39" s="186">
        <v>131</v>
      </c>
      <c r="K39" s="185">
        <v>207</v>
      </c>
      <c r="L39" s="186">
        <v>33</v>
      </c>
      <c r="M39" s="185">
        <v>309</v>
      </c>
      <c r="N39" s="186">
        <v>49</v>
      </c>
      <c r="O39" s="187">
        <f>+M39+K39+I39</f>
        <v>1518</v>
      </c>
      <c r="P39" s="188">
        <f>+N39+L39+J39</f>
        <v>213</v>
      </c>
      <c r="Q39" s="186">
        <f t="shared" si="8"/>
        <v>42.6</v>
      </c>
      <c r="R39" s="182">
        <f t="shared" si="9"/>
        <v>7.126760563380282</v>
      </c>
      <c r="S39" s="185">
        <v>322</v>
      </c>
      <c r="T39" s="150">
        <f t="shared" si="7"/>
        <v>3.7142857142857144</v>
      </c>
      <c r="U39" s="185">
        <v>1579559</v>
      </c>
      <c r="V39" s="186">
        <v>207620</v>
      </c>
      <c r="W39" s="211">
        <f>+U39/V39</f>
        <v>7.607932761776322</v>
      </c>
      <c r="X39" s="134"/>
    </row>
    <row r="40" spans="1:24" s="98" customFormat="1" ht="18">
      <c r="A40" s="66">
        <v>36</v>
      </c>
      <c r="B40" s="165" t="s">
        <v>157</v>
      </c>
      <c r="C40" s="80">
        <v>39598</v>
      </c>
      <c r="D40" s="153" t="s">
        <v>153</v>
      </c>
      <c r="E40" s="153" t="s">
        <v>110</v>
      </c>
      <c r="F40" s="154">
        <v>6</v>
      </c>
      <c r="G40" s="154">
        <v>6</v>
      </c>
      <c r="H40" s="154">
        <v>13</v>
      </c>
      <c r="I40" s="189">
        <v>345</v>
      </c>
      <c r="J40" s="190">
        <v>51</v>
      </c>
      <c r="K40" s="189">
        <v>461</v>
      </c>
      <c r="L40" s="190">
        <v>70</v>
      </c>
      <c r="M40" s="189">
        <v>682</v>
      </c>
      <c r="N40" s="190">
        <v>93</v>
      </c>
      <c r="O40" s="191">
        <f>+I40+K40+M40</f>
        <v>1488</v>
      </c>
      <c r="P40" s="192">
        <f>+J40+L40+N40</f>
        <v>214</v>
      </c>
      <c r="Q40" s="186">
        <f t="shared" si="8"/>
        <v>35.666666666666664</v>
      </c>
      <c r="R40" s="182">
        <f t="shared" si="9"/>
        <v>6.953271028037383</v>
      </c>
      <c r="S40" s="189">
        <v>2934</v>
      </c>
      <c r="T40" s="150">
        <f t="shared" si="7"/>
        <v>-0.49284253578732107</v>
      </c>
      <c r="U40" s="189">
        <v>75101</v>
      </c>
      <c r="V40" s="190">
        <v>8615</v>
      </c>
      <c r="W40" s="175">
        <f>U40/V40</f>
        <v>8.717469529889728</v>
      </c>
      <c r="X40" s="134"/>
    </row>
    <row r="41" spans="1:24" s="98" customFormat="1" ht="18">
      <c r="A41" s="66">
        <v>37</v>
      </c>
      <c r="B41" s="136" t="s">
        <v>15</v>
      </c>
      <c r="C41" s="151">
        <v>39598</v>
      </c>
      <c r="D41" s="152" t="s">
        <v>116</v>
      </c>
      <c r="E41" s="152" t="s">
        <v>121</v>
      </c>
      <c r="F41" s="81">
        <v>5</v>
      </c>
      <c r="G41" s="81">
        <v>4</v>
      </c>
      <c r="H41" s="81">
        <v>12</v>
      </c>
      <c r="I41" s="185">
        <v>424</v>
      </c>
      <c r="J41" s="186">
        <v>102</v>
      </c>
      <c r="K41" s="185">
        <v>429</v>
      </c>
      <c r="L41" s="186">
        <v>105</v>
      </c>
      <c r="M41" s="185">
        <v>541</v>
      </c>
      <c r="N41" s="186">
        <v>123</v>
      </c>
      <c r="O41" s="191">
        <f>I41+K41+M41</f>
        <v>1394</v>
      </c>
      <c r="P41" s="192">
        <f>J41+L41+N41</f>
        <v>330</v>
      </c>
      <c r="Q41" s="186">
        <f t="shared" si="8"/>
        <v>82.5</v>
      </c>
      <c r="R41" s="182">
        <f t="shared" si="9"/>
        <v>4.224242424242425</v>
      </c>
      <c r="S41" s="185"/>
      <c r="T41" s="150">
        <f t="shared" si="7"/>
      </c>
      <c r="U41" s="196">
        <v>15938.5</v>
      </c>
      <c r="V41" s="190">
        <v>2453</v>
      </c>
      <c r="W41" s="181">
        <f>U41/V41</f>
        <v>6.497554015491235</v>
      </c>
      <c r="X41" s="134"/>
    </row>
    <row r="42" spans="1:24" s="98" customFormat="1" ht="18">
      <c r="A42" s="71">
        <v>38</v>
      </c>
      <c r="B42" s="212" t="s">
        <v>16</v>
      </c>
      <c r="C42" s="151">
        <v>39479</v>
      </c>
      <c r="D42" s="152" t="s">
        <v>138</v>
      </c>
      <c r="E42" s="152" t="s">
        <v>17</v>
      </c>
      <c r="F42" s="81">
        <v>60</v>
      </c>
      <c r="G42" s="81">
        <v>1</v>
      </c>
      <c r="H42" s="81">
        <v>30</v>
      </c>
      <c r="I42" s="185">
        <v>0</v>
      </c>
      <c r="J42" s="186">
        <v>0</v>
      </c>
      <c r="K42" s="185">
        <v>1340</v>
      </c>
      <c r="L42" s="186">
        <v>134</v>
      </c>
      <c r="M42" s="185">
        <v>0</v>
      </c>
      <c r="N42" s="186">
        <v>0</v>
      </c>
      <c r="O42" s="187">
        <f>+M42+K42+I42</f>
        <v>1340</v>
      </c>
      <c r="P42" s="188">
        <f>+N42+L42+J42</f>
        <v>134</v>
      </c>
      <c r="Q42" s="186">
        <f t="shared" si="8"/>
        <v>134</v>
      </c>
      <c r="R42" s="182">
        <f t="shared" si="9"/>
        <v>10</v>
      </c>
      <c r="S42" s="185">
        <v>1232</v>
      </c>
      <c r="T42" s="150">
        <f t="shared" si="7"/>
        <v>0.08766233766233766</v>
      </c>
      <c r="U42" s="185">
        <v>1101785</v>
      </c>
      <c r="V42" s="186">
        <v>130457</v>
      </c>
      <c r="W42" s="211">
        <f>+U42/V42</f>
        <v>8.445579769579249</v>
      </c>
      <c r="X42" s="134"/>
    </row>
    <row r="43" spans="1:24" s="98" customFormat="1" ht="18">
      <c r="A43" s="66">
        <v>39</v>
      </c>
      <c r="B43" s="136" t="s">
        <v>18</v>
      </c>
      <c r="C43" s="151">
        <v>39451</v>
      </c>
      <c r="D43" s="152" t="s">
        <v>116</v>
      </c>
      <c r="E43" s="152" t="s">
        <v>112</v>
      </c>
      <c r="F43" s="81">
        <v>25</v>
      </c>
      <c r="G43" s="81">
        <v>7</v>
      </c>
      <c r="H43" s="81">
        <v>23</v>
      </c>
      <c r="I43" s="185">
        <v>278</v>
      </c>
      <c r="J43" s="186">
        <v>49</v>
      </c>
      <c r="K43" s="185">
        <v>492</v>
      </c>
      <c r="L43" s="186">
        <v>78</v>
      </c>
      <c r="M43" s="185">
        <v>563</v>
      </c>
      <c r="N43" s="186">
        <v>80</v>
      </c>
      <c r="O43" s="191">
        <f>I43+K43+M43</f>
        <v>1333</v>
      </c>
      <c r="P43" s="192">
        <f>J43+L43+N43</f>
        <v>207</v>
      </c>
      <c r="Q43" s="186">
        <f t="shared" si="8"/>
        <v>29.571428571428573</v>
      </c>
      <c r="R43" s="182">
        <f t="shared" si="9"/>
        <v>6.4396135265700485</v>
      </c>
      <c r="S43" s="185"/>
      <c r="T43" s="150">
        <f t="shared" si="7"/>
      </c>
      <c r="U43" s="196">
        <v>260150.5</v>
      </c>
      <c r="V43" s="190">
        <v>32195</v>
      </c>
      <c r="W43" s="181">
        <f>U43/V43</f>
        <v>8.080462804783352</v>
      </c>
      <c r="X43" s="134"/>
    </row>
    <row r="44" spans="1:24" s="98" customFormat="1" ht="18">
      <c r="A44" s="66">
        <v>40</v>
      </c>
      <c r="B44" s="136" t="s">
        <v>133</v>
      </c>
      <c r="C44" s="151">
        <v>39570</v>
      </c>
      <c r="D44" s="152" t="s">
        <v>116</v>
      </c>
      <c r="E44" s="152" t="s">
        <v>112</v>
      </c>
      <c r="F44" s="81">
        <v>20</v>
      </c>
      <c r="G44" s="81">
        <v>4</v>
      </c>
      <c r="H44" s="81">
        <v>17</v>
      </c>
      <c r="I44" s="185">
        <v>315</v>
      </c>
      <c r="J44" s="186">
        <v>53</v>
      </c>
      <c r="K44" s="185">
        <v>409</v>
      </c>
      <c r="L44" s="186">
        <v>64</v>
      </c>
      <c r="M44" s="185">
        <v>589</v>
      </c>
      <c r="N44" s="186">
        <v>91</v>
      </c>
      <c r="O44" s="191">
        <f>I44+K44+M44</f>
        <v>1313</v>
      </c>
      <c r="P44" s="192">
        <f>J44+L44+N44</f>
        <v>208</v>
      </c>
      <c r="Q44" s="186">
        <f t="shared" si="8"/>
        <v>52</v>
      </c>
      <c r="R44" s="182">
        <f t="shared" si="9"/>
        <v>6.3125</v>
      </c>
      <c r="S44" s="185">
        <v>1904</v>
      </c>
      <c r="T44" s="150">
        <f t="shared" si="7"/>
        <v>-0.31039915966386555</v>
      </c>
      <c r="U44" s="196">
        <v>383687.5</v>
      </c>
      <c r="V44" s="190">
        <v>52273</v>
      </c>
      <c r="W44" s="181">
        <f>U44/V44</f>
        <v>7.3400703996326975</v>
      </c>
      <c r="X44" s="134"/>
    </row>
    <row r="45" spans="1:24" s="98" customFormat="1" ht="18">
      <c r="A45" s="66">
        <v>41</v>
      </c>
      <c r="B45" s="162" t="s">
        <v>19</v>
      </c>
      <c r="C45" s="80">
        <v>39619</v>
      </c>
      <c r="D45" s="169" t="s">
        <v>149</v>
      </c>
      <c r="E45" s="147" t="s">
        <v>63</v>
      </c>
      <c r="F45" s="148">
        <v>57</v>
      </c>
      <c r="G45" s="148">
        <v>1</v>
      </c>
      <c r="H45" s="148">
        <v>10</v>
      </c>
      <c r="I45" s="189">
        <v>0</v>
      </c>
      <c r="J45" s="190">
        <v>0</v>
      </c>
      <c r="K45" s="189">
        <v>0</v>
      </c>
      <c r="L45" s="190">
        <v>0</v>
      </c>
      <c r="M45" s="189">
        <v>1190</v>
      </c>
      <c r="N45" s="190">
        <v>119</v>
      </c>
      <c r="O45" s="191">
        <f>+I45+K45+M45</f>
        <v>1190</v>
      </c>
      <c r="P45" s="192">
        <f>+J45+L45+N45</f>
        <v>119</v>
      </c>
      <c r="Q45" s="193">
        <f>IF(O45&lt;&gt;0,P45/G45,"")</f>
        <v>119</v>
      </c>
      <c r="R45" s="149">
        <f>IF(O45&lt;&gt;0,O45/P45,"")</f>
        <v>10</v>
      </c>
      <c r="S45" s="189">
        <v>710</v>
      </c>
      <c r="T45" s="150">
        <f t="shared" si="7"/>
        <v>0.676056338028169</v>
      </c>
      <c r="U45" s="189">
        <v>560874</v>
      </c>
      <c r="V45" s="190">
        <v>62081</v>
      </c>
      <c r="W45" s="163">
        <f>U45/V45</f>
        <v>9.034551634155378</v>
      </c>
      <c r="X45" s="134"/>
    </row>
    <row r="46" spans="1:24" s="98" customFormat="1" ht="18">
      <c r="A46" s="71">
        <v>42</v>
      </c>
      <c r="B46" s="136" t="s">
        <v>80</v>
      </c>
      <c r="C46" s="151">
        <v>39612</v>
      </c>
      <c r="D46" s="152" t="s">
        <v>116</v>
      </c>
      <c r="E46" s="152" t="s">
        <v>118</v>
      </c>
      <c r="F46" s="81">
        <v>5</v>
      </c>
      <c r="G46" s="81">
        <v>3</v>
      </c>
      <c r="H46" s="81">
        <v>10</v>
      </c>
      <c r="I46" s="185">
        <v>427</v>
      </c>
      <c r="J46" s="186">
        <v>86</v>
      </c>
      <c r="K46" s="185">
        <v>342</v>
      </c>
      <c r="L46" s="186">
        <v>80</v>
      </c>
      <c r="M46" s="185">
        <v>415</v>
      </c>
      <c r="N46" s="186">
        <v>90</v>
      </c>
      <c r="O46" s="191">
        <f aca="true" t="shared" si="10" ref="O46:P48">I46+K46+M46</f>
        <v>1184</v>
      </c>
      <c r="P46" s="192">
        <f t="shared" si="10"/>
        <v>256</v>
      </c>
      <c r="Q46" s="186">
        <f>+P46/G46</f>
        <v>85.33333333333333</v>
      </c>
      <c r="R46" s="182">
        <f>+O46/P46</f>
        <v>4.625</v>
      </c>
      <c r="S46" s="185">
        <v>544.5</v>
      </c>
      <c r="T46" s="150">
        <f t="shared" si="7"/>
        <v>1.1744719926538107</v>
      </c>
      <c r="U46" s="196">
        <v>13634.5</v>
      </c>
      <c r="V46" s="190">
        <v>1854</v>
      </c>
      <c r="W46" s="181">
        <f>U46/V46</f>
        <v>7.354099244875944</v>
      </c>
      <c r="X46" s="134"/>
    </row>
    <row r="47" spans="1:24" s="98" customFormat="1" ht="18">
      <c r="A47" s="66">
        <v>43</v>
      </c>
      <c r="B47" s="136" t="s">
        <v>20</v>
      </c>
      <c r="C47" s="151">
        <v>39535</v>
      </c>
      <c r="D47" s="152" t="s">
        <v>116</v>
      </c>
      <c r="E47" s="152" t="s">
        <v>112</v>
      </c>
      <c r="F47" s="81">
        <v>69</v>
      </c>
      <c r="G47" s="81">
        <v>2</v>
      </c>
      <c r="H47" s="81">
        <v>20</v>
      </c>
      <c r="I47" s="185">
        <v>376</v>
      </c>
      <c r="J47" s="186">
        <v>94</v>
      </c>
      <c r="K47" s="185">
        <v>400</v>
      </c>
      <c r="L47" s="186">
        <v>100</v>
      </c>
      <c r="M47" s="185">
        <v>400</v>
      </c>
      <c r="N47" s="186">
        <v>100</v>
      </c>
      <c r="O47" s="191">
        <f t="shared" si="10"/>
        <v>1176</v>
      </c>
      <c r="P47" s="192">
        <f t="shared" si="10"/>
        <v>294</v>
      </c>
      <c r="Q47" s="186">
        <f>+P47/G47</f>
        <v>147</v>
      </c>
      <c r="R47" s="182">
        <f>+O47/P47</f>
        <v>4</v>
      </c>
      <c r="S47" s="185"/>
      <c r="T47" s="150">
        <f t="shared" si="7"/>
      </c>
      <c r="U47" s="196">
        <v>402131</v>
      </c>
      <c r="V47" s="190">
        <v>55641</v>
      </c>
      <c r="W47" s="181">
        <f>U47/V47</f>
        <v>7.227242501033411</v>
      </c>
      <c r="X47" s="134"/>
    </row>
    <row r="48" spans="1:24" s="98" customFormat="1" ht="18">
      <c r="A48" s="66">
        <v>44</v>
      </c>
      <c r="B48" s="162" t="s">
        <v>21</v>
      </c>
      <c r="C48" s="80">
        <v>39381</v>
      </c>
      <c r="D48" s="147" t="s">
        <v>83</v>
      </c>
      <c r="E48" s="147" t="s">
        <v>22</v>
      </c>
      <c r="F48" s="148">
        <v>91</v>
      </c>
      <c r="G48" s="148">
        <v>1</v>
      </c>
      <c r="H48" s="148">
        <v>21</v>
      </c>
      <c r="I48" s="189">
        <v>310</v>
      </c>
      <c r="J48" s="190">
        <v>62</v>
      </c>
      <c r="K48" s="189">
        <v>310</v>
      </c>
      <c r="L48" s="190">
        <v>62</v>
      </c>
      <c r="M48" s="189">
        <v>510</v>
      </c>
      <c r="N48" s="190">
        <v>102</v>
      </c>
      <c r="O48" s="191">
        <f t="shared" si="10"/>
        <v>1130</v>
      </c>
      <c r="P48" s="192">
        <f t="shared" si="10"/>
        <v>226</v>
      </c>
      <c r="Q48" s="193">
        <f>IF(O48&lt;&gt;0,P48/G48,"")</f>
        <v>226</v>
      </c>
      <c r="R48" s="149">
        <f>IF(O48&lt;&gt;0,O48/P48,"")</f>
        <v>5</v>
      </c>
      <c r="S48" s="189"/>
      <c r="T48" s="150">
        <f t="shared" si="7"/>
      </c>
      <c r="U48" s="194">
        <v>2464272.5</v>
      </c>
      <c r="V48" s="195">
        <v>289604</v>
      </c>
      <c r="W48" s="183">
        <f>IF(U48&lt;&gt;0,U48/V48,"")</f>
        <v>8.509110716702809</v>
      </c>
      <c r="X48" s="134"/>
    </row>
    <row r="49" spans="1:24" s="98" customFormat="1" ht="18">
      <c r="A49" s="66">
        <v>45</v>
      </c>
      <c r="B49" s="165" t="s">
        <v>155</v>
      </c>
      <c r="C49" s="80">
        <v>39493</v>
      </c>
      <c r="D49" s="153" t="s">
        <v>153</v>
      </c>
      <c r="E49" s="153" t="s">
        <v>110</v>
      </c>
      <c r="F49" s="154">
        <v>10</v>
      </c>
      <c r="G49" s="154">
        <v>2</v>
      </c>
      <c r="H49" s="154">
        <v>27</v>
      </c>
      <c r="I49" s="189">
        <v>343</v>
      </c>
      <c r="J49" s="190">
        <v>52</v>
      </c>
      <c r="K49" s="189">
        <v>301</v>
      </c>
      <c r="L49" s="190">
        <v>40</v>
      </c>
      <c r="M49" s="189">
        <v>465</v>
      </c>
      <c r="N49" s="190">
        <v>66</v>
      </c>
      <c r="O49" s="191">
        <f>+I49+K49+M49</f>
        <v>1109</v>
      </c>
      <c r="P49" s="192">
        <f>+J49+L49+N49</f>
        <v>158</v>
      </c>
      <c r="Q49" s="186">
        <f aca="true" t="shared" si="11" ref="Q49:Q56">+P49/G49</f>
        <v>79</v>
      </c>
      <c r="R49" s="182">
        <f aca="true" t="shared" si="12" ref="R49:R56">+O49/P49</f>
        <v>7.018987341772152</v>
      </c>
      <c r="S49" s="189">
        <v>2657</v>
      </c>
      <c r="T49" s="150">
        <f t="shared" si="7"/>
        <v>-0.5826119683853971</v>
      </c>
      <c r="U49" s="189">
        <v>178858</v>
      </c>
      <c r="V49" s="190">
        <v>21941</v>
      </c>
      <c r="W49" s="175">
        <f>U49/V49</f>
        <v>8.15177065767285</v>
      </c>
      <c r="X49" s="134"/>
    </row>
    <row r="50" spans="1:24" s="98" customFormat="1" ht="18">
      <c r="A50" s="71">
        <v>46</v>
      </c>
      <c r="B50" s="136" t="s">
        <v>81</v>
      </c>
      <c r="C50" s="151">
        <v>39549</v>
      </c>
      <c r="D50" s="152" t="s">
        <v>116</v>
      </c>
      <c r="E50" s="152" t="s">
        <v>123</v>
      </c>
      <c r="F50" s="81">
        <v>5</v>
      </c>
      <c r="G50" s="81">
        <v>4</v>
      </c>
      <c r="H50" s="81">
        <v>16</v>
      </c>
      <c r="I50" s="185">
        <v>280</v>
      </c>
      <c r="J50" s="186">
        <v>63</v>
      </c>
      <c r="K50" s="185">
        <v>437</v>
      </c>
      <c r="L50" s="186">
        <v>94</v>
      </c>
      <c r="M50" s="185">
        <v>367</v>
      </c>
      <c r="N50" s="186">
        <v>82</v>
      </c>
      <c r="O50" s="191">
        <f>I50+K50+M50</f>
        <v>1084</v>
      </c>
      <c r="P50" s="192">
        <f>J50+L50+N50</f>
        <v>239</v>
      </c>
      <c r="Q50" s="186">
        <f t="shared" si="11"/>
        <v>59.75</v>
      </c>
      <c r="R50" s="182">
        <f t="shared" si="12"/>
        <v>4.535564853556485</v>
      </c>
      <c r="S50" s="185">
        <v>292</v>
      </c>
      <c r="T50" s="150">
        <f t="shared" si="7"/>
        <v>2.712328767123288</v>
      </c>
      <c r="U50" s="196">
        <v>40573</v>
      </c>
      <c r="V50" s="190">
        <v>5127</v>
      </c>
      <c r="W50" s="181">
        <f>U50/V50</f>
        <v>7.913594694753267</v>
      </c>
      <c r="X50" s="134"/>
    </row>
    <row r="51" spans="1:24" s="98" customFormat="1" ht="18">
      <c r="A51" s="66">
        <v>47</v>
      </c>
      <c r="B51" s="136" t="s">
        <v>129</v>
      </c>
      <c r="C51" s="151">
        <v>39458</v>
      </c>
      <c r="D51" s="152" t="s">
        <v>116</v>
      </c>
      <c r="E51" s="152" t="s">
        <v>130</v>
      </c>
      <c r="F51" s="81">
        <v>4</v>
      </c>
      <c r="G51" s="81">
        <v>1</v>
      </c>
      <c r="H51" s="81">
        <v>21</v>
      </c>
      <c r="I51" s="185">
        <v>319</v>
      </c>
      <c r="J51" s="186">
        <v>39</v>
      </c>
      <c r="K51" s="185">
        <v>168</v>
      </c>
      <c r="L51" s="186">
        <v>20</v>
      </c>
      <c r="M51" s="185">
        <v>483</v>
      </c>
      <c r="N51" s="186">
        <v>58</v>
      </c>
      <c r="O51" s="191">
        <f>I51+K51+M51</f>
        <v>970</v>
      </c>
      <c r="P51" s="192">
        <f>J51+L51+N51</f>
        <v>117</v>
      </c>
      <c r="Q51" s="186">
        <f t="shared" si="11"/>
        <v>117</v>
      </c>
      <c r="R51" s="182">
        <f t="shared" si="12"/>
        <v>8.290598290598291</v>
      </c>
      <c r="S51" s="185">
        <v>1017.5</v>
      </c>
      <c r="T51" s="150">
        <f t="shared" si="7"/>
        <v>-0.04668304668304668</v>
      </c>
      <c r="U51" s="196">
        <v>100279</v>
      </c>
      <c r="V51" s="190">
        <v>12507</v>
      </c>
      <c r="W51" s="181">
        <f>U51/V51</f>
        <v>8.017830015191493</v>
      </c>
      <c r="X51" s="134"/>
    </row>
    <row r="52" spans="1:24" s="98" customFormat="1" ht="18">
      <c r="A52" s="66">
        <v>48</v>
      </c>
      <c r="B52" s="164" t="s">
        <v>96</v>
      </c>
      <c r="C52" s="151">
        <v>39633</v>
      </c>
      <c r="D52" s="152" t="s">
        <v>138</v>
      </c>
      <c r="E52" s="152" t="s">
        <v>87</v>
      </c>
      <c r="F52" s="81">
        <v>36</v>
      </c>
      <c r="G52" s="81">
        <v>6</v>
      </c>
      <c r="H52" s="81">
        <v>8</v>
      </c>
      <c r="I52" s="185">
        <v>188</v>
      </c>
      <c r="J52" s="186">
        <v>34</v>
      </c>
      <c r="K52" s="185">
        <v>302</v>
      </c>
      <c r="L52" s="186">
        <v>54</v>
      </c>
      <c r="M52" s="185">
        <v>337</v>
      </c>
      <c r="N52" s="186">
        <v>58</v>
      </c>
      <c r="O52" s="187">
        <f>+M52+K52+I52</f>
        <v>827</v>
      </c>
      <c r="P52" s="188">
        <f>+N52+L52+J52</f>
        <v>146</v>
      </c>
      <c r="Q52" s="186">
        <f t="shared" si="11"/>
        <v>24.333333333333332</v>
      </c>
      <c r="R52" s="182">
        <f t="shared" si="12"/>
        <v>5.664383561643835</v>
      </c>
      <c r="S52" s="185">
        <v>1921</v>
      </c>
      <c r="T52" s="150">
        <f t="shared" si="7"/>
        <v>-0.5694950546590317</v>
      </c>
      <c r="U52" s="185">
        <v>222530</v>
      </c>
      <c r="V52" s="186">
        <v>27513</v>
      </c>
      <c r="W52" s="211">
        <f>+U52/V52</f>
        <v>8.088176498382582</v>
      </c>
      <c r="X52" s="134"/>
    </row>
    <row r="53" spans="1:24" s="98" customFormat="1" ht="18">
      <c r="A53" s="66">
        <v>49</v>
      </c>
      <c r="B53" s="136" t="s">
        <v>23</v>
      </c>
      <c r="C53" s="151">
        <v>39437</v>
      </c>
      <c r="D53" s="152" t="s">
        <v>116</v>
      </c>
      <c r="E53" s="152" t="s">
        <v>24</v>
      </c>
      <c r="F53" s="81">
        <v>7</v>
      </c>
      <c r="G53" s="81">
        <v>4</v>
      </c>
      <c r="H53" s="81">
        <v>16</v>
      </c>
      <c r="I53" s="185">
        <v>268</v>
      </c>
      <c r="J53" s="186">
        <v>44</v>
      </c>
      <c r="K53" s="185">
        <v>206.5</v>
      </c>
      <c r="L53" s="186">
        <v>34</v>
      </c>
      <c r="M53" s="185">
        <v>352.5</v>
      </c>
      <c r="N53" s="186">
        <v>56</v>
      </c>
      <c r="O53" s="191">
        <f>I53+K53+M53</f>
        <v>827</v>
      </c>
      <c r="P53" s="192">
        <f>J53+L53+N53</f>
        <v>134</v>
      </c>
      <c r="Q53" s="186">
        <f t="shared" si="11"/>
        <v>33.5</v>
      </c>
      <c r="R53" s="182">
        <f t="shared" si="12"/>
        <v>6.1716417910447765</v>
      </c>
      <c r="S53" s="185"/>
      <c r="T53" s="150">
        <f t="shared" si="7"/>
      </c>
      <c r="U53" s="196">
        <v>52371.7</v>
      </c>
      <c r="V53" s="190">
        <v>7378</v>
      </c>
      <c r="W53" s="181">
        <f>U53/V53</f>
        <v>7.098359989156953</v>
      </c>
      <c r="X53" s="134"/>
    </row>
    <row r="54" spans="1:24" s="98" customFormat="1" ht="18">
      <c r="A54" s="71">
        <v>50</v>
      </c>
      <c r="B54" s="136" t="s">
        <v>126</v>
      </c>
      <c r="C54" s="151">
        <v>39472</v>
      </c>
      <c r="D54" s="152" t="s">
        <v>116</v>
      </c>
      <c r="E54" s="152" t="s">
        <v>125</v>
      </c>
      <c r="F54" s="81">
        <v>25</v>
      </c>
      <c r="G54" s="81">
        <v>3</v>
      </c>
      <c r="H54" s="81">
        <v>27</v>
      </c>
      <c r="I54" s="185">
        <v>219</v>
      </c>
      <c r="J54" s="186">
        <v>48</v>
      </c>
      <c r="K54" s="185">
        <v>285</v>
      </c>
      <c r="L54" s="186">
        <v>65</v>
      </c>
      <c r="M54" s="185">
        <v>240</v>
      </c>
      <c r="N54" s="186">
        <v>56</v>
      </c>
      <c r="O54" s="191">
        <f>I54+K54+M54</f>
        <v>744</v>
      </c>
      <c r="P54" s="192">
        <f>J54+L54+N54</f>
        <v>169</v>
      </c>
      <c r="Q54" s="186">
        <f t="shared" si="11"/>
        <v>56.333333333333336</v>
      </c>
      <c r="R54" s="182">
        <f t="shared" si="12"/>
        <v>4.402366863905326</v>
      </c>
      <c r="S54" s="185">
        <v>456</v>
      </c>
      <c r="T54" s="150">
        <f t="shared" si="7"/>
        <v>0.631578947368421</v>
      </c>
      <c r="U54" s="196">
        <v>173643.5</v>
      </c>
      <c r="V54" s="190">
        <v>26277</v>
      </c>
      <c r="W54" s="181">
        <f>U54/V54</f>
        <v>6.608193477185371</v>
      </c>
      <c r="X54" s="134"/>
    </row>
    <row r="55" spans="1:24" s="98" customFormat="1" ht="18">
      <c r="A55" s="66">
        <v>51</v>
      </c>
      <c r="B55" s="165" t="s">
        <v>25</v>
      </c>
      <c r="C55" s="80">
        <v>39535</v>
      </c>
      <c r="D55" s="153" t="s">
        <v>153</v>
      </c>
      <c r="E55" s="153" t="s">
        <v>153</v>
      </c>
      <c r="F55" s="154">
        <v>11</v>
      </c>
      <c r="G55" s="154">
        <v>3</v>
      </c>
      <c r="H55" s="154">
        <v>20</v>
      </c>
      <c r="I55" s="189">
        <v>118</v>
      </c>
      <c r="J55" s="190">
        <v>18</v>
      </c>
      <c r="K55" s="189">
        <v>206</v>
      </c>
      <c r="L55" s="190">
        <v>22</v>
      </c>
      <c r="M55" s="189">
        <v>374</v>
      </c>
      <c r="N55" s="190">
        <v>46</v>
      </c>
      <c r="O55" s="191">
        <f>+I55+K55+M55</f>
        <v>698</v>
      </c>
      <c r="P55" s="192">
        <f>+J55+L55+N55</f>
        <v>86</v>
      </c>
      <c r="Q55" s="186">
        <f t="shared" si="11"/>
        <v>28.666666666666668</v>
      </c>
      <c r="R55" s="182">
        <f t="shared" si="12"/>
        <v>8.116279069767442</v>
      </c>
      <c r="S55" s="189">
        <v>43</v>
      </c>
      <c r="T55" s="150">
        <f t="shared" si="7"/>
        <v>15.232558139534884</v>
      </c>
      <c r="U55" s="189">
        <v>106724</v>
      </c>
      <c r="V55" s="190">
        <v>10727</v>
      </c>
      <c r="W55" s="175">
        <f>U55/V55</f>
        <v>9.949100400857649</v>
      </c>
      <c r="X55" s="134"/>
    </row>
    <row r="56" spans="1:24" s="98" customFormat="1" ht="18">
      <c r="A56" s="66">
        <v>52</v>
      </c>
      <c r="B56" s="136" t="s">
        <v>26</v>
      </c>
      <c r="C56" s="151">
        <v>39444</v>
      </c>
      <c r="D56" s="152" t="s">
        <v>116</v>
      </c>
      <c r="E56" s="152" t="s">
        <v>132</v>
      </c>
      <c r="F56" s="81">
        <v>25</v>
      </c>
      <c r="G56" s="81">
        <v>3</v>
      </c>
      <c r="H56" s="81">
        <v>19</v>
      </c>
      <c r="I56" s="185">
        <v>110</v>
      </c>
      <c r="J56" s="186">
        <v>16</v>
      </c>
      <c r="K56" s="185">
        <v>170</v>
      </c>
      <c r="L56" s="186">
        <v>22</v>
      </c>
      <c r="M56" s="185">
        <v>298</v>
      </c>
      <c r="N56" s="186">
        <v>38</v>
      </c>
      <c r="O56" s="191">
        <f>I56+K56+M56</f>
        <v>578</v>
      </c>
      <c r="P56" s="192">
        <f>J56+L56+N56</f>
        <v>76</v>
      </c>
      <c r="Q56" s="186">
        <f t="shared" si="11"/>
        <v>25.333333333333332</v>
      </c>
      <c r="R56" s="182">
        <f t="shared" si="12"/>
        <v>7.605263157894737</v>
      </c>
      <c r="S56" s="185">
        <v>238</v>
      </c>
      <c r="T56" s="150">
        <f t="shared" si="7"/>
        <v>1.4285714285714286</v>
      </c>
      <c r="U56" s="196">
        <v>269965.25</v>
      </c>
      <c r="V56" s="190">
        <v>28526</v>
      </c>
      <c r="W56" s="181">
        <f>U56/V56</f>
        <v>9.463831241674262</v>
      </c>
      <c r="X56" s="134"/>
    </row>
    <row r="57" spans="1:24" s="98" customFormat="1" ht="18">
      <c r="A57" s="66">
        <v>53</v>
      </c>
      <c r="B57" s="162" t="s">
        <v>73</v>
      </c>
      <c r="C57" s="80">
        <v>39472</v>
      </c>
      <c r="D57" s="169" t="s">
        <v>149</v>
      </c>
      <c r="E57" s="147" t="s">
        <v>150</v>
      </c>
      <c r="F57" s="148">
        <v>111</v>
      </c>
      <c r="G57" s="148">
        <v>2</v>
      </c>
      <c r="H57" s="148">
        <v>20</v>
      </c>
      <c r="I57" s="189">
        <v>120</v>
      </c>
      <c r="J57" s="190">
        <v>21</v>
      </c>
      <c r="K57" s="189">
        <v>181</v>
      </c>
      <c r="L57" s="190">
        <v>33</v>
      </c>
      <c r="M57" s="189">
        <v>275</v>
      </c>
      <c r="N57" s="190">
        <v>48</v>
      </c>
      <c r="O57" s="191">
        <f>+I57+K57+M57</f>
        <v>576</v>
      </c>
      <c r="P57" s="192">
        <f>+J57+L57+N57</f>
        <v>102</v>
      </c>
      <c r="Q57" s="193">
        <f>IF(O57&lt;&gt;0,P57/G57,"")</f>
        <v>51</v>
      </c>
      <c r="R57" s="149">
        <f>IF(O57&lt;&gt;0,O57/P57,"")</f>
        <v>5.647058823529412</v>
      </c>
      <c r="S57" s="189">
        <v>2756</v>
      </c>
      <c r="T57" s="150">
        <f t="shared" si="7"/>
        <v>-0.7910014513788098</v>
      </c>
      <c r="U57" s="189">
        <v>3334263</v>
      </c>
      <c r="V57" s="190">
        <v>415628</v>
      </c>
      <c r="W57" s="163">
        <f>U57/V57</f>
        <v>8.022229012482317</v>
      </c>
      <c r="X57" s="134"/>
    </row>
    <row r="58" spans="1:24" s="98" customFormat="1" ht="18">
      <c r="A58" s="71">
        <v>54</v>
      </c>
      <c r="B58" s="162" t="s">
        <v>27</v>
      </c>
      <c r="C58" s="80">
        <v>39528</v>
      </c>
      <c r="D58" s="147" t="s">
        <v>83</v>
      </c>
      <c r="E58" s="147" t="s">
        <v>91</v>
      </c>
      <c r="F58" s="148">
        <v>37</v>
      </c>
      <c r="G58" s="148">
        <v>2</v>
      </c>
      <c r="H58" s="148">
        <v>18</v>
      </c>
      <c r="I58" s="189">
        <v>127</v>
      </c>
      <c r="J58" s="190">
        <v>23</v>
      </c>
      <c r="K58" s="189">
        <v>144</v>
      </c>
      <c r="L58" s="190">
        <v>27</v>
      </c>
      <c r="M58" s="189">
        <v>270</v>
      </c>
      <c r="N58" s="190">
        <v>49</v>
      </c>
      <c r="O58" s="191">
        <f>I58+K58+M58</f>
        <v>541</v>
      </c>
      <c r="P58" s="192">
        <f>J58+L58+N58</f>
        <v>99</v>
      </c>
      <c r="Q58" s="193">
        <f>IF(O58&lt;&gt;0,P58/G58,"")</f>
        <v>49.5</v>
      </c>
      <c r="R58" s="149">
        <f>IF(O58&lt;&gt;0,O58/P58,"")</f>
        <v>5.4646464646464645</v>
      </c>
      <c r="S58" s="189"/>
      <c r="T58" s="150">
        <f t="shared" si="7"/>
      </c>
      <c r="U58" s="189">
        <v>967818.5</v>
      </c>
      <c r="V58" s="190">
        <v>126913</v>
      </c>
      <c r="W58" s="183">
        <f>IF(U58&lt;&gt;0,U58/V58,"")</f>
        <v>7.625842112313159</v>
      </c>
      <c r="X58" s="134"/>
    </row>
    <row r="59" spans="1:24" s="98" customFormat="1" ht="18">
      <c r="A59" s="66">
        <v>55</v>
      </c>
      <c r="B59" s="210" t="s">
        <v>28</v>
      </c>
      <c r="C59" s="151">
        <v>39479</v>
      </c>
      <c r="D59" s="197" t="s">
        <v>3</v>
      </c>
      <c r="E59" s="197" t="s">
        <v>29</v>
      </c>
      <c r="F59" s="198">
        <v>58</v>
      </c>
      <c r="G59" s="198">
        <v>1</v>
      </c>
      <c r="H59" s="198">
        <v>14</v>
      </c>
      <c r="I59" s="185">
        <v>169.72</v>
      </c>
      <c r="J59" s="186">
        <v>34</v>
      </c>
      <c r="K59" s="185">
        <v>169.72</v>
      </c>
      <c r="L59" s="186">
        <v>34</v>
      </c>
      <c r="M59" s="185">
        <v>169.72</v>
      </c>
      <c r="N59" s="186">
        <v>34</v>
      </c>
      <c r="O59" s="187">
        <f>SUM(I59+K59+M59)</f>
        <v>509.15999999999997</v>
      </c>
      <c r="P59" s="188">
        <f>J59+L59+N59</f>
        <v>102</v>
      </c>
      <c r="Q59" s="186">
        <f>+P59/G59</f>
        <v>102</v>
      </c>
      <c r="R59" s="182">
        <f>+O59/P59</f>
        <v>4.991764705882352</v>
      </c>
      <c r="S59" s="185"/>
      <c r="T59" s="150">
        <f t="shared" si="7"/>
      </c>
      <c r="U59" s="185">
        <v>283089.66</v>
      </c>
      <c r="V59" s="186">
        <v>38076</v>
      </c>
      <c r="W59" s="181">
        <f>U59/V59</f>
        <v>7.434858178380082</v>
      </c>
      <c r="X59" s="134"/>
    </row>
    <row r="60" spans="1:24" s="98" customFormat="1" ht="18">
      <c r="A60" s="66">
        <v>56</v>
      </c>
      <c r="B60" s="164" t="s">
        <v>90</v>
      </c>
      <c r="C60" s="151">
        <v>39619</v>
      </c>
      <c r="D60" s="152" t="s">
        <v>138</v>
      </c>
      <c r="E60" s="152" t="s">
        <v>76</v>
      </c>
      <c r="F60" s="81">
        <v>64</v>
      </c>
      <c r="G60" s="81">
        <v>2</v>
      </c>
      <c r="H60" s="81">
        <v>10</v>
      </c>
      <c r="I60" s="185">
        <v>144</v>
      </c>
      <c r="J60" s="186">
        <v>28</v>
      </c>
      <c r="K60" s="185">
        <v>122</v>
      </c>
      <c r="L60" s="186">
        <v>24</v>
      </c>
      <c r="M60" s="185">
        <v>194</v>
      </c>
      <c r="N60" s="186">
        <v>38</v>
      </c>
      <c r="O60" s="187">
        <f>+M60+K60+I60</f>
        <v>460</v>
      </c>
      <c r="P60" s="188">
        <f>+N60+L60+J60</f>
        <v>90</v>
      </c>
      <c r="Q60" s="186">
        <f>+P60/G60</f>
        <v>45</v>
      </c>
      <c r="R60" s="182">
        <f>+O60/P60</f>
        <v>5.111111111111111</v>
      </c>
      <c r="S60" s="185">
        <v>1355</v>
      </c>
      <c r="T60" s="150">
        <f t="shared" si="7"/>
        <v>-0.6605166051660517</v>
      </c>
      <c r="U60" s="185">
        <v>244948</v>
      </c>
      <c r="V60" s="186">
        <v>31136</v>
      </c>
      <c r="W60" s="211">
        <f>+U60/V60</f>
        <v>7.867034943473793</v>
      </c>
      <c r="X60" s="134"/>
    </row>
    <row r="61" spans="1:24" s="98" customFormat="1" ht="18">
      <c r="A61" s="66">
        <v>57</v>
      </c>
      <c r="B61" s="136" t="s">
        <v>74</v>
      </c>
      <c r="C61" s="151">
        <v>39675</v>
      </c>
      <c r="D61" s="152" t="s">
        <v>112</v>
      </c>
      <c r="E61" s="152" t="s">
        <v>75</v>
      </c>
      <c r="F61" s="81">
        <v>1</v>
      </c>
      <c r="G61" s="81">
        <v>1</v>
      </c>
      <c r="H61" s="81">
        <v>2</v>
      </c>
      <c r="I61" s="185">
        <v>88</v>
      </c>
      <c r="J61" s="186">
        <v>10</v>
      </c>
      <c r="K61" s="185">
        <v>190</v>
      </c>
      <c r="L61" s="186">
        <v>22</v>
      </c>
      <c r="M61" s="185">
        <v>154</v>
      </c>
      <c r="N61" s="186">
        <v>18</v>
      </c>
      <c r="O61" s="191">
        <f>I61+K61+M61</f>
        <v>432</v>
      </c>
      <c r="P61" s="192">
        <f>J61+L61+N61</f>
        <v>50</v>
      </c>
      <c r="Q61" s="186">
        <f>P61/G61</f>
        <v>50</v>
      </c>
      <c r="R61" s="182">
        <f>+O61/P61</f>
        <v>8.64</v>
      </c>
      <c r="S61" s="185">
        <v>1752</v>
      </c>
      <c r="T61" s="150">
        <f t="shared" si="7"/>
        <v>-0.7534246575342466</v>
      </c>
      <c r="U61" s="196">
        <v>2774</v>
      </c>
      <c r="V61" s="190">
        <v>333</v>
      </c>
      <c r="W61" s="181">
        <f>U61/V61</f>
        <v>8.33033033033033</v>
      </c>
      <c r="X61" s="134"/>
    </row>
    <row r="62" spans="1:24" s="98" customFormat="1" ht="18">
      <c r="A62" s="71">
        <v>58</v>
      </c>
      <c r="B62" s="136" t="s">
        <v>134</v>
      </c>
      <c r="C62" s="151">
        <v>39507</v>
      </c>
      <c r="D62" s="152" t="s">
        <v>116</v>
      </c>
      <c r="E62" s="152" t="s">
        <v>112</v>
      </c>
      <c r="F62" s="81">
        <v>20</v>
      </c>
      <c r="G62" s="81">
        <v>3</v>
      </c>
      <c r="H62" s="81">
        <v>24</v>
      </c>
      <c r="I62" s="185">
        <v>69</v>
      </c>
      <c r="J62" s="186">
        <v>12</v>
      </c>
      <c r="K62" s="185">
        <v>84</v>
      </c>
      <c r="L62" s="186">
        <v>14</v>
      </c>
      <c r="M62" s="185">
        <v>247</v>
      </c>
      <c r="N62" s="186">
        <v>28</v>
      </c>
      <c r="O62" s="191">
        <f>I62+K62+M62</f>
        <v>400</v>
      </c>
      <c r="P62" s="192">
        <f>J62+L62+N62</f>
        <v>54</v>
      </c>
      <c r="Q62" s="186">
        <f>+P62/G62</f>
        <v>18</v>
      </c>
      <c r="R62" s="182">
        <f>+O62/P62</f>
        <v>7.407407407407407</v>
      </c>
      <c r="S62" s="185">
        <v>1468</v>
      </c>
      <c r="T62" s="150">
        <f t="shared" si="7"/>
        <v>-0.7275204359673024</v>
      </c>
      <c r="U62" s="196">
        <v>128146</v>
      </c>
      <c r="V62" s="190">
        <v>16567</v>
      </c>
      <c r="W62" s="181">
        <f>U62/V62</f>
        <v>7.735015392044426</v>
      </c>
      <c r="X62" s="134"/>
    </row>
    <row r="63" spans="1:24" s="98" customFormat="1" ht="18">
      <c r="A63" s="66">
        <v>59</v>
      </c>
      <c r="B63" s="164" t="s">
        <v>30</v>
      </c>
      <c r="C63" s="151">
        <v>39430</v>
      </c>
      <c r="D63" s="152" t="s">
        <v>138</v>
      </c>
      <c r="E63" s="152" t="s">
        <v>31</v>
      </c>
      <c r="F63" s="81">
        <v>242</v>
      </c>
      <c r="G63" s="81">
        <v>1</v>
      </c>
      <c r="H63" s="81">
        <v>36</v>
      </c>
      <c r="I63" s="185">
        <v>0</v>
      </c>
      <c r="J63" s="186">
        <v>0</v>
      </c>
      <c r="K63" s="185">
        <v>0</v>
      </c>
      <c r="L63" s="186">
        <v>0</v>
      </c>
      <c r="M63" s="185">
        <v>384</v>
      </c>
      <c r="N63" s="186">
        <v>128</v>
      </c>
      <c r="O63" s="187">
        <f>+M63+K63+I63</f>
        <v>384</v>
      </c>
      <c r="P63" s="188">
        <f>+N63+L63+J63</f>
        <v>128</v>
      </c>
      <c r="Q63" s="186">
        <f>+P63/G63</f>
        <v>128</v>
      </c>
      <c r="R63" s="182">
        <f>+O63/P63</f>
        <v>3</v>
      </c>
      <c r="S63" s="185">
        <v>1000</v>
      </c>
      <c r="T63" s="150">
        <f t="shared" si="7"/>
        <v>-0.616</v>
      </c>
      <c r="U63" s="185">
        <v>15324716</v>
      </c>
      <c r="V63" s="186">
        <v>1999522</v>
      </c>
      <c r="W63" s="211">
        <f>+U63/V63</f>
        <v>7.664189741348182</v>
      </c>
      <c r="X63" s="134"/>
    </row>
    <row r="64" spans="1:24" s="98" customFormat="1" ht="18">
      <c r="A64" s="71">
        <v>60</v>
      </c>
      <c r="B64" s="162" t="s">
        <v>84</v>
      </c>
      <c r="C64" s="80">
        <v>39598</v>
      </c>
      <c r="D64" s="147" t="s">
        <v>83</v>
      </c>
      <c r="E64" s="147" t="s">
        <v>85</v>
      </c>
      <c r="F64" s="148">
        <v>33</v>
      </c>
      <c r="G64" s="148">
        <v>4</v>
      </c>
      <c r="H64" s="148">
        <v>13</v>
      </c>
      <c r="I64" s="189">
        <v>59</v>
      </c>
      <c r="J64" s="190">
        <v>11</v>
      </c>
      <c r="K64" s="189">
        <v>162</v>
      </c>
      <c r="L64" s="190">
        <v>29</v>
      </c>
      <c r="M64" s="189">
        <v>161</v>
      </c>
      <c r="N64" s="190">
        <v>31</v>
      </c>
      <c r="O64" s="191">
        <f aca="true" t="shared" si="13" ref="O64:P66">I64+K64+M64</f>
        <v>382</v>
      </c>
      <c r="P64" s="192">
        <f t="shared" si="13"/>
        <v>71</v>
      </c>
      <c r="Q64" s="193">
        <f>IF(O64&lt;&gt;0,P64/G64,"")</f>
        <v>17.75</v>
      </c>
      <c r="R64" s="149">
        <f>IF(O64&lt;&gt;0,O64/P64,"")</f>
        <v>5.380281690140845</v>
      </c>
      <c r="S64" s="189">
        <v>67</v>
      </c>
      <c r="T64" s="150">
        <f t="shared" si="7"/>
        <v>4.701492537313433</v>
      </c>
      <c r="U64" s="194">
        <v>51135</v>
      </c>
      <c r="V64" s="195">
        <v>6321</v>
      </c>
      <c r="W64" s="183">
        <f>IF(U64&lt;&gt;0,U64/V64,"")</f>
        <v>8.08970099667774</v>
      </c>
      <c r="X64" s="134"/>
    </row>
    <row r="65" spans="1:24" s="98" customFormat="1" ht="18">
      <c r="A65" s="66">
        <v>61</v>
      </c>
      <c r="B65" s="136" t="s">
        <v>48</v>
      </c>
      <c r="C65" s="151">
        <v>39570</v>
      </c>
      <c r="D65" s="152" t="s">
        <v>116</v>
      </c>
      <c r="E65" s="152" t="s">
        <v>49</v>
      </c>
      <c r="F65" s="81">
        <v>9</v>
      </c>
      <c r="G65" s="81">
        <v>2</v>
      </c>
      <c r="H65" s="81">
        <v>14</v>
      </c>
      <c r="I65" s="185">
        <v>92</v>
      </c>
      <c r="J65" s="186">
        <v>18</v>
      </c>
      <c r="K65" s="185">
        <v>119</v>
      </c>
      <c r="L65" s="186">
        <v>22</v>
      </c>
      <c r="M65" s="185">
        <v>167</v>
      </c>
      <c r="N65" s="186">
        <v>38</v>
      </c>
      <c r="O65" s="191">
        <f t="shared" si="13"/>
        <v>378</v>
      </c>
      <c r="P65" s="192">
        <f t="shared" si="13"/>
        <v>78</v>
      </c>
      <c r="Q65" s="186">
        <f>+P65/G65</f>
        <v>39</v>
      </c>
      <c r="R65" s="182">
        <f>+O65/P65</f>
        <v>4.846153846153846</v>
      </c>
      <c r="S65" s="185">
        <v>230</v>
      </c>
      <c r="T65" s="150">
        <f t="shared" si="7"/>
        <v>0.6434782608695652</v>
      </c>
      <c r="U65" s="196">
        <v>36018</v>
      </c>
      <c r="V65" s="190">
        <v>5489</v>
      </c>
      <c r="W65" s="181">
        <f>U65/V65</f>
        <v>6.561850974676626</v>
      </c>
      <c r="X65" s="134"/>
    </row>
    <row r="66" spans="1:24" s="98" customFormat="1" ht="18">
      <c r="A66" s="66">
        <v>62</v>
      </c>
      <c r="B66" s="136" t="s">
        <v>127</v>
      </c>
      <c r="C66" s="151">
        <v>39661</v>
      </c>
      <c r="D66" s="152" t="s">
        <v>116</v>
      </c>
      <c r="E66" s="152" t="s">
        <v>128</v>
      </c>
      <c r="F66" s="81">
        <v>1</v>
      </c>
      <c r="G66" s="81">
        <v>1</v>
      </c>
      <c r="H66" s="81">
        <v>4</v>
      </c>
      <c r="I66" s="185">
        <v>106</v>
      </c>
      <c r="J66" s="186">
        <v>16</v>
      </c>
      <c r="K66" s="185">
        <v>94</v>
      </c>
      <c r="L66" s="186">
        <v>15</v>
      </c>
      <c r="M66" s="185">
        <v>176</v>
      </c>
      <c r="N66" s="186">
        <v>27</v>
      </c>
      <c r="O66" s="191">
        <f t="shared" si="13"/>
        <v>376</v>
      </c>
      <c r="P66" s="192">
        <f t="shared" si="13"/>
        <v>58</v>
      </c>
      <c r="Q66" s="186">
        <f>+P66/G66</f>
        <v>58</v>
      </c>
      <c r="R66" s="182">
        <f>+O66/P66</f>
        <v>6.482758620689655</v>
      </c>
      <c r="S66" s="185">
        <v>468</v>
      </c>
      <c r="T66" s="150">
        <f t="shared" si="7"/>
        <v>-0.19658119658119658</v>
      </c>
      <c r="U66" s="196">
        <v>10678.5</v>
      </c>
      <c r="V66" s="190">
        <v>1659</v>
      </c>
      <c r="W66" s="181">
        <f>U66/V66</f>
        <v>6.436708860759493</v>
      </c>
      <c r="X66" s="134"/>
    </row>
    <row r="67" spans="1:24" s="98" customFormat="1" ht="18">
      <c r="A67" s="66">
        <v>63</v>
      </c>
      <c r="B67" s="164" t="s">
        <v>69</v>
      </c>
      <c r="C67" s="151">
        <v>39570</v>
      </c>
      <c r="D67" s="152" t="s">
        <v>138</v>
      </c>
      <c r="E67" s="152" t="s">
        <v>139</v>
      </c>
      <c r="F67" s="81">
        <v>140</v>
      </c>
      <c r="G67" s="81">
        <v>1</v>
      </c>
      <c r="H67" s="81">
        <v>16</v>
      </c>
      <c r="I67" s="185">
        <v>350</v>
      </c>
      <c r="J67" s="186">
        <v>100</v>
      </c>
      <c r="K67" s="185">
        <v>0</v>
      </c>
      <c r="L67" s="186">
        <v>0</v>
      </c>
      <c r="M67" s="185">
        <v>14</v>
      </c>
      <c r="N67" s="186">
        <v>2</v>
      </c>
      <c r="O67" s="187">
        <f>+M67+K67+I67</f>
        <v>364</v>
      </c>
      <c r="P67" s="188">
        <f>+N67+L67+J67</f>
        <v>102</v>
      </c>
      <c r="Q67" s="186">
        <f>+P67/G67</f>
        <v>102</v>
      </c>
      <c r="R67" s="182">
        <f>+O67/P67</f>
        <v>3.5686274509803924</v>
      </c>
      <c r="S67" s="185">
        <v>35</v>
      </c>
      <c r="T67" s="150">
        <f t="shared" si="7"/>
        <v>9.4</v>
      </c>
      <c r="U67" s="185">
        <v>2070879</v>
      </c>
      <c r="V67" s="186">
        <v>257320</v>
      </c>
      <c r="W67" s="211">
        <f>+U67/V67</f>
        <v>8.047874242188714</v>
      </c>
      <c r="X67" s="134"/>
    </row>
    <row r="68" spans="1:24" s="98" customFormat="1" ht="18">
      <c r="A68" s="71">
        <v>64</v>
      </c>
      <c r="B68" s="162" t="s">
        <v>51</v>
      </c>
      <c r="C68" s="80">
        <v>39402</v>
      </c>
      <c r="D68" s="147" t="s">
        <v>83</v>
      </c>
      <c r="E68" s="147" t="s">
        <v>52</v>
      </c>
      <c r="F68" s="148">
        <v>165</v>
      </c>
      <c r="G68" s="148">
        <v>2</v>
      </c>
      <c r="H68" s="148">
        <v>37</v>
      </c>
      <c r="I68" s="189">
        <v>30</v>
      </c>
      <c r="J68" s="190">
        <v>6</v>
      </c>
      <c r="K68" s="189">
        <v>145</v>
      </c>
      <c r="L68" s="190">
        <v>29</v>
      </c>
      <c r="M68" s="189">
        <v>182</v>
      </c>
      <c r="N68" s="190">
        <v>38</v>
      </c>
      <c r="O68" s="191">
        <f>I68+K68+M68</f>
        <v>357</v>
      </c>
      <c r="P68" s="192">
        <f>J68+L68+N68</f>
        <v>73</v>
      </c>
      <c r="Q68" s="193">
        <f>IF(O68&lt;&gt;0,P68/G68,"")</f>
        <v>36.5</v>
      </c>
      <c r="R68" s="149">
        <f>IF(O68&lt;&gt;0,O68/P68,"")</f>
        <v>4.890410958904109</v>
      </c>
      <c r="S68" s="189">
        <v>110</v>
      </c>
      <c r="T68" s="150">
        <f t="shared" si="7"/>
        <v>2.2454545454545456</v>
      </c>
      <c r="U68" s="194">
        <v>14580244.5</v>
      </c>
      <c r="V68" s="195">
        <v>2009045</v>
      </c>
      <c r="W68" s="183">
        <f>IF(U68&lt;&gt;0,U68/V68,"")</f>
        <v>7.257301105749249</v>
      </c>
      <c r="X68" s="134"/>
    </row>
    <row r="69" spans="1:24" s="98" customFormat="1" ht="18">
      <c r="A69" s="66">
        <v>65</v>
      </c>
      <c r="B69" s="210" t="s">
        <v>62</v>
      </c>
      <c r="C69" s="160">
        <v>39535</v>
      </c>
      <c r="D69" s="158" t="s">
        <v>103</v>
      </c>
      <c r="E69" s="158" t="s">
        <v>141</v>
      </c>
      <c r="F69" s="159">
        <v>10</v>
      </c>
      <c r="G69" s="159">
        <v>1</v>
      </c>
      <c r="H69" s="159">
        <v>22</v>
      </c>
      <c r="I69" s="199">
        <v>15</v>
      </c>
      <c r="J69" s="200">
        <v>2</v>
      </c>
      <c r="K69" s="199">
        <v>120.5</v>
      </c>
      <c r="L69" s="200">
        <v>15</v>
      </c>
      <c r="M69" s="199">
        <v>202.5</v>
      </c>
      <c r="N69" s="200">
        <v>25</v>
      </c>
      <c r="O69" s="201">
        <f>SUM(I69+K69+M69)</f>
        <v>338</v>
      </c>
      <c r="P69" s="202">
        <f>J69+L69+N69</f>
        <v>42</v>
      </c>
      <c r="Q69" s="200">
        <f>P69/G69</f>
        <v>42</v>
      </c>
      <c r="R69" s="176">
        <f>O69/P69</f>
        <v>8.047619047619047</v>
      </c>
      <c r="S69" s="199">
        <v>281</v>
      </c>
      <c r="T69" s="150">
        <f aca="true" t="shared" si="14" ref="T69:T100">IF(S69&lt;&gt;0,-(S69-O69)/S69,"")</f>
        <v>0.20284697508896798</v>
      </c>
      <c r="U69" s="199">
        <v>200625</v>
      </c>
      <c r="V69" s="200">
        <v>23808</v>
      </c>
      <c r="W69" s="175">
        <f aca="true" t="shared" si="15" ref="W69:W89">U69/V69</f>
        <v>8.42678931451613</v>
      </c>
      <c r="X69" s="134"/>
    </row>
    <row r="70" spans="1:24" s="98" customFormat="1" ht="18">
      <c r="A70" s="71">
        <v>66</v>
      </c>
      <c r="B70" s="165" t="s">
        <v>152</v>
      </c>
      <c r="C70" s="80">
        <v>39423</v>
      </c>
      <c r="D70" s="153" t="s">
        <v>153</v>
      </c>
      <c r="E70" s="153" t="s">
        <v>153</v>
      </c>
      <c r="F70" s="154">
        <v>1</v>
      </c>
      <c r="G70" s="154">
        <v>1</v>
      </c>
      <c r="H70" s="154">
        <v>36</v>
      </c>
      <c r="I70" s="189">
        <v>43</v>
      </c>
      <c r="J70" s="190">
        <v>11</v>
      </c>
      <c r="K70" s="189">
        <v>149</v>
      </c>
      <c r="L70" s="190">
        <v>39</v>
      </c>
      <c r="M70" s="189">
        <v>142</v>
      </c>
      <c r="N70" s="190">
        <v>37</v>
      </c>
      <c r="O70" s="191">
        <f>+I70+K70+M70</f>
        <v>334</v>
      </c>
      <c r="P70" s="192">
        <f>+J70+L70+N70</f>
        <v>87</v>
      </c>
      <c r="Q70" s="186">
        <f>+P70/G70</f>
        <v>87</v>
      </c>
      <c r="R70" s="182">
        <f>+O70/P70</f>
        <v>3.839080459770115</v>
      </c>
      <c r="S70" s="199">
        <v>-10301</v>
      </c>
      <c r="T70" s="150">
        <f t="shared" si="14"/>
        <v>-1.0324240365013106</v>
      </c>
      <c r="U70" s="189">
        <v>31738</v>
      </c>
      <c r="V70" s="190">
        <v>3303</v>
      </c>
      <c r="W70" s="175">
        <f t="shared" si="15"/>
        <v>9.608840448077505</v>
      </c>
      <c r="X70" s="134"/>
    </row>
    <row r="71" spans="1:24" s="98" customFormat="1" ht="18">
      <c r="A71" s="66">
        <v>67</v>
      </c>
      <c r="B71" s="210" t="s">
        <v>32</v>
      </c>
      <c r="C71" s="80">
        <v>39269</v>
      </c>
      <c r="D71" s="197" t="s">
        <v>3</v>
      </c>
      <c r="E71" s="197" t="s">
        <v>3</v>
      </c>
      <c r="F71" s="198">
        <v>10</v>
      </c>
      <c r="G71" s="198">
        <v>1</v>
      </c>
      <c r="H71" s="198">
        <v>25</v>
      </c>
      <c r="I71" s="185">
        <v>70</v>
      </c>
      <c r="J71" s="186">
        <v>11</v>
      </c>
      <c r="K71" s="185">
        <v>80</v>
      </c>
      <c r="L71" s="186">
        <v>12</v>
      </c>
      <c r="M71" s="185">
        <v>172</v>
      </c>
      <c r="N71" s="186">
        <v>25</v>
      </c>
      <c r="O71" s="187">
        <f>SUM(I71+K71+M71)</f>
        <v>322</v>
      </c>
      <c r="P71" s="188">
        <f>J71+L71+N71</f>
        <v>48</v>
      </c>
      <c r="Q71" s="186">
        <f>+P71/G71</f>
        <v>48</v>
      </c>
      <c r="R71" s="182">
        <f>+O71/P71</f>
        <v>6.708333333333333</v>
      </c>
      <c r="S71" s="185"/>
      <c r="T71" s="150">
        <f t="shared" si="14"/>
      </c>
      <c r="U71" s="185">
        <v>204333.19</v>
      </c>
      <c r="V71" s="186">
        <v>30492</v>
      </c>
      <c r="W71" s="181">
        <f t="shared" si="15"/>
        <v>6.701206545979273</v>
      </c>
      <c r="X71" s="134"/>
    </row>
    <row r="72" spans="1:24" s="98" customFormat="1" ht="18">
      <c r="A72" s="66">
        <v>68</v>
      </c>
      <c r="B72" s="165" t="s">
        <v>33</v>
      </c>
      <c r="C72" s="80">
        <v>39465</v>
      </c>
      <c r="D72" s="153" t="s">
        <v>153</v>
      </c>
      <c r="E72" s="153" t="s">
        <v>34</v>
      </c>
      <c r="F72" s="154">
        <v>16</v>
      </c>
      <c r="G72" s="154">
        <v>1</v>
      </c>
      <c r="H72" s="154">
        <v>30</v>
      </c>
      <c r="I72" s="189">
        <v>69</v>
      </c>
      <c r="J72" s="190">
        <v>11</v>
      </c>
      <c r="K72" s="189">
        <v>103</v>
      </c>
      <c r="L72" s="190">
        <v>17</v>
      </c>
      <c r="M72" s="189">
        <v>109</v>
      </c>
      <c r="N72" s="190">
        <v>18</v>
      </c>
      <c r="O72" s="191">
        <f>+I72+K72+M72</f>
        <v>281</v>
      </c>
      <c r="P72" s="192">
        <f>+J72+L72+N72</f>
        <v>46</v>
      </c>
      <c r="Q72" s="186">
        <f>+P72/G72</f>
        <v>46</v>
      </c>
      <c r="R72" s="182">
        <f>+O72/P72</f>
        <v>6.108695652173913</v>
      </c>
      <c r="S72" s="189">
        <v>103</v>
      </c>
      <c r="T72" s="150">
        <f t="shared" si="14"/>
        <v>1.7281553398058251</v>
      </c>
      <c r="U72" s="189">
        <v>154035</v>
      </c>
      <c r="V72" s="190">
        <v>15653</v>
      </c>
      <c r="W72" s="175">
        <f t="shared" si="15"/>
        <v>9.840605634702612</v>
      </c>
      <c r="X72" s="134"/>
    </row>
    <row r="73" spans="1:24" s="98" customFormat="1" ht="18">
      <c r="A73" s="66">
        <v>69</v>
      </c>
      <c r="B73" s="136" t="s">
        <v>35</v>
      </c>
      <c r="C73" s="151">
        <v>39528</v>
      </c>
      <c r="D73" s="152" t="s">
        <v>116</v>
      </c>
      <c r="E73" s="152" t="s">
        <v>36</v>
      </c>
      <c r="F73" s="81">
        <v>17</v>
      </c>
      <c r="G73" s="81">
        <v>2</v>
      </c>
      <c r="H73" s="81">
        <v>14</v>
      </c>
      <c r="I73" s="185">
        <v>71</v>
      </c>
      <c r="J73" s="186">
        <v>14</v>
      </c>
      <c r="K73" s="185">
        <v>80</v>
      </c>
      <c r="L73" s="186">
        <v>16</v>
      </c>
      <c r="M73" s="185">
        <v>116</v>
      </c>
      <c r="N73" s="186">
        <v>23</v>
      </c>
      <c r="O73" s="191">
        <f>I73+K73+M73</f>
        <v>267</v>
      </c>
      <c r="P73" s="192">
        <f>J73+L73+N73</f>
        <v>53</v>
      </c>
      <c r="Q73" s="186">
        <f>+P73/G73</f>
        <v>26.5</v>
      </c>
      <c r="R73" s="182">
        <f>+O73/P73</f>
        <v>5.037735849056604</v>
      </c>
      <c r="S73" s="185"/>
      <c r="T73" s="150">
        <f t="shared" si="14"/>
      </c>
      <c r="U73" s="196">
        <v>57201</v>
      </c>
      <c r="V73" s="190">
        <v>9638</v>
      </c>
      <c r="W73" s="181">
        <f t="shared" si="15"/>
        <v>5.934945009338037</v>
      </c>
      <c r="X73" s="134"/>
    </row>
    <row r="74" spans="1:24" s="98" customFormat="1" ht="18">
      <c r="A74" s="71">
        <v>70</v>
      </c>
      <c r="B74" s="162" t="s">
        <v>37</v>
      </c>
      <c r="C74" s="80">
        <v>39479</v>
      </c>
      <c r="D74" s="169" t="s">
        <v>149</v>
      </c>
      <c r="E74" s="147" t="s">
        <v>150</v>
      </c>
      <c r="F74" s="148">
        <v>48</v>
      </c>
      <c r="G74" s="148">
        <v>2</v>
      </c>
      <c r="H74" s="148">
        <v>21</v>
      </c>
      <c r="I74" s="189">
        <v>65</v>
      </c>
      <c r="J74" s="190">
        <v>13</v>
      </c>
      <c r="K74" s="189">
        <v>47</v>
      </c>
      <c r="L74" s="190">
        <v>9</v>
      </c>
      <c r="M74" s="189">
        <v>84</v>
      </c>
      <c r="N74" s="190">
        <v>16</v>
      </c>
      <c r="O74" s="191">
        <f>+I74+K74+M74</f>
        <v>196</v>
      </c>
      <c r="P74" s="192">
        <f>+J74+L74+N74</f>
        <v>38</v>
      </c>
      <c r="Q74" s="193">
        <f>IF(O74&lt;&gt;0,P74/G74,"")</f>
        <v>19</v>
      </c>
      <c r="R74" s="149">
        <f>IF(O74&lt;&gt;0,O74/P74,"")</f>
        <v>5.157894736842105</v>
      </c>
      <c r="S74" s="189">
        <v>1190</v>
      </c>
      <c r="T74" s="150">
        <f t="shared" si="14"/>
        <v>-0.8352941176470589</v>
      </c>
      <c r="U74" s="189">
        <v>1270195</v>
      </c>
      <c r="V74" s="190">
        <v>135536</v>
      </c>
      <c r="W74" s="163">
        <f t="shared" si="15"/>
        <v>9.371642958328415</v>
      </c>
      <c r="X74" s="134"/>
    </row>
    <row r="75" spans="1:24" s="98" customFormat="1" ht="18">
      <c r="A75" s="66">
        <v>71</v>
      </c>
      <c r="B75" s="136" t="s">
        <v>79</v>
      </c>
      <c r="C75" s="151">
        <v>39500</v>
      </c>
      <c r="D75" s="152" t="s">
        <v>116</v>
      </c>
      <c r="E75" s="152" t="s">
        <v>118</v>
      </c>
      <c r="F75" s="81">
        <v>100</v>
      </c>
      <c r="G75" s="81">
        <v>3</v>
      </c>
      <c r="H75" s="81">
        <v>27</v>
      </c>
      <c r="I75" s="185">
        <v>60</v>
      </c>
      <c r="J75" s="186">
        <v>15</v>
      </c>
      <c r="K75" s="185">
        <v>60</v>
      </c>
      <c r="L75" s="186">
        <v>15</v>
      </c>
      <c r="M75" s="185">
        <v>73</v>
      </c>
      <c r="N75" s="186">
        <v>17</v>
      </c>
      <c r="O75" s="191">
        <f aca="true" t="shared" si="16" ref="O75:P77">I75+K75+M75</f>
        <v>193</v>
      </c>
      <c r="P75" s="192">
        <f t="shared" si="16"/>
        <v>47</v>
      </c>
      <c r="Q75" s="186">
        <f aca="true" t="shared" si="17" ref="Q75:Q84">+P75/G75</f>
        <v>15.666666666666666</v>
      </c>
      <c r="R75" s="182">
        <f aca="true" t="shared" si="18" ref="R75:R84">+O75/P75</f>
        <v>4.1063829787234045</v>
      </c>
      <c r="S75" s="185">
        <v>25</v>
      </c>
      <c r="T75" s="150">
        <f t="shared" si="14"/>
        <v>6.72</v>
      </c>
      <c r="U75" s="196">
        <v>1745848.4</v>
      </c>
      <c r="V75" s="190">
        <v>237107</v>
      </c>
      <c r="W75" s="181">
        <f t="shared" si="15"/>
        <v>7.363124665235526</v>
      </c>
      <c r="X75" s="134"/>
    </row>
    <row r="76" spans="1:24" s="98" customFormat="1" ht="18">
      <c r="A76" s="71">
        <v>72</v>
      </c>
      <c r="B76" s="136" t="s">
        <v>77</v>
      </c>
      <c r="C76" s="151">
        <v>39458</v>
      </c>
      <c r="D76" s="152" t="s">
        <v>116</v>
      </c>
      <c r="E76" s="152" t="s">
        <v>112</v>
      </c>
      <c r="F76" s="81">
        <v>10</v>
      </c>
      <c r="G76" s="81">
        <v>2</v>
      </c>
      <c r="H76" s="81">
        <v>27</v>
      </c>
      <c r="I76" s="185">
        <v>68</v>
      </c>
      <c r="J76" s="186">
        <v>12</v>
      </c>
      <c r="K76" s="185">
        <v>60</v>
      </c>
      <c r="L76" s="186">
        <v>12</v>
      </c>
      <c r="M76" s="185">
        <v>60</v>
      </c>
      <c r="N76" s="186">
        <v>12</v>
      </c>
      <c r="O76" s="191">
        <f t="shared" si="16"/>
        <v>188</v>
      </c>
      <c r="P76" s="192">
        <f t="shared" si="16"/>
        <v>36</v>
      </c>
      <c r="Q76" s="186">
        <f t="shared" si="17"/>
        <v>18</v>
      </c>
      <c r="R76" s="182">
        <f t="shared" si="18"/>
        <v>5.222222222222222</v>
      </c>
      <c r="S76" s="185">
        <v>660</v>
      </c>
      <c r="T76" s="150">
        <f t="shared" si="14"/>
        <v>-0.7151515151515152</v>
      </c>
      <c r="U76" s="196">
        <v>114353</v>
      </c>
      <c r="V76" s="190">
        <v>14191</v>
      </c>
      <c r="W76" s="181">
        <f t="shared" si="15"/>
        <v>8.058135437953633</v>
      </c>
      <c r="X76" s="134"/>
    </row>
    <row r="77" spans="1:24" s="98" customFormat="1" ht="18">
      <c r="A77" s="66">
        <v>73</v>
      </c>
      <c r="B77" s="136" t="s">
        <v>38</v>
      </c>
      <c r="C77" s="151">
        <v>39493</v>
      </c>
      <c r="D77" s="152" t="s">
        <v>116</v>
      </c>
      <c r="E77" s="152" t="s">
        <v>112</v>
      </c>
      <c r="F77" s="81">
        <v>21</v>
      </c>
      <c r="G77" s="81">
        <v>2</v>
      </c>
      <c r="H77" s="81">
        <v>16</v>
      </c>
      <c r="I77" s="185">
        <v>35</v>
      </c>
      <c r="J77" s="186">
        <v>7</v>
      </c>
      <c r="K77" s="185">
        <v>92</v>
      </c>
      <c r="L77" s="186">
        <v>17</v>
      </c>
      <c r="M77" s="185">
        <v>61</v>
      </c>
      <c r="N77" s="186">
        <v>11</v>
      </c>
      <c r="O77" s="191">
        <f t="shared" si="16"/>
        <v>188</v>
      </c>
      <c r="P77" s="192">
        <f t="shared" si="16"/>
        <v>35</v>
      </c>
      <c r="Q77" s="186">
        <f t="shared" si="17"/>
        <v>17.5</v>
      </c>
      <c r="R77" s="182">
        <f t="shared" si="18"/>
        <v>5.371428571428571</v>
      </c>
      <c r="S77" s="185"/>
      <c r="T77" s="150">
        <f t="shared" si="14"/>
      </c>
      <c r="U77" s="196">
        <v>63318</v>
      </c>
      <c r="V77" s="190">
        <v>8042</v>
      </c>
      <c r="W77" s="181">
        <f t="shared" si="15"/>
        <v>7.873414573489182</v>
      </c>
      <c r="X77" s="134"/>
    </row>
    <row r="78" spans="1:24" s="98" customFormat="1" ht="18">
      <c r="A78" s="66">
        <v>74</v>
      </c>
      <c r="B78" s="210" t="s">
        <v>39</v>
      </c>
      <c r="C78" s="80">
        <v>39528</v>
      </c>
      <c r="D78" s="197" t="s">
        <v>3</v>
      </c>
      <c r="E78" s="197" t="s">
        <v>40</v>
      </c>
      <c r="F78" s="198">
        <v>10</v>
      </c>
      <c r="G78" s="198">
        <v>2</v>
      </c>
      <c r="H78" s="198">
        <v>15</v>
      </c>
      <c r="I78" s="185">
        <v>116</v>
      </c>
      <c r="J78" s="186">
        <v>13</v>
      </c>
      <c r="K78" s="185">
        <v>32</v>
      </c>
      <c r="L78" s="186">
        <v>4</v>
      </c>
      <c r="M78" s="185">
        <v>36</v>
      </c>
      <c r="N78" s="186">
        <v>4</v>
      </c>
      <c r="O78" s="187">
        <f>SUM(I78+K78+M78)</f>
        <v>184</v>
      </c>
      <c r="P78" s="188">
        <f>J78+L78+N78</f>
        <v>21</v>
      </c>
      <c r="Q78" s="186">
        <f t="shared" si="17"/>
        <v>10.5</v>
      </c>
      <c r="R78" s="182">
        <f t="shared" si="18"/>
        <v>8.761904761904763</v>
      </c>
      <c r="S78" s="185"/>
      <c r="T78" s="150">
        <f t="shared" si="14"/>
      </c>
      <c r="U78" s="185">
        <v>40016.02</v>
      </c>
      <c r="V78" s="186">
        <v>4990</v>
      </c>
      <c r="W78" s="181">
        <f t="shared" si="15"/>
        <v>8.01924248496994</v>
      </c>
      <c r="X78" s="134"/>
    </row>
    <row r="79" spans="1:24" s="98" customFormat="1" ht="18">
      <c r="A79" s="66">
        <v>75</v>
      </c>
      <c r="B79" s="136" t="s">
        <v>50</v>
      </c>
      <c r="C79" s="151">
        <v>39619</v>
      </c>
      <c r="D79" s="152" t="s">
        <v>116</v>
      </c>
      <c r="E79" s="152" t="s">
        <v>49</v>
      </c>
      <c r="F79" s="81">
        <v>1</v>
      </c>
      <c r="G79" s="81">
        <v>1</v>
      </c>
      <c r="H79" s="81">
        <v>10</v>
      </c>
      <c r="I79" s="185">
        <v>38</v>
      </c>
      <c r="J79" s="186">
        <v>4</v>
      </c>
      <c r="K79" s="185">
        <v>40</v>
      </c>
      <c r="L79" s="186">
        <v>4</v>
      </c>
      <c r="M79" s="185">
        <v>94</v>
      </c>
      <c r="N79" s="186">
        <v>10</v>
      </c>
      <c r="O79" s="191">
        <f>I79+K79+M79</f>
        <v>172</v>
      </c>
      <c r="P79" s="192">
        <f>J79+L79+N79</f>
        <v>18</v>
      </c>
      <c r="Q79" s="186">
        <f t="shared" si="17"/>
        <v>18</v>
      </c>
      <c r="R79" s="182">
        <f t="shared" si="18"/>
        <v>9.555555555555555</v>
      </c>
      <c r="S79" s="185">
        <v>185</v>
      </c>
      <c r="T79" s="150">
        <f t="shared" si="14"/>
        <v>-0.07027027027027027</v>
      </c>
      <c r="U79" s="196">
        <v>23192.5</v>
      </c>
      <c r="V79" s="190">
        <v>3768</v>
      </c>
      <c r="W79" s="181">
        <f t="shared" si="15"/>
        <v>6.155122080679406</v>
      </c>
      <c r="X79" s="134"/>
    </row>
    <row r="80" spans="1:24" s="98" customFormat="1" ht="18">
      <c r="A80" s="71">
        <v>76</v>
      </c>
      <c r="B80" s="136" t="s">
        <v>82</v>
      </c>
      <c r="C80" s="151">
        <v>39598</v>
      </c>
      <c r="D80" s="152" t="s">
        <v>116</v>
      </c>
      <c r="E80" s="152" t="s">
        <v>125</v>
      </c>
      <c r="F80" s="81">
        <v>1</v>
      </c>
      <c r="G80" s="81">
        <v>1</v>
      </c>
      <c r="H80" s="81">
        <v>12</v>
      </c>
      <c r="I80" s="185">
        <v>38</v>
      </c>
      <c r="J80" s="186">
        <v>8</v>
      </c>
      <c r="K80" s="185">
        <v>15</v>
      </c>
      <c r="L80" s="186">
        <v>3</v>
      </c>
      <c r="M80" s="185">
        <v>88</v>
      </c>
      <c r="N80" s="186">
        <v>18</v>
      </c>
      <c r="O80" s="191">
        <f>I80+K80+M80</f>
        <v>141</v>
      </c>
      <c r="P80" s="192">
        <f>J80+L80+N80</f>
        <v>29</v>
      </c>
      <c r="Q80" s="186">
        <f t="shared" si="17"/>
        <v>29</v>
      </c>
      <c r="R80" s="182">
        <f t="shared" si="18"/>
        <v>4.862068965517241</v>
      </c>
      <c r="S80" s="185">
        <v>259</v>
      </c>
      <c r="T80" s="150">
        <f t="shared" si="14"/>
        <v>-0.4555984555984556</v>
      </c>
      <c r="U80" s="196">
        <v>6676</v>
      </c>
      <c r="V80" s="190">
        <v>1417</v>
      </c>
      <c r="W80" s="181">
        <f t="shared" si="15"/>
        <v>4.71136203246295</v>
      </c>
      <c r="X80" s="134"/>
    </row>
    <row r="81" spans="1:24" s="98" customFormat="1" ht="18">
      <c r="A81" s="66">
        <v>77</v>
      </c>
      <c r="B81" s="165" t="s">
        <v>156</v>
      </c>
      <c r="C81" s="80">
        <v>39507</v>
      </c>
      <c r="D81" s="153" t="s">
        <v>153</v>
      </c>
      <c r="E81" s="153" t="s">
        <v>153</v>
      </c>
      <c r="F81" s="154">
        <v>13</v>
      </c>
      <c r="G81" s="154">
        <v>2</v>
      </c>
      <c r="H81" s="154">
        <v>26</v>
      </c>
      <c r="I81" s="189">
        <v>0</v>
      </c>
      <c r="J81" s="190">
        <v>0</v>
      </c>
      <c r="K81" s="189">
        <v>82</v>
      </c>
      <c r="L81" s="190">
        <v>14</v>
      </c>
      <c r="M81" s="189">
        <v>52</v>
      </c>
      <c r="N81" s="190">
        <v>9</v>
      </c>
      <c r="O81" s="191">
        <f>+I81+K81+M81</f>
        <v>134</v>
      </c>
      <c r="P81" s="192">
        <f>+J81+L81+N81</f>
        <v>23</v>
      </c>
      <c r="Q81" s="186">
        <f t="shared" si="17"/>
        <v>11.5</v>
      </c>
      <c r="R81" s="182">
        <f t="shared" si="18"/>
        <v>5.826086956521739</v>
      </c>
      <c r="S81" s="189">
        <v>10</v>
      </c>
      <c r="T81" s="150">
        <f t="shared" si="14"/>
        <v>12.4</v>
      </c>
      <c r="U81" s="189">
        <v>28348</v>
      </c>
      <c r="V81" s="190">
        <v>3156</v>
      </c>
      <c r="W81" s="175">
        <f t="shared" si="15"/>
        <v>8.982256020278834</v>
      </c>
      <c r="X81" s="134"/>
    </row>
    <row r="82" spans="1:24" s="98" customFormat="1" ht="18">
      <c r="A82" s="71">
        <v>78</v>
      </c>
      <c r="B82" s="136" t="s">
        <v>78</v>
      </c>
      <c r="C82" s="151">
        <v>39570</v>
      </c>
      <c r="D82" s="152" t="s">
        <v>116</v>
      </c>
      <c r="E82" s="152" t="s">
        <v>121</v>
      </c>
      <c r="F82" s="81">
        <v>4</v>
      </c>
      <c r="G82" s="81">
        <v>1</v>
      </c>
      <c r="H82" s="81">
        <v>11</v>
      </c>
      <c r="I82" s="185">
        <v>40</v>
      </c>
      <c r="J82" s="186">
        <v>4</v>
      </c>
      <c r="K82" s="185">
        <v>50</v>
      </c>
      <c r="L82" s="186">
        <v>5</v>
      </c>
      <c r="M82" s="185">
        <v>20</v>
      </c>
      <c r="N82" s="186">
        <v>2</v>
      </c>
      <c r="O82" s="191">
        <f aca="true" t="shared" si="19" ref="O82:P84">I82+K82+M82</f>
        <v>110</v>
      </c>
      <c r="P82" s="192">
        <f t="shared" si="19"/>
        <v>11</v>
      </c>
      <c r="Q82" s="186">
        <f t="shared" si="17"/>
        <v>11</v>
      </c>
      <c r="R82" s="182">
        <f t="shared" si="18"/>
        <v>10</v>
      </c>
      <c r="S82" s="185">
        <v>394.5</v>
      </c>
      <c r="T82" s="150">
        <f t="shared" si="14"/>
        <v>-0.7211660329531052</v>
      </c>
      <c r="U82" s="196">
        <v>25318.5</v>
      </c>
      <c r="V82" s="190">
        <v>3717</v>
      </c>
      <c r="W82" s="181">
        <f t="shared" si="15"/>
        <v>6.811541565778854</v>
      </c>
      <c r="X82" s="134"/>
    </row>
    <row r="83" spans="1:24" s="98" customFormat="1" ht="18">
      <c r="A83" s="66">
        <v>79</v>
      </c>
      <c r="B83" s="165" t="s">
        <v>41</v>
      </c>
      <c r="C83" s="80">
        <v>39398</v>
      </c>
      <c r="D83" s="158" t="s">
        <v>42</v>
      </c>
      <c r="E83" s="158" t="s">
        <v>43</v>
      </c>
      <c r="F83" s="159">
        <v>20</v>
      </c>
      <c r="G83" s="159">
        <v>2</v>
      </c>
      <c r="H83" s="159">
        <v>12</v>
      </c>
      <c r="I83" s="199">
        <v>31</v>
      </c>
      <c r="J83" s="200">
        <v>7</v>
      </c>
      <c r="K83" s="199">
        <v>35</v>
      </c>
      <c r="L83" s="200">
        <v>7</v>
      </c>
      <c r="M83" s="199">
        <v>36</v>
      </c>
      <c r="N83" s="200">
        <v>8</v>
      </c>
      <c r="O83" s="201">
        <f t="shared" si="19"/>
        <v>102</v>
      </c>
      <c r="P83" s="202">
        <f t="shared" si="19"/>
        <v>22</v>
      </c>
      <c r="Q83" s="200">
        <f t="shared" si="17"/>
        <v>11</v>
      </c>
      <c r="R83" s="176">
        <f t="shared" si="18"/>
        <v>4.636363636363637</v>
      </c>
      <c r="S83" s="199">
        <v>199</v>
      </c>
      <c r="T83" s="150">
        <f t="shared" si="14"/>
        <v>-0.48743718592964824</v>
      </c>
      <c r="U83" s="199">
        <v>278210.5</v>
      </c>
      <c r="V83" s="200">
        <v>34918</v>
      </c>
      <c r="W83" s="175">
        <f t="shared" si="15"/>
        <v>7.9675382324302655</v>
      </c>
      <c r="X83" s="134"/>
    </row>
    <row r="84" spans="1:24" s="98" customFormat="1" ht="18">
      <c r="A84" s="66">
        <v>80</v>
      </c>
      <c r="B84" s="136" t="s">
        <v>44</v>
      </c>
      <c r="C84" s="151">
        <v>39479</v>
      </c>
      <c r="D84" s="152" t="s">
        <v>116</v>
      </c>
      <c r="E84" s="152" t="s">
        <v>121</v>
      </c>
      <c r="F84" s="81">
        <v>5</v>
      </c>
      <c r="G84" s="81">
        <v>1</v>
      </c>
      <c r="H84" s="81">
        <v>19</v>
      </c>
      <c r="I84" s="185">
        <v>25</v>
      </c>
      <c r="J84" s="186">
        <v>5</v>
      </c>
      <c r="K84" s="185">
        <v>20</v>
      </c>
      <c r="L84" s="186">
        <v>4</v>
      </c>
      <c r="M84" s="185">
        <v>10</v>
      </c>
      <c r="N84" s="186">
        <v>2</v>
      </c>
      <c r="O84" s="191">
        <f t="shared" si="19"/>
        <v>55</v>
      </c>
      <c r="P84" s="192">
        <f t="shared" si="19"/>
        <v>11</v>
      </c>
      <c r="Q84" s="186">
        <f t="shared" si="17"/>
        <v>11</v>
      </c>
      <c r="R84" s="182">
        <f t="shared" si="18"/>
        <v>5</v>
      </c>
      <c r="S84" s="185"/>
      <c r="T84" s="150">
        <f t="shared" si="14"/>
      </c>
      <c r="U84" s="196">
        <v>72822</v>
      </c>
      <c r="V84" s="190">
        <v>10691</v>
      </c>
      <c r="W84" s="181">
        <f t="shared" si="15"/>
        <v>6.811523711533066</v>
      </c>
      <c r="X84" s="134"/>
    </row>
    <row r="85" spans="1:24" s="98" customFormat="1" ht="18">
      <c r="A85" s="66">
        <v>81</v>
      </c>
      <c r="B85" s="162" t="s">
        <v>135</v>
      </c>
      <c r="C85" s="80">
        <v>39570</v>
      </c>
      <c r="D85" s="169" t="s">
        <v>149</v>
      </c>
      <c r="E85" s="147" t="s">
        <v>150</v>
      </c>
      <c r="F85" s="148">
        <v>66</v>
      </c>
      <c r="G85" s="148">
        <v>1</v>
      </c>
      <c r="H85" s="148">
        <v>17</v>
      </c>
      <c r="I85" s="189">
        <v>20</v>
      </c>
      <c r="J85" s="190">
        <v>4</v>
      </c>
      <c r="K85" s="189">
        <v>20</v>
      </c>
      <c r="L85" s="190">
        <v>4</v>
      </c>
      <c r="M85" s="189">
        <v>11</v>
      </c>
      <c r="N85" s="190">
        <v>2</v>
      </c>
      <c r="O85" s="191">
        <f>+I85+K85+M85</f>
        <v>51</v>
      </c>
      <c r="P85" s="192">
        <f>+J85+L85+N85</f>
        <v>10</v>
      </c>
      <c r="Q85" s="193">
        <f>IF(O85&lt;&gt;0,P85/G85,"")</f>
        <v>10</v>
      </c>
      <c r="R85" s="149">
        <f>IF(O85&lt;&gt;0,O85/P85,"")</f>
        <v>5.1</v>
      </c>
      <c r="S85" s="189">
        <v>122</v>
      </c>
      <c r="T85" s="150">
        <f t="shared" si="14"/>
        <v>-0.5819672131147541</v>
      </c>
      <c r="U85" s="189">
        <v>600824</v>
      </c>
      <c r="V85" s="190">
        <v>68481</v>
      </c>
      <c r="W85" s="163">
        <f t="shared" si="15"/>
        <v>8.773586834304405</v>
      </c>
      <c r="X85" s="134"/>
    </row>
    <row r="86" spans="1:24" s="98" customFormat="1" ht="18">
      <c r="A86" s="71">
        <v>82</v>
      </c>
      <c r="B86" s="136" t="s">
        <v>131</v>
      </c>
      <c r="C86" s="151">
        <v>39570</v>
      </c>
      <c r="D86" s="152" t="s">
        <v>116</v>
      </c>
      <c r="E86" s="152" t="s">
        <v>132</v>
      </c>
      <c r="F86" s="81">
        <v>1</v>
      </c>
      <c r="G86" s="81">
        <v>1</v>
      </c>
      <c r="H86" s="81">
        <v>12</v>
      </c>
      <c r="I86" s="185">
        <v>0</v>
      </c>
      <c r="J86" s="186">
        <v>0</v>
      </c>
      <c r="K86" s="185">
        <v>8</v>
      </c>
      <c r="L86" s="186">
        <v>1</v>
      </c>
      <c r="M86" s="185">
        <v>37</v>
      </c>
      <c r="N86" s="186">
        <v>5</v>
      </c>
      <c r="O86" s="191">
        <f>I86+K86+M86</f>
        <v>45</v>
      </c>
      <c r="P86" s="192">
        <f>J86+L86+N86</f>
        <v>6</v>
      </c>
      <c r="Q86" s="186">
        <f>+P86/G86</f>
        <v>6</v>
      </c>
      <c r="R86" s="182">
        <f>+O86/P86</f>
        <v>7.5</v>
      </c>
      <c r="S86" s="185">
        <v>190</v>
      </c>
      <c r="T86" s="150">
        <f t="shared" si="14"/>
        <v>-0.7631578947368421</v>
      </c>
      <c r="U86" s="196">
        <v>19219</v>
      </c>
      <c r="V86" s="190">
        <v>3566</v>
      </c>
      <c r="W86" s="181">
        <f t="shared" si="15"/>
        <v>5.38951205832866</v>
      </c>
      <c r="X86" s="134"/>
    </row>
    <row r="87" spans="1:24" s="98" customFormat="1" ht="18">
      <c r="A87" s="66">
        <v>83</v>
      </c>
      <c r="B87" s="165" t="s">
        <v>154</v>
      </c>
      <c r="C87" s="80">
        <v>39458</v>
      </c>
      <c r="D87" s="153" t="s">
        <v>153</v>
      </c>
      <c r="E87" s="153" t="s">
        <v>110</v>
      </c>
      <c r="F87" s="154">
        <v>8</v>
      </c>
      <c r="G87" s="154">
        <v>2</v>
      </c>
      <c r="H87" s="154">
        <v>32</v>
      </c>
      <c r="I87" s="189">
        <v>15</v>
      </c>
      <c r="J87" s="190">
        <v>7</v>
      </c>
      <c r="K87" s="189">
        <v>15</v>
      </c>
      <c r="L87" s="190">
        <v>5</v>
      </c>
      <c r="M87" s="189">
        <v>10</v>
      </c>
      <c r="N87" s="190">
        <v>2</v>
      </c>
      <c r="O87" s="191">
        <f aca="true" t="shared" si="20" ref="O87:P89">+I87+K87+M87</f>
        <v>40</v>
      </c>
      <c r="P87" s="192">
        <f t="shared" si="20"/>
        <v>14</v>
      </c>
      <c r="Q87" s="186">
        <f>+P87/G87</f>
        <v>7</v>
      </c>
      <c r="R87" s="182">
        <f>+O87/P87</f>
        <v>2.857142857142857</v>
      </c>
      <c r="S87" s="189">
        <v>40</v>
      </c>
      <c r="T87" s="150">
        <f t="shared" si="14"/>
        <v>0</v>
      </c>
      <c r="U87" s="189">
        <v>284414</v>
      </c>
      <c r="V87" s="190">
        <v>28399</v>
      </c>
      <c r="W87" s="175">
        <f t="shared" si="15"/>
        <v>10.014930103172647</v>
      </c>
      <c r="X87" s="134"/>
    </row>
    <row r="88" spans="1:24" s="98" customFormat="1" ht="18">
      <c r="A88" s="71">
        <v>84</v>
      </c>
      <c r="B88" s="165" t="s">
        <v>45</v>
      </c>
      <c r="C88" s="80">
        <v>39563</v>
      </c>
      <c r="D88" s="153" t="s">
        <v>153</v>
      </c>
      <c r="E88" s="153" t="s">
        <v>110</v>
      </c>
      <c r="F88" s="154">
        <v>25</v>
      </c>
      <c r="G88" s="154">
        <v>1</v>
      </c>
      <c r="H88" s="154">
        <v>17</v>
      </c>
      <c r="I88" s="189">
        <v>0</v>
      </c>
      <c r="J88" s="190">
        <v>0</v>
      </c>
      <c r="K88" s="189">
        <v>25</v>
      </c>
      <c r="L88" s="190">
        <v>4</v>
      </c>
      <c r="M88" s="189">
        <v>7</v>
      </c>
      <c r="N88" s="190">
        <v>1</v>
      </c>
      <c r="O88" s="191">
        <f t="shared" si="20"/>
        <v>32</v>
      </c>
      <c r="P88" s="192">
        <f t="shared" si="20"/>
        <v>5</v>
      </c>
      <c r="Q88" s="186">
        <f>+P88/G88</f>
        <v>5</v>
      </c>
      <c r="R88" s="182">
        <f>+O88/P88</f>
        <v>6.4</v>
      </c>
      <c r="S88" s="189">
        <v>28</v>
      </c>
      <c r="T88" s="150">
        <f t="shared" si="14"/>
        <v>0.14285714285714285</v>
      </c>
      <c r="U88" s="189">
        <v>67074</v>
      </c>
      <c r="V88" s="190">
        <v>7568</v>
      </c>
      <c r="W88" s="175">
        <f t="shared" si="15"/>
        <v>8.86284355179704</v>
      </c>
      <c r="X88" s="134"/>
    </row>
    <row r="89" spans="1:24" s="98" customFormat="1" ht="18">
      <c r="A89" s="66">
        <v>85</v>
      </c>
      <c r="B89" s="165" t="s">
        <v>46</v>
      </c>
      <c r="C89" s="80">
        <v>39577</v>
      </c>
      <c r="D89" s="153" t="s">
        <v>153</v>
      </c>
      <c r="E89" s="153" t="s">
        <v>47</v>
      </c>
      <c r="F89" s="154">
        <v>85</v>
      </c>
      <c r="G89" s="154">
        <v>1</v>
      </c>
      <c r="H89" s="154">
        <v>14</v>
      </c>
      <c r="I89" s="189">
        <v>0</v>
      </c>
      <c r="J89" s="190">
        <v>0</v>
      </c>
      <c r="K89" s="189">
        <v>0</v>
      </c>
      <c r="L89" s="190">
        <v>0</v>
      </c>
      <c r="M89" s="189">
        <v>15</v>
      </c>
      <c r="N89" s="190">
        <v>3</v>
      </c>
      <c r="O89" s="191">
        <f t="shared" si="20"/>
        <v>15</v>
      </c>
      <c r="P89" s="192">
        <f t="shared" si="20"/>
        <v>3</v>
      </c>
      <c r="Q89" s="186">
        <f>+P89/G89</f>
        <v>3</v>
      </c>
      <c r="R89" s="182">
        <f>+O89/P89</f>
        <v>5</v>
      </c>
      <c r="S89" s="189">
        <v>105</v>
      </c>
      <c r="T89" s="150">
        <f t="shared" si="14"/>
        <v>-0.8571428571428571</v>
      </c>
      <c r="U89" s="189">
        <v>1476599</v>
      </c>
      <c r="V89" s="190">
        <v>183189</v>
      </c>
      <c r="W89" s="175">
        <f t="shared" si="15"/>
        <v>8.060522192926431</v>
      </c>
      <c r="X89" s="134"/>
    </row>
    <row r="90" spans="1:24" s="98" customFormat="1" ht="18.75" thickBot="1">
      <c r="A90" s="66">
        <v>86</v>
      </c>
      <c r="B90" s="213" t="s">
        <v>106</v>
      </c>
      <c r="C90" s="214">
        <v>39591</v>
      </c>
      <c r="D90" s="215" t="s">
        <v>138</v>
      </c>
      <c r="E90" s="215" t="s">
        <v>139</v>
      </c>
      <c r="F90" s="216">
        <v>192</v>
      </c>
      <c r="G90" s="216">
        <v>1</v>
      </c>
      <c r="H90" s="216">
        <v>14</v>
      </c>
      <c r="I90" s="217">
        <v>0</v>
      </c>
      <c r="J90" s="218">
        <v>0</v>
      </c>
      <c r="K90" s="217">
        <v>14</v>
      </c>
      <c r="L90" s="218">
        <v>2</v>
      </c>
      <c r="M90" s="217">
        <v>0</v>
      </c>
      <c r="N90" s="218">
        <v>0</v>
      </c>
      <c r="O90" s="219">
        <f>+M90+K90+I90</f>
        <v>14</v>
      </c>
      <c r="P90" s="220">
        <f>+N90+L90+J90</f>
        <v>2</v>
      </c>
      <c r="Q90" s="218">
        <f>+P90/G90</f>
        <v>2</v>
      </c>
      <c r="R90" s="184">
        <f>+O90/P90</f>
        <v>7</v>
      </c>
      <c r="S90" s="217">
        <v>433</v>
      </c>
      <c r="T90" s="221">
        <f t="shared" si="14"/>
        <v>-0.9676674364896074</v>
      </c>
      <c r="U90" s="217">
        <v>2651065</v>
      </c>
      <c r="V90" s="218">
        <v>323589</v>
      </c>
      <c r="W90" s="222">
        <f>+U90/V90</f>
        <v>8.192691964189141</v>
      </c>
      <c r="X90" s="134"/>
    </row>
    <row r="91" spans="1:28" s="104" customFormat="1" ht="15">
      <c r="A91" s="61"/>
      <c r="B91" s="257" t="s">
        <v>61</v>
      </c>
      <c r="C91" s="258"/>
      <c r="D91" s="259"/>
      <c r="E91" s="259"/>
      <c r="F91" s="74">
        <f>SUM(F5:F90)</f>
        <v>4018</v>
      </c>
      <c r="G91" s="74">
        <f>SUM(G5:G90)</f>
        <v>1204</v>
      </c>
      <c r="H91" s="75"/>
      <c r="I91" s="76"/>
      <c r="J91" s="77"/>
      <c r="K91" s="76"/>
      <c r="L91" s="77"/>
      <c r="M91" s="76"/>
      <c r="N91" s="77"/>
      <c r="O91" s="144">
        <f>SUM(O5:O90)</f>
        <v>1211074.16</v>
      </c>
      <c r="P91" s="145">
        <f>SUM(P5:P90)</f>
        <v>134404</v>
      </c>
      <c r="Q91" s="77">
        <f>O91/G91</f>
        <v>1005.8755481727574</v>
      </c>
      <c r="R91" s="78">
        <f>O91/P91</f>
        <v>9.010700276777476</v>
      </c>
      <c r="S91" s="76"/>
      <c r="T91" s="79"/>
      <c r="U91" s="76"/>
      <c r="V91" s="77"/>
      <c r="W91" s="78"/>
      <c r="AB91" s="104" t="s">
        <v>68</v>
      </c>
    </row>
    <row r="92" spans="1:24" s="108" customFormat="1" ht="18">
      <c r="A92" s="105"/>
      <c r="B92" s="106"/>
      <c r="C92" s="107"/>
      <c r="F92" s="109"/>
      <c r="G92" s="110"/>
      <c r="H92" s="111"/>
      <c r="I92" s="112"/>
      <c r="J92" s="113"/>
      <c r="K92" s="112"/>
      <c r="L92" s="113"/>
      <c r="M92" s="112"/>
      <c r="N92" s="113"/>
      <c r="O92" s="112"/>
      <c r="P92" s="113"/>
      <c r="Q92" s="113"/>
      <c r="R92" s="114"/>
      <c r="S92" s="115"/>
      <c r="T92" s="116"/>
      <c r="U92" s="115"/>
      <c r="V92" s="113"/>
      <c r="W92" s="114"/>
      <c r="X92" s="117"/>
    </row>
    <row r="93" spans="4:23" ht="18">
      <c r="D93" s="255"/>
      <c r="E93" s="256"/>
      <c r="F93" s="256"/>
      <c r="G93" s="256"/>
      <c r="S93" s="263" t="s">
        <v>136</v>
      </c>
      <c r="T93" s="263"/>
      <c r="U93" s="263"/>
      <c r="V93" s="263"/>
      <c r="W93" s="263"/>
    </row>
    <row r="94" spans="4:23" ht="18">
      <c r="D94" s="127"/>
      <c r="E94" s="128"/>
      <c r="F94" s="129"/>
      <c r="G94" s="129"/>
      <c r="S94" s="263"/>
      <c r="T94" s="263"/>
      <c r="U94" s="263"/>
      <c r="V94" s="263"/>
      <c r="W94" s="263"/>
    </row>
    <row r="95" spans="19:23" ht="18">
      <c r="S95" s="263"/>
      <c r="T95" s="263"/>
      <c r="U95" s="263"/>
      <c r="V95" s="263"/>
      <c r="W95" s="263"/>
    </row>
    <row r="96" spans="16:23" ht="18">
      <c r="P96" s="260" t="s">
        <v>58</v>
      </c>
      <c r="Q96" s="261"/>
      <c r="R96" s="261"/>
      <c r="S96" s="261"/>
      <c r="T96" s="261"/>
      <c r="U96" s="261"/>
      <c r="V96" s="261"/>
      <c r="W96" s="261"/>
    </row>
    <row r="97" spans="16:23" ht="18">
      <c r="P97" s="261"/>
      <c r="Q97" s="261"/>
      <c r="R97" s="261"/>
      <c r="S97" s="261"/>
      <c r="T97" s="261"/>
      <c r="U97" s="261"/>
      <c r="V97" s="261"/>
      <c r="W97" s="261"/>
    </row>
    <row r="98" spans="16:23" ht="18">
      <c r="P98" s="261"/>
      <c r="Q98" s="261"/>
      <c r="R98" s="261"/>
      <c r="S98" s="261"/>
      <c r="T98" s="261"/>
      <c r="U98" s="261"/>
      <c r="V98" s="261"/>
      <c r="W98" s="261"/>
    </row>
    <row r="99" spans="16:23" ht="18">
      <c r="P99" s="261"/>
      <c r="Q99" s="261"/>
      <c r="R99" s="261"/>
      <c r="S99" s="261"/>
      <c r="T99" s="261"/>
      <c r="U99" s="261"/>
      <c r="V99" s="261"/>
      <c r="W99" s="261"/>
    </row>
    <row r="100" spans="16:23" ht="18">
      <c r="P100" s="261"/>
      <c r="Q100" s="261"/>
      <c r="R100" s="261"/>
      <c r="S100" s="261"/>
      <c r="T100" s="261"/>
      <c r="U100" s="261"/>
      <c r="V100" s="261"/>
      <c r="W100" s="261"/>
    </row>
    <row r="101" spans="16:23" ht="18">
      <c r="P101" s="261"/>
      <c r="Q101" s="261"/>
      <c r="R101" s="261"/>
      <c r="S101" s="261"/>
      <c r="T101" s="261"/>
      <c r="U101" s="261"/>
      <c r="V101" s="261"/>
      <c r="W101" s="261"/>
    </row>
    <row r="102" spans="16:23" ht="18">
      <c r="P102" s="262" t="s">
        <v>59</v>
      </c>
      <c r="Q102" s="261"/>
      <c r="R102" s="261"/>
      <c r="S102" s="261"/>
      <c r="T102" s="261"/>
      <c r="U102" s="261"/>
      <c r="V102" s="261"/>
      <c r="W102" s="261"/>
    </row>
    <row r="103" spans="16:23" ht="18">
      <c r="P103" s="261"/>
      <c r="Q103" s="261"/>
      <c r="R103" s="261"/>
      <c r="S103" s="261"/>
      <c r="T103" s="261"/>
      <c r="U103" s="261"/>
      <c r="V103" s="261"/>
      <c r="W103" s="261"/>
    </row>
    <row r="104" spans="16:23" ht="18">
      <c r="P104" s="261"/>
      <c r="Q104" s="261"/>
      <c r="R104" s="261"/>
      <c r="S104" s="261"/>
      <c r="T104" s="261"/>
      <c r="U104" s="261"/>
      <c r="V104" s="261"/>
      <c r="W104" s="261"/>
    </row>
    <row r="105" spans="16:23" ht="18">
      <c r="P105" s="261"/>
      <c r="Q105" s="261"/>
      <c r="R105" s="261"/>
      <c r="S105" s="261"/>
      <c r="T105" s="261"/>
      <c r="U105" s="261"/>
      <c r="V105" s="261"/>
      <c r="W105" s="261"/>
    </row>
    <row r="106" spans="16:23" ht="18">
      <c r="P106" s="261"/>
      <c r="Q106" s="261"/>
      <c r="R106" s="261"/>
      <c r="S106" s="261"/>
      <c r="T106" s="261"/>
      <c r="U106" s="261"/>
      <c r="V106" s="261"/>
      <c r="W106" s="261"/>
    </row>
    <row r="107" spans="16:23" ht="18">
      <c r="P107" s="261"/>
      <c r="Q107" s="261"/>
      <c r="R107" s="261"/>
      <c r="S107" s="261"/>
      <c r="T107" s="261"/>
      <c r="U107" s="261"/>
      <c r="V107" s="261"/>
      <c r="W107" s="261"/>
    </row>
    <row r="108" spans="16:23" ht="18">
      <c r="P108" s="261"/>
      <c r="Q108" s="261"/>
      <c r="R108" s="261"/>
      <c r="S108" s="261"/>
      <c r="T108" s="261"/>
      <c r="U108" s="261"/>
      <c r="V108" s="261"/>
      <c r="W108" s="261"/>
    </row>
  </sheetData>
  <sheetProtection/>
  <mergeCells count="19">
    <mergeCell ref="P96:W101"/>
    <mergeCell ref="P102:W108"/>
    <mergeCell ref="S93:W95"/>
    <mergeCell ref="B3:B4"/>
    <mergeCell ref="C3:C4"/>
    <mergeCell ref="E3:E4"/>
    <mergeCell ref="H3:H4"/>
    <mergeCell ref="D93:G93"/>
    <mergeCell ref="B91:E91"/>
    <mergeCell ref="D3:D4"/>
    <mergeCell ref="M3:N3"/>
    <mergeCell ref="K3:L3"/>
    <mergeCell ref="O3:R3"/>
    <mergeCell ref="A2:W2"/>
    <mergeCell ref="S3:T3"/>
    <mergeCell ref="F3:F4"/>
    <mergeCell ref="I3:J3"/>
    <mergeCell ref="G3:G4"/>
    <mergeCell ref="U3:W3"/>
  </mergeCells>
  <printOptions/>
  <pageMargins left="0.3" right="0.13" top="1" bottom="1" header="0.5" footer="0.5"/>
  <pageSetup orientation="portrait" paperSize="9" scale="35"/>
  <ignoredErrors>
    <ignoredError sqref="X6:X7 W8:W15 W72:W74" unlockedFormula="1"/>
    <ignoredError sqref="X9:X11 X8 X12 W16:W71 T11:T74 T78:U88 W85" formula="1" unlockedFormula="1"/>
    <ignoredError sqref="Q7 O11:S74 O78:S88" formula="1"/>
    <ignoredError sqref="T11:T74 T78:U88" emptyCellReference="1" formula="1"/>
    <ignoredError sqref="U7:V76 T7:T10 T75:T76 T77:U77 V77:V88 W77:W84 W86:W88" emptyCellReference="1"/>
    <ignoredError sqref="W85" emptyCellReference="1" unlocked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10" zoomScaleNormal="110" zoomScalePageLayoutView="0" workbookViewId="0" topLeftCell="A1">
      <selection activeCell="B5" sqref="B5"/>
    </sheetView>
  </sheetViews>
  <sheetFormatPr defaultColWidth="39.8515625" defaultRowHeight="12.75"/>
  <cols>
    <col min="1" max="1" width="3.421875" style="30" bestFit="1" customWidth="1"/>
    <col min="2" max="2" width="43.8515625" style="3" bestFit="1" customWidth="1"/>
    <col min="3" max="3" width="9.421875" style="5" customWidth="1"/>
    <col min="4" max="4" width="14.140625" style="3" customWidth="1"/>
    <col min="5" max="5" width="18.140625" style="4" hidden="1" customWidth="1"/>
    <col min="6" max="6" width="6.28125" style="5" hidden="1" customWidth="1"/>
    <col min="7" max="7" width="8.140625" style="5" customWidth="1"/>
    <col min="8" max="8" width="9.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5.00390625" style="14" bestFit="1" customWidth="1"/>
    <col min="16" max="16" width="9.28125" style="3" customWidth="1"/>
    <col min="17" max="17" width="10.7109375" style="3" hidden="1" customWidth="1"/>
    <col min="18" max="18" width="7.7109375" style="16" hidden="1" customWidth="1"/>
    <col min="19" max="19" width="12.140625" style="15" hidden="1" customWidth="1"/>
    <col min="20" max="20" width="10.28125" style="3" hidden="1" customWidth="1"/>
    <col min="21" max="21" width="16.28125" style="12" bestFit="1" customWidth="1"/>
    <col min="22" max="22" width="11.8515625" style="13" bestFit="1" customWidth="1"/>
    <col min="23" max="23" width="7.42187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70" t="s">
        <v>60</v>
      </c>
      <c r="B2" s="271"/>
      <c r="C2" s="271"/>
      <c r="D2" s="271"/>
      <c r="E2" s="271"/>
      <c r="F2" s="271"/>
      <c r="G2" s="271"/>
      <c r="H2" s="271"/>
      <c r="I2" s="271"/>
      <c r="J2" s="271"/>
      <c r="K2" s="271"/>
      <c r="L2" s="271"/>
      <c r="M2" s="271"/>
      <c r="N2" s="271"/>
      <c r="O2" s="271"/>
      <c r="P2" s="271"/>
      <c r="Q2" s="271"/>
      <c r="R2" s="271"/>
      <c r="S2" s="271"/>
      <c r="T2" s="271"/>
      <c r="U2" s="271"/>
      <c r="V2" s="271"/>
      <c r="W2" s="271"/>
    </row>
    <row r="3" spans="1:23" s="29" customFormat="1" ht="16.5" customHeight="1">
      <c r="A3" s="31"/>
      <c r="B3" s="272" t="s">
        <v>64</v>
      </c>
      <c r="C3" s="274" t="s">
        <v>53</v>
      </c>
      <c r="D3" s="281" t="s">
        <v>143</v>
      </c>
      <c r="E3" s="281" t="s">
        <v>137</v>
      </c>
      <c r="F3" s="281" t="s">
        <v>54</v>
      </c>
      <c r="G3" s="281" t="s">
        <v>55</v>
      </c>
      <c r="H3" s="281" t="s">
        <v>56</v>
      </c>
      <c r="I3" s="279" t="s">
        <v>144</v>
      </c>
      <c r="J3" s="279"/>
      <c r="K3" s="279" t="s">
        <v>145</v>
      </c>
      <c r="L3" s="279"/>
      <c r="M3" s="279" t="s">
        <v>146</v>
      </c>
      <c r="N3" s="279"/>
      <c r="O3" s="278" t="s">
        <v>57</v>
      </c>
      <c r="P3" s="278"/>
      <c r="Q3" s="278"/>
      <c r="R3" s="278"/>
      <c r="S3" s="279" t="s">
        <v>142</v>
      </c>
      <c r="T3" s="279"/>
      <c r="U3" s="278" t="s">
        <v>65</v>
      </c>
      <c r="V3" s="278"/>
      <c r="W3" s="280"/>
    </row>
    <row r="4" spans="1:23" s="29" customFormat="1" ht="37.5" customHeight="1" thickBot="1">
      <c r="A4" s="55"/>
      <c r="B4" s="273"/>
      <c r="C4" s="275"/>
      <c r="D4" s="283"/>
      <c r="E4" s="283"/>
      <c r="F4" s="282"/>
      <c r="G4" s="282"/>
      <c r="H4" s="282"/>
      <c r="I4" s="62" t="s">
        <v>151</v>
      </c>
      <c r="J4" s="58" t="s">
        <v>148</v>
      </c>
      <c r="K4" s="62" t="s">
        <v>151</v>
      </c>
      <c r="L4" s="58" t="s">
        <v>148</v>
      </c>
      <c r="M4" s="62" t="s">
        <v>151</v>
      </c>
      <c r="N4" s="58" t="s">
        <v>148</v>
      </c>
      <c r="O4" s="63" t="s">
        <v>151</v>
      </c>
      <c r="P4" s="64" t="s">
        <v>148</v>
      </c>
      <c r="Q4" s="64" t="s">
        <v>66</v>
      </c>
      <c r="R4" s="57" t="s">
        <v>67</v>
      </c>
      <c r="S4" s="62" t="s">
        <v>151</v>
      </c>
      <c r="T4" s="56" t="s">
        <v>147</v>
      </c>
      <c r="U4" s="62" t="s">
        <v>151</v>
      </c>
      <c r="V4" s="58" t="s">
        <v>148</v>
      </c>
      <c r="W4" s="59" t="s">
        <v>67</v>
      </c>
    </row>
    <row r="5" spans="1:24" s="6" customFormat="1" ht="15.75" customHeight="1">
      <c r="A5" s="66">
        <v>1</v>
      </c>
      <c r="B5" s="171" t="s">
        <v>108</v>
      </c>
      <c r="C5" s="172">
        <v>39661</v>
      </c>
      <c r="D5" s="173" t="s">
        <v>138</v>
      </c>
      <c r="E5" s="173" t="s">
        <v>87</v>
      </c>
      <c r="F5" s="174">
        <v>148</v>
      </c>
      <c r="G5" s="174">
        <v>146</v>
      </c>
      <c r="H5" s="174">
        <v>4</v>
      </c>
      <c r="I5" s="204">
        <v>41996</v>
      </c>
      <c r="J5" s="205">
        <v>5369</v>
      </c>
      <c r="K5" s="204">
        <v>57388</v>
      </c>
      <c r="L5" s="205">
        <v>7085</v>
      </c>
      <c r="M5" s="204">
        <v>78360</v>
      </c>
      <c r="N5" s="205">
        <v>9367</v>
      </c>
      <c r="O5" s="206">
        <f>+M5+K5+I5</f>
        <v>177744</v>
      </c>
      <c r="P5" s="207">
        <f>+N5+L5+J5</f>
        <v>21821</v>
      </c>
      <c r="Q5" s="205">
        <f>+P5/G5</f>
        <v>149.45890410958904</v>
      </c>
      <c r="R5" s="208">
        <f>+O5/P5</f>
        <v>8.14554786673388</v>
      </c>
      <c r="S5" s="204">
        <v>277421</v>
      </c>
      <c r="T5" s="161">
        <f aca="true" t="shared" si="0" ref="T5:T24">IF(S5&lt;&gt;0,-(S5-O5)/S5,"")</f>
        <v>-0.359298683228739</v>
      </c>
      <c r="U5" s="204">
        <v>2799518</v>
      </c>
      <c r="V5" s="205">
        <v>350245</v>
      </c>
      <c r="W5" s="209">
        <f>+U5/V5</f>
        <v>7.9930277377264485</v>
      </c>
      <c r="X5" s="29"/>
    </row>
    <row r="6" spans="1:24" s="6" customFormat="1" ht="16.5" customHeight="1">
      <c r="A6" s="66">
        <v>2</v>
      </c>
      <c r="B6" s="162" t="s">
        <v>98</v>
      </c>
      <c r="C6" s="80">
        <v>39647</v>
      </c>
      <c r="D6" s="147" t="s">
        <v>83</v>
      </c>
      <c r="E6" s="147" t="s">
        <v>99</v>
      </c>
      <c r="F6" s="148">
        <v>108</v>
      </c>
      <c r="G6" s="148">
        <v>98</v>
      </c>
      <c r="H6" s="148">
        <v>6</v>
      </c>
      <c r="I6" s="189">
        <v>34604.5</v>
      </c>
      <c r="J6" s="190">
        <v>3622</v>
      </c>
      <c r="K6" s="189">
        <v>54034</v>
      </c>
      <c r="L6" s="190">
        <v>5416</v>
      </c>
      <c r="M6" s="189">
        <v>64740</v>
      </c>
      <c r="N6" s="190">
        <v>6587</v>
      </c>
      <c r="O6" s="191">
        <f>I6+K6+M6</f>
        <v>153378.5</v>
      </c>
      <c r="P6" s="192">
        <f>J6+L6+N6</f>
        <v>15625</v>
      </c>
      <c r="Q6" s="193">
        <f>IF(O6&lt;&gt;0,P6/G6,"")</f>
        <v>159.4387755102041</v>
      </c>
      <c r="R6" s="149">
        <f>IF(O6&lt;&gt;0,O6/P6,"")</f>
        <v>9.816224</v>
      </c>
      <c r="S6" s="189">
        <v>197480</v>
      </c>
      <c r="T6" s="150">
        <f t="shared" si="0"/>
        <v>-0.22332134899736683</v>
      </c>
      <c r="U6" s="194">
        <v>3628165.5</v>
      </c>
      <c r="V6" s="195">
        <v>364512</v>
      </c>
      <c r="W6" s="183">
        <f>IF(U6&lt;&gt;0,U6/V6,"")</f>
        <v>9.953487127995785</v>
      </c>
      <c r="X6" s="29"/>
    </row>
    <row r="7" spans="1:24" s="6" customFormat="1" ht="15.75" customHeight="1">
      <c r="A7" s="146">
        <v>3</v>
      </c>
      <c r="B7" s="231" t="s">
        <v>72</v>
      </c>
      <c r="C7" s="232">
        <v>39682</v>
      </c>
      <c r="D7" s="233" t="s">
        <v>112</v>
      </c>
      <c r="E7" s="233" t="s">
        <v>140</v>
      </c>
      <c r="F7" s="234">
        <v>57</v>
      </c>
      <c r="G7" s="234">
        <v>59</v>
      </c>
      <c r="H7" s="234">
        <v>1</v>
      </c>
      <c r="I7" s="235">
        <v>32947</v>
      </c>
      <c r="J7" s="236">
        <v>3328</v>
      </c>
      <c r="K7" s="235">
        <v>51354.5</v>
      </c>
      <c r="L7" s="236">
        <v>5046</v>
      </c>
      <c r="M7" s="235">
        <v>66433.5</v>
      </c>
      <c r="N7" s="236">
        <v>6563</v>
      </c>
      <c r="O7" s="237">
        <f>I7+K7+M7</f>
        <v>150735</v>
      </c>
      <c r="P7" s="238">
        <f>J7+L7+N7</f>
        <v>14937</v>
      </c>
      <c r="Q7" s="236">
        <f>P7/G7</f>
        <v>253.16949152542372</v>
      </c>
      <c r="R7" s="239">
        <f>+O7/P7</f>
        <v>10.091383812010443</v>
      </c>
      <c r="S7" s="235"/>
      <c r="T7" s="168">
        <f t="shared" si="0"/>
      </c>
      <c r="U7" s="240">
        <v>150735</v>
      </c>
      <c r="V7" s="241">
        <v>14937</v>
      </c>
      <c r="W7" s="242">
        <f aca="true" t="shared" si="1" ref="W7:W12">U7/V7</f>
        <v>10.091383812010443</v>
      </c>
      <c r="X7" s="7"/>
    </row>
    <row r="8" spans="1:25" s="9" customFormat="1" ht="15.75" customHeight="1">
      <c r="A8" s="71">
        <v>4</v>
      </c>
      <c r="B8" s="180" t="s">
        <v>70</v>
      </c>
      <c r="C8" s="178">
        <v>39675</v>
      </c>
      <c r="D8" s="223" t="s">
        <v>149</v>
      </c>
      <c r="E8" s="177" t="s">
        <v>63</v>
      </c>
      <c r="F8" s="179">
        <v>51</v>
      </c>
      <c r="G8" s="179">
        <v>50</v>
      </c>
      <c r="H8" s="179">
        <v>2</v>
      </c>
      <c r="I8" s="224">
        <v>32582</v>
      </c>
      <c r="J8" s="225">
        <v>3099</v>
      </c>
      <c r="K8" s="224">
        <v>42924</v>
      </c>
      <c r="L8" s="225">
        <v>4061</v>
      </c>
      <c r="M8" s="224">
        <v>48230</v>
      </c>
      <c r="N8" s="225">
        <v>4518</v>
      </c>
      <c r="O8" s="226">
        <f aca="true" t="shared" si="2" ref="O8:P10">+I8+K8+M8</f>
        <v>123736</v>
      </c>
      <c r="P8" s="227">
        <f t="shared" si="2"/>
        <v>11678</v>
      </c>
      <c r="Q8" s="228">
        <f>IF(O8&lt;&gt;0,P8/G8,"")</f>
        <v>233.56</v>
      </c>
      <c r="R8" s="229">
        <f>IF(O8&lt;&gt;0,O8/P8,"")</f>
        <v>10.595649940058228</v>
      </c>
      <c r="S8" s="224">
        <v>212710</v>
      </c>
      <c r="T8" s="167">
        <f t="shared" si="0"/>
        <v>-0.4182878096939495</v>
      </c>
      <c r="U8" s="224">
        <v>461578</v>
      </c>
      <c r="V8" s="225">
        <v>46242</v>
      </c>
      <c r="W8" s="230">
        <f t="shared" si="1"/>
        <v>9.981791445006705</v>
      </c>
      <c r="X8" s="7"/>
      <c r="Y8" s="8"/>
    </row>
    <row r="9" spans="1:24" s="10" customFormat="1" ht="15.75" customHeight="1">
      <c r="A9" s="66">
        <v>5</v>
      </c>
      <c r="B9" s="162" t="s">
        <v>104</v>
      </c>
      <c r="C9" s="80">
        <v>39654</v>
      </c>
      <c r="D9" s="169" t="s">
        <v>149</v>
      </c>
      <c r="E9" s="147" t="s">
        <v>150</v>
      </c>
      <c r="F9" s="148">
        <v>158</v>
      </c>
      <c r="G9" s="148">
        <v>109</v>
      </c>
      <c r="H9" s="148">
        <v>5</v>
      </c>
      <c r="I9" s="189">
        <v>28791</v>
      </c>
      <c r="J9" s="190">
        <v>3596</v>
      </c>
      <c r="K9" s="189">
        <v>35920</v>
      </c>
      <c r="L9" s="190">
        <v>4287</v>
      </c>
      <c r="M9" s="189">
        <v>41254</v>
      </c>
      <c r="N9" s="190">
        <v>4987</v>
      </c>
      <c r="O9" s="191">
        <f t="shared" si="2"/>
        <v>105965</v>
      </c>
      <c r="P9" s="192">
        <f t="shared" si="2"/>
        <v>12870</v>
      </c>
      <c r="Q9" s="193">
        <f>IF(O9&lt;&gt;0,P9/G9,"")</f>
        <v>118.07339449541284</v>
      </c>
      <c r="R9" s="149">
        <f>IF(O9&lt;&gt;0,O9/P9,"")</f>
        <v>8.233488733488734</v>
      </c>
      <c r="S9" s="189">
        <v>203468</v>
      </c>
      <c r="T9" s="150">
        <f t="shared" si="0"/>
        <v>-0.47920557532388386</v>
      </c>
      <c r="U9" s="189">
        <v>3215978</v>
      </c>
      <c r="V9" s="190">
        <v>368756</v>
      </c>
      <c r="W9" s="163">
        <f t="shared" si="1"/>
        <v>8.721154367657746</v>
      </c>
      <c r="X9" s="7"/>
    </row>
    <row r="10" spans="1:24" s="10" customFormat="1" ht="15.75" customHeight="1">
      <c r="A10" s="66">
        <v>6</v>
      </c>
      <c r="B10" s="165" t="s">
        <v>0</v>
      </c>
      <c r="C10" s="80">
        <v>39682</v>
      </c>
      <c r="D10" s="153" t="s">
        <v>153</v>
      </c>
      <c r="E10" s="153" t="s">
        <v>1</v>
      </c>
      <c r="F10" s="154">
        <v>32</v>
      </c>
      <c r="G10" s="154">
        <v>32</v>
      </c>
      <c r="H10" s="154">
        <v>1</v>
      </c>
      <c r="I10" s="189">
        <v>19640</v>
      </c>
      <c r="J10" s="190">
        <v>1835</v>
      </c>
      <c r="K10" s="189">
        <v>28923</v>
      </c>
      <c r="L10" s="190">
        <v>2565</v>
      </c>
      <c r="M10" s="189">
        <v>37466</v>
      </c>
      <c r="N10" s="190">
        <v>3406</v>
      </c>
      <c r="O10" s="191">
        <f t="shared" si="2"/>
        <v>86029</v>
      </c>
      <c r="P10" s="192">
        <f t="shared" si="2"/>
        <v>7806</v>
      </c>
      <c r="Q10" s="186">
        <f>+P10/G10</f>
        <v>243.9375</v>
      </c>
      <c r="R10" s="182">
        <f>+O10/P10</f>
        <v>11.020881373302588</v>
      </c>
      <c r="S10" s="189"/>
      <c r="T10" s="150">
        <f t="shared" si="0"/>
      </c>
      <c r="U10" s="189">
        <v>86029</v>
      </c>
      <c r="V10" s="190">
        <v>7806</v>
      </c>
      <c r="W10" s="183">
        <f t="shared" si="1"/>
        <v>11.020881373302588</v>
      </c>
      <c r="X10" s="9"/>
    </row>
    <row r="11" spans="1:24" s="10" customFormat="1" ht="15.75" customHeight="1">
      <c r="A11" s="66">
        <v>7</v>
      </c>
      <c r="B11" s="210" t="s">
        <v>2</v>
      </c>
      <c r="C11" s="151">
        <v>39675</v>
      </c>
      <c r="D11" s="197" t="s">
        <v>3</v>
      </c>
      <c r="E11" s="197" t="s">
        <v>4</v>
      </c>
      <c r="F11" s="198">
        <v>38</v>
      </c>
      <c r="G11" s="198">
        <v>38</v>
      </c>
      <c r="H11" s="198">
        <v>2</v>
      </c>
      <c r="I11" s="185">
        <v>18584</v>
      </c>
      <c r="J11" s="186">
        <v>1827</v>
      </c>
      <c r="K11" s="185">
        <v>28367</v>
      </c>
      <c r="L11" s="186">
        <v>2653</v>
      </c>
      <c r="M11" s="185">
        <v>34681.5</v>
      </c>
      <c r="N11" s="186">
        <v>3214</v>
      </c>
      <c r="O11" s="187">
        <f>SUM(I11+K11+M11)</f>
        <v>81632.5</v>
      </c>
      <c r="P11" s="188">
        <f>J11+L11+N11</f>
        <v>7694</v>
      </c>
      <c r="Q11" s="186">
        <f>+P11/G11</f>
        <v>202.47368421052633</v>
      </c>
      <c r="R11" s="182">
        <f>+O11/P11</f>
        <v>10.609890824018716</v>
      </c>
      <c r="S11" s="185">
        <v>125245.5</v>
      </c>
      <c r="T11" s="150">
        <f t="shared" si="0"/>
        <v>-0.34822009573198237</v>
      </c>
      <c r="U11" s="185">
        <v>274685</v>
      </c>
      <c r="V11" s="186">
        <v>26865</v>
      </c>
      <c r="W11" s="181">
        <f t="shared" si="1"/>
        <v>10.22464172715429</v>
      </c>
      <c r="X11" s="8"/>
    </row>
    <row r="12" spans="1:25" s="10" customFormat="1" ht="15.75" customHeight="1">
      <c r="A12" s="66">
        <v>8</v>
      </c>
      <c r="B12" s="162" t="s">
        <v>71</v>
      </c>
      <c r="C12" s="80">
        <v>39675</v>
      </c>
      <c r="D12" s="169" t="s">
        <v>149</v>
      </c>
      <c r="E12" s="147" t="s">
        <v>150</v>
      </c>
      <c r="F12" s="148">
        <v>99</v>
      </c>
      <c r="G12" s="148">
        <v>99</v>
      </c>
      <c r="H12" s="148">
        <v>2</v>
      </c>
      <c r="I12" s="189">
        <v>16568</v>
      </c>
      <c r="J12" s="190">
        <v>1891</v>
      </c>
      <c r="K12" s="189">
        <v>23709</v>
      </c>
      <c r="L12" s="190">
        <v>2554</v>
      </c>
      <c r="M12" s="189">
        <v>23486</v>
      </c>
      <c r="N12" s="190">
        <v>2539</v>
      </c>
      <c r="O12" s="191">
        <f>+I12+K12+M12</f>
        <v>63763</v>
      </c>
      <c r="P12" s="192">
        <f>+J12+L12+N12</f>
        <v>6984</v>
      </c>
      <c r="Q12" s="193">
        <f>IF(O12&lt;&gt;0,P12/G12,"")</f>
        <v>70.54545454545455</v>
      </c>
      <c r="R12" s="149">
        <f>IF(O12&lt;&gt;0,O12/P12,"")</f>
        <v>9.129868270332189</v>
      </c>
      <c r="S12" s="189">
        <v>131839</v>
      </c>
      <c r="T12" s="150">
        <f t="shared" si="0"/>
        <v>-0.5163570718831302</v>
      </c>
      <c r="U12" s="189">
        <v>267649</v>
      </c>
      <c r="V12" s="190">
        <v>30579</v>
      </c>
      <c r="W12" s="163">
        <f t="shared" si="1"/>
        <v>8.752706105497237</v>
      </c>
      <c r="X12" s="11"/>
      <c r="Y12" s="8"/>
    </row>
    <row r="13" spans="1:25" s="10" customFormat="1" ht="15.75" customHeight="1">
      <c r="A13" s="66">
        <v>9</v>
      </c>
      <c r="B13" s="164" t="s">
        <v>5</v>
      </c>
      <c r="C13" s="151">
        <v>39682</v>
      </c>
      <c r="D13" s="152" t="s">
        <v>138</v>
      </c>
      <c r="E13" s="152" t="s">
        <v>6</v>
      </c>
      <c r="F13" s="81">
        <v>21</v>
      </c>
      <c r="G13" s="81">
        <v>21</v>
      </c>
      <c r="H13" s="81">
        <v>1</v>
      </c>
      <c r="I13" s="185">
        <v>12382</v>
      </c>
      <c r="J13" s="186">
        <v>1045</v>
      </c>
      <c r="K13" s="185">
        <v>17479</v>
      </c>
      <c r="L13" s="186">
        <v>1472</v>
      </c>
      <c r="M13" s="185">
        <v>23610</v>
      </c>
      <c r="N13" s="186">
        <v>2011</v>
      </c>
      <c r="O13" s="187">
        <f aca="true" t="shared" si="3" ref="O13:P15">+M13+K13+I13</f>
        <v>53471</v>
      </c>
      <c r="P13" s="188">
        <f t="shared" si="3"/>
        <v>4528</v>
      </c>
      <c r="Q13" s="186">
        <f>+P13/G13</f>
        <v>215.61904761904762</v>
      </c>
      <c r="R13" s="182">
        <f aca="true" t="shared" si="4" ref="R13:R19">+O13/P13</f>
        <v>11.808966431095406</v>
      </c>
      <c r="S13" s="185"/>
      <c r="T13" s="150">
        <f t="shared" si="0"/>
      </c>
      <c r="U13" s="185">
        <v>53471</v>
      </c>
      <c r="V13" s="186">
        <v>4528</v>
      </c>
      <c r="W13" s="211">
        <f>+U13/V13</f>
        <v>11.808966431095406</v>
      </c>
      <c r="X13" s="8"/>
      <c r="Y13" s="8"/>
    </row>
    <row r="14" spans="1:25" s="10" customFormat="1" ht="15.75" customHeight="1">
      <c r="A14" s="66">
        <v>10</v>
      </c>
      <c r="B14" s="164" t="s">
        <v>109</v>
      </c>
      <c r="C14" s="151">
        <v>39668</v>
      </c>
      <c r="D14" s="152" t="s">
        <v>138</v>
      </c>
      <c r="E14" s="152" t="s">
        <v>110</v>
      </c>
      <c r="F14" s="81">
        <v>51</v>
      </c>
      <c r="G14" s="81">
        <v>51</v>
      </c>
      <c r="H14" s="81">
        <v>3</v>
      </c>
      <c r="I14" s="185">
        <v>10599.5</v>
      </c>
      <c r="J14" s="186">
        <v>1242</v>
      </c>
      <c r="K14" s="185">
        <v>16005</v>
      </c>
      <c r="L14" s="186">
        <v>1812</v>
      </c>
      <c r="M14" s="185">
        <v>23044.5</v>
      </c>
      <c r="N14" s="186">
        <v>2565</v>
      </c>
      <c r="O14" s="187">
        <f t="shared" si="3"/>
        <v>49649</v>
      </c>
      <c r="P14" s="188">
        <f t="shared" si="3"/>
        <v>5619</v>
      </c>
      <c r="Q14" s="186">
        <f>+P14/G14</f>
        <v>110.17647058823529</v>
      </c>
      <c r="R14" s="182">
        <f t="shared" si="4"/>
        <v>8.835913863676812</v>
      </c>
      <c r="S14" s="185">
        <v>107161</v>
      </c>
      <c r="T14" s="150">
        <f t="shared" si="0"/>
        <v>-0.5366877875346441</v>
      </c>
      <c r="U14" s="185">
        <v>470184</v>
      </c>
      <c r="V14" s="186">
        <v>52301</v>
      </c>
      <c r="W14" s="211">
        <f>+U14/V14</f>
        <v>8.98996195101432</v>
      </c>
      <c r="X14" s="8"/>
      <c r="Y14" s="8"/>
    </row>
    <row r="15" spans="1:25" s="10" customFormat="1" ht="15.75" customHeight="1">
      <c r="A15" s="66">
        <v>11</v>
      </c>
      <c r="B15" s="164" t="s">
        <v>100</v>
      </c>
      <c r="C15" s="151">
        <v>39647</v>
      </c>
      <c r="D15" s="152" t="s">
        <v>138</v>
      </c>
      <c r="E15" s="152" t="s">
        <v>87</v>
      </c>
      <c r="F15" s="81">
        <v>45</v>
      </c>
      <c r="G15" s="81">
        <v>42</v>
      </c>
      <c r="H15" s="81">
        <v>6</v>
      </c>
      <c r="I15" s="185">
        <v>8025</v>
      </c>
      <c r="J15" s="186">
        <v>960</v>
      </c>
      <c r="K15" s="185">
        <v>8485</v>
      </c>
      <c r="L15" s="186">
        <v>973</v>
      </c>
      <c r="M15" s="185">
        <v>10894</v>
      </c>
      <c r="N15" s="186">
        <v>1244</v>
      </c>
      <c r="O15" s="187">
        <f t="shared" si="3"/>
        <v>27404</v>
      </c>
      <c r="P15" s="188">
        <f t="shared" si="3"/>
        <v>3177</v>
      </c>
      <c r="Q15" s="186">
        <f>+P15/G15</f>
        <v>75.64285714285714</v>
      </c>
      <c r="R15" s="182">
        <f t="shared" si="4"/>
        <v>8.625747560591753</v>
      </c>
      <c r="S15" s="185">
        <v>30780</v>
      </c>
      <c r="T15" s="150">
        <f t="shared" si="0"/>
        <v>-0.1096816114359974</v>
      </c>
      <c r="U15" s="185">
        <v>767030</v>
      </c>
      <c r="V15" s="186">
        <v>79399</v>
      </c>
      <c r="W15" s="211">
        <f>+U15/V15</f>
        <v>9.660449124044383</v>
      </c>
      <c r="X15" s="8"/>
      <c r="Y15" s="8"/>
    </row>
    <row r="16" spans="1:25" s="10" customFormat="1" ht="15.75" customHeight="1">
      <c r="A16" s="66">
        <v>12</v>
      </c>
      <c r="B16" s="136" t="s">
        <v>111</v>
      </c>
      <c r="C16" s="151">
        <v>39668</v>
      </c>
      <c r="D16" s="152" t="s">
        <v>112</v>
      </c>
      <c r="E16" s="152" t="s">
        <v>140</v>
      </c>
      <c r="F16" s="81">
        <v>30</v>
      </c>
      <c r="G16" s="81">
        <v>30</v>
      </c>
      <c r="H16" s="81">
        <v>3</v>
      </c>
      <c r="I16" s="185">
        <v>4128.5</v>
      </c>
      <c r="J16" s="186">
        <v>533</v>
      </c>
      <c r="K16" s="185">
        <v>6606.5</v>
      </c>
      <c r="L16" s="186">
        <v>793</v>
      </c>
      <c r="M16" s="185">
        <v>8190.5</v>
      </c>
      <c r="N16" s="186">
        <v>967</v>
      </c>
      <c r="O16" s="191">
        <f>I16+K16+M16</f>
        <v>18925.5</v>
      </c>
      <c r="P16" s="192">
        <f>J16+L16+N16</f>
        <v>2293</v>
      </c>
      <c r="Q16" s="186">
        <f>P16/G16</f>
        <v>76.43333333333334</v>
      </c>
      <c r="R16" s="182">
        <f t="shared" si="4"/>
        <v>8.253597906672482</v>
      </c>
      <c r="S16" s="185">
        <v>32243</v>
      </c>
      <c r="T16" s="150">
        <f t="shared" si="0"/>
        <v>-0.41303538752597463</v>
      </c>
      <c r="U16" s="196">
        <v>165466.5</v>
      </c>
      <c r="V16" s="190">
        <v>19151</v>
      </c>
      <c r="W16" s="181">
        <f>U16/V16</f>
        <v>8.640097122865647</v>
      </c>
      <c r="X16" s="8"/>
      <c r="Y16" s="8"/>
    </row>
    <row r="17" spans="1:25" s="10" customFormat="1" ht="15.75" customHeight="1">
      <c r="A17" s="66">
        <v>13</v>
      </c>
      <c r="B17" s="164" t="s">
        <v>7</v>
      </c>
      <c r="C17" s="151">
        <v>39640</v>
      </c>
      <c r="D17" s="152" t="s">
        <v>138</v>
      </c>
      <c r="E17" s="152" t="s">
        <v>97</v>
      </c>
      <c r="F17" s="81">
        <v>137</v>
      </c>
      <c r="G17" s="81">
        <v>40</v>
      </c>
      <c r="H17" s="81">
        <v>7</v>
      </c>
      <c r="I17" s="185">
        <v>3056</v>
      </c>
      <c r="J17" s="186">
        <v>616</v>
      </c>
      <c r="K17" s="185">
        <v>2968</v>
      </c>
      <c r="L17" s="186">
        <v>547</v>
      </c>
      <c r="M17" s="185">
        <v>3823</v>
      </c>
      <c r="N17" s="186">
        <v>692</v>
      </c>
      <c r="O17" s="187">
        <f>+M17+K17+I17</f>
        <v>9847</v>
      </c>
      <c r="P17" s="188">
        <f>+N17+L17+J17</f>
        <v>1855</v>
      </c>
      <c r="Q17" s="186">
        <f>+P17/G17</f>
        <v>46.375</v>
      </c>
      <c r="R17" s="182">
        <f t="shared" si="4"/>
        <v>5.308355795148248</v>
      </c>
      <c r="S17" s="185">
        <v>19089</v>
      </c>
      <c r="T17" s="150">
        <f t="shared" si="0"/>
        <v>-0.48415317722248413</v>
      </c>
      <c r="U17" s="185">
        <v>1587707</v>
      </c>
      <c r="V17" s="186">
        <v>208365</v>
      </c>
      <c r="W17" s="211">
        <f>+U17/V17</f>
        <v>7.619835385021477</v>
      </c>
      <c r="X17" s="8"/>
      <c r="Y17" s="8"/>
    </row>
    <row r="18" spans="1:25" s="10" customFormat="1" ht="15.75" customHeight="1">
      <c r="A18" s="66">
        <v>14</v>
      </c>
      <c r="B18" s="136" t="s">
        <v>115</v>
      </c>
      <c r="C18" s="151">
        <v>39647</v>
      </c>
      <c r="D18" s="152" t="s">
        <v>116</v>
      </c>
      <c r="E18" s="152" t="s">
        <v>112</v>
      </c>
      <c r="F18" s="81">
        <v>25</v>
      </c>
      <c r="G18" s="81">
        <v>25</v>
      </c>
      <c r="H18" s="81">
        <v>6</v>
      </c>
      <c r="I18" s="185">
        <v>1931.5</v>
      </c>
      <c r="J18" s="186">
        <v>323</v>
      </c>
      <c r="K18" s="185">
        <v>3102.5</v>
      </c>
      <c r="L18" s="186">
        <v>488</v>
      </c>
      <c r="M18" s="185">
        <v>4719</v>
      </c>
      <c r="N18" s="186">
        <v>741</v>
      </c>
      <c r="O18" s="191">
        <f>I18+K18+M18</f>
        <v>9753</v>
      </c>
      <c r="P18" s="192">
        <f>J18+L18+N18</f>
        <v>1552</v>
      </c>
      <c r="Q18" s="186">
        <f>+P18/G18</f>
        <v>62.08</v>
      </c>
      <c r="R18" s="182">
        <f t="shared" si="4"/>
        <v>6.284149484536083</v>
      </c>
      <c r="S18" s="185">
        <v>12067.5</v>
      </c>
      <c r="T18" s="150">
        <f t="shared" si="0"/>
        <v>-0.1917961466749534</v>
      </c>
      <c r="U18" s="196">
        <v>180809.5</v>
      </c>
      <c r="V18" s="190">
        <v>24465</v>
      </c>
      <c r="W18" s="181">
        <f>U18/V18</f>
        <v>7.39053750255467</v>
      </c>
      <c r="X18" s="8"/>
      <c r="Y18" s="8"/>
    </row>
    <row r="19" spans="1:25" s="10" customFormat="1" ht="15.75" customHeight="1">
      <c r="A19" s="66">
        <v>15</v>
      </c>
      <c r="B19" s="164" t="s">
        <v>95</v>
      </c>
      <c r="C19" s="151">
        <v>39633</v>
      </c>
      <c r="D19" s="152" t="s">
        <v>138</v>
      </c>
      <c r="E19" s="152" t="s">
        <v>139</v>
      </c>
      <c r="F19" s="81">
        <v>123</v>
      </c>
      <c r="G19" s="81">
        <v>34</v>
      </c>
      <c r="H19" s="81">
        <v>8</v>
      </c>
      <c r="I19" s="185">
        <v>1880</v>
      </c>
      <c r="J19" s="186">
        <v>267</v>
      </c>
      <c r="K19" s="185">
        <v>3123</v>
      </c>
      <c r="L19" s="186">
        <v>446</v>
      </c>
      <c r="M19" s="185">
        <v>3221</v>
      </c>
      <c r="N19" s="186">
        <v>482</v>
      </c>
      <c r="O19" s="187">
        <f>+M19+K19+I19</f>
        <v>8224</v>
      </c>
      <c r="P19" s="188">
        <f>+N19+L19+J19</f>
        <v>1195</v>
      </c>
      <c r="Q19" s="186">
        <f>+P19/G19</f>
        <v>35.14705882352941</v>
      </c>
      <c r="R19" s="182">
        <f t="shared" si="4"/>
        <v>6.882008368200837</v>
      </c>
      <c r="S19" s="185">
        <v>18517</v>
      </c>
      <c r="T19" s="150">
        <f t="shared" si="0"/>
        <v>-0.5558675811416536</v>
      </c>
      <c r="U19" s="185">
        <v>1474592</v>
      </c>
      <c r="V19" s="186">
        <v>199527</v>
      </c>
      <c r="W19" s="211">
        <f>+U19/V19</f>
        <v>7.390438386784746</v>
      </c>
      <c r="X19" s="8"/>
      <c r="Y19" s="8"/>
    </row>
    <row r="20" spans="1:25" s="10" customFormat="1" ht="15.75" customHeight="1">
      <c r="A20" s="66">
        <v>16</v>
      </c>
      <c r="B20" s="162" t="s">
        <v>94</v>
      </c>
      <c r="C20" s="80">
        <v>39633</v>
      </c>
      <c r="D20" s="169" t="s">
        <v>149</v>
      </c>
      <c r="E20" s="147" t="s">
        <v>63</v>
      </c>
      <c r="F20" s="148">
        <v>142</v>
      </c>
      <c r="G20" s="148">
        <v>27</v>
      </c>
      <c r="H20" s="148">
        <v>8</v>
      </c>
      <c r="I20" s="189">
        <v>1886</v>
      </c>
      <c r="J20" s="190">
        <v>302</v>
      </c>
      <c r="K20" s="189">
        <v>2312</v>
      </c>
      <c r="L20" s="190">
        <v>369</v>
      </c>
      <c r="M20" s="189">
        <v>2881</v>
      </c>
      <c r="N20" s="190">
        <v>448</v>
      </c>
      <c r="O20" s="191">
        <f>+I20+K20+M20</f>
        <v>7079</v>
      </c>
      <c r="P20" s="192">
        <f>+J20+L20+N20</f>
        <v>1119</v>
      </c>
      <c r="Q20" s="193">
        <f>IF(O20&lt;&gt;0,P20/G20,"")</f>
        <v>41.44444444444444</v>
      </c>
      <c r="R20" s="149">
        <f>IF(O20&lt;&gt;0,O20/P20,"")</f>
        <v>6.326184092940125</v>
      </c>
      <c r="S20" s="189">
        <v>16777</v>
      </c>
      <c r="T20" s="150">
        <f t="shared" si="0"/>
        <v>-0.5780532872384813</v>
      </c>
      <c r="U20" s="189">
        <v>2582470</v>
      </c>
      <c r="V20" s="190">
        <v>322142</v>
      </c>
      <c r="W20" s="163">
        <f>U20/V20</f>
        <v>8.016557915453433</v>
      </c>
      <c r="X20" s="8"/>
      <c r="Y20" s="8"/>
    </row>
    <row r="21" spans="1:24" s="10" customFormat="1" ht="15.75" customHeight="1">
      <c r="A21" s="66">
        <v>17</v>
      </c>
      <c r="B21" s="136" t="s">
        <v>8</v>
      </c>
      <c r="C21" s="151">
        <v>39682</v>
      </c>
      <c r="D21" s="152" t="s">
        <v>112</v>
      </c>
      <c r="E21" s="152" t="s">
        <v>120</v>
      </c>
      <c r="F21" s="81">
        <v>6</v>
      </c>
      <c r="G21" s="81">
        <v>6</v>
      </c>
      <c r="H21" s="81">
        <v>1</v>
      </c>
      <c r="I21" s="185">
        <v>1555</v>
      </c>
      <c r="J21" s="186">
        <v>125</v>
      </c>
      <c r="K21" s="185">
        <v>2181</v>
      </c>
      <c r="L21" s="186">
        <v>177</v>
      </c>
      <c r="M21" s="185">
        <v>2563.5</v>
      </c>
      <c r="N21" s="186">
        <v>200</v>
      </c>
      <c r="O21" s="191">
        <f>I21+K21+M21</f>
        <v>6299.5</v>
      </c>
      <c r="P21" s="192">
        <f>J21+L21+N21</f>
        <v>502</v>
      </c>
      <c r="Q21" s="186">
        <f>P21/G21</f>
        <v>83.66666666666667</v>
      </c>
      <c r="R21" s="182">
        <f>+O21/P21</f>
        <v>12.548804780876495</v>
      </c>
      <c r="S21" s="185"/>
      <c r="T21" s="150">
        <f t="shared" si="0"/>
      </c>
      <c r="U21" s="196">
        <v>6299.5</v>
      </c>
      <c r="V21" s="190">
        <v>502</v>
      </c>
      <c r="W21" s="181">
        <f>U21/V21</f>
        <v>12.548804780876495</v>
      </c>
      <c r="X21" s="8"/>
    </row>
    <row r="22" spans="1:24" s="10" customFormat="1" ht="15.75" customHeight="1">
      <c r="A22" s="66">
        <v>18</v>
      </c>
      <c r="B22" s="165" t="s">
        <v>159</v>
      </c>
      <c r="C22" s="80">
        <v>39633</v>
      </c>
      <c r="D22" s="153" t="s">
        <v>153</v>
      </c>
      <c r="E22" s="153" t="s">
        <v>110</v>
      </c>
      <c r="F22" s="154">
        <v>28</v>
      </c>
      <c r="G22" s="154">
        <v>20</v>
      </c>
      <c r="H22" s="154">
        <v>8</v>
      </c>
      <c r="I22" s="189">
        <v>1406</v>
      </c>
      <c r="J22" s="190">
        <v>279</v>
      </c>
      <c r="K22" s="189">
        <v>1985</v>
      </c>
      <c r="L22" s="190">
        <v>382</v>
      </c>
      <c r="M22" s="189">
        <v>2485</v>
      </c>
      <c r="N22" s="190">
        <v>446</v>
      </c>
      <c r="O22" s="191">
        <f>+I22+K22+M22</f>
        <v>5876</v>
      </c>
      <c r="P22" s="192">
        <f>+J22+L22+N22</f>
        <v>1107</v>
      </c>
      <c r="Q22" s="186">
        <f>+P22/G22</f>
        <v>55.35</v>
      </c>
      <c r="R22" s="182">
        <f>+O22/P22</f>
        <v>5.308039747064138</v>
      </c>
      <c r="S22" s="189">
        <v>10070</v>
      </c>
      <c r="T22" s="150">
        <f t="shared" si="0"/>
        <v>-0.41648460774577956</v>
      </c>
      <c r="U22" s="189">
        <v>282162</v>
      </c>
      <c r="V22" s="190">
        <v>36448</v>
      </c>
      <c r="W22" s="183">
        <f>U22/V22</f>
        <v>7.741494732221247</v>
      </c>
      <c r="X22" s="8"/>
    </row>
    <row r="23" spans="1:24" s="10" customFormat="1" ht="15.75" customHeight="1">
      <c r="A23" s="66">
        <v>19</v>
      </c>
      <c r="B23" s="136" t="s">
        <v>117</v>
      </c>
      <c r="C23" s="151">
        <v>39626</v>
      </c>
      <c r="D23" s="152" t="s">
        <v>116</v>
      </c>
      <c r="E23" s="152" t="s">
        <v>118</v>
      </c>
      <c r="F23" s="81">
        <v>17</v>
      </c>
      <c r="G23" s="81">
        <v>17</v>
      </c>
      <c r="H23" s="81">
        <v>9</v>
      </c>
      <c r="I23" s="185">
        <v>1179</v>
      </c>
      <c r="J23" s="186">
        <v>175</v>
      </c>
      <c r="K23" s="185">
        <v>2072.5</v>
      </c>
      <c r="L23" s="186">
        <v>333</v>
      </c>
      <c r="M23" s="185">
        <v>2269</v>
      </c>
      <c r="N23" s="186">
        <v>328</v>
      </c>
      <c r="O23" s="191">
        <f>I23+K23+M23</f>
        <v>5520.5</v>
      </c>
      <c r="P23" s="192">
        <f>J23+L23+N23</f>
        <v>836</v>
      </c>
      <c r="Q23" s="186">
        <f>+P23/G23</f>
        <v>49.1764705882353</v>
      </c>
      <c r="R23" s="182">
        <f>+O23/P23</f>
        <v>6.603468899521531</v>
      </c>
      <c r="S23" s="185">
        <v>4213.5</v>
      </c>
      <c r="T23" s="150">
        <f t="shared" si="0"/>
        <v>0.3101934258929631</v>
      </c>
      <c r="U23" s="196">
        <v>99287</v>
      </c>
      <c r="V23" s="190">
        <v>12530</v>
      </c>
      <c r="W23" s="181">
        <f>U23/V23</f>
        <v>7.923942537909018</v>
      </c>
      <c r="X23" s="8"/>
    </row>
    <row r="24" spans="1:24" s="10" customFormat="1" ht="18.75" thickBot="1">
      <c r="A24" s="66">
        <v>20</v>
      </c>
      <c r="B24" s="213" t="s">
        <v>105</v>
      </c>
      <c r="C24" s="214">
        <v>39654</v>
      </c>
      <c r="D24" s="215" t="s">
        <v>138</v>
      </c>
      <c r="E24" s="215" t="s">
        <v>87</v>
      </c>
      <c r="F24" s="216">
        <v>35</v>
      </c>
      <c r="G24" s="216">
        <v>26</v>
      </c>
      <c r="H24" s="216">
        <v>5</v>
      </c>
      <c r="I24" s="217">
        <v>1424</v>
      </c>
      <c r="J24" s="218">
        <v>236</v>
      </c>
      <c r="K24" s="217">
        <v>1587</v>
      </c>
      <c r="L24" s="218">
        <v>245</v>
      </c>
      <c r="M24" s="217">
        <v>2015</v>
      </c>
      <c r="N24" s="218">
        <v>318</v>
      </c>
      <c r="O24" s="219">
        <f>+M24+K24+I24</f>
        <v>5026</v>
      </c>
      <c r="P24" s="220">
        <f>+N24+L24+J24</f>
        <v>799</v>
      </c>
      <c r="Q24" s="218">
        <f>+P24/G24</f>
        <v>30.73076923076923</v>
      </c>
      <c r="R24" s="184">
        <f>+O24/P24</f>
        <v>6.2903629536921155</v>
      </c>
      <c r="S24" s="217">
        <v>10214</v>
      </c>
      <c r="T24" s="221">
        <f t="shared" si="0"/>
        <v>-0.5079302917564128</v>
      </c>
      <c r="U24" s="217">
        <v>200608</v>
      </c>
      <c r="V24" s="218">
        <v>22186</v>
      </c>
      <c r="W24" s="222">
        <f>+U24/V24</f>
        <v>9.042098620751826</v>
      </c>
      <c r="X24" s="8"/>
    </row>
    <row r="25" spans="1:28" s="60" customFormat="1" ht="15">
      <c r="A25" s="61"/>
      <c r="B25" s="276" t="s">
        <v>61</v>
      </c>
      <c r="C25" s="276"/>
      <c r="D25" s="277"/>
      <c r="E25" s="277"/>
      <c r="F25" s="67"/>
      <c r="G25" s="67">
        <f>SUM(G5:G24)</f>
        <v>970</v>
      </c>
      <c r="H25" s="68"/>
      <c r="I25" s="72"/>
      <c r="J25" s="73"/>
      <c r="K25" s="72"/>
      <c r="L25" s="73"/>
      <c r="M25" s="72"/>
      <c r="N25" s="73"/>
      <c r="O25" s="72">
        <f>SUM(O5:O24)</f>
        <v>1150057.5</v>
      </c>
      <c r="P25" s="73">
        <f>SUM(P5:P24)</f>
        <v>123997</v>
      </c>
      <c r="Q25" s="73">
        <f>O25/G25</f>
        <v>1185.6262886597938</v>
      </c>
      <c r="R25" s="69">
        <f>O25/P25</f>
        <v>9.27488165036251</v>
      </c>
      <c r="S25" s="72"/>
      <c r="T25" s="70"/>
      <c r="U25" s="72"/>
      <c r="V25" s="73"/>
      <c r="W25" s="69"/>
      <c r="AB25" s="60" t="s">
        <v>68</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2"/>
      <c r="D27" s="266"/>
      <c r="E27" s="267"/>
      <c r="F27" s="267"/>
      <c r="G27" s="267"/>
      <c r="H27" s="34"/>
      <c r="I27" s="35"/>
      <c r="K27" s="35"/>
      <c r="M27" s="35"/>
      <c r="O27" s="36"/>
      <c r="R27" s="37"/>
      <c r="S27" s="268" t="s">
        <v>136</v>
      </c>
      <c r="T27" s="268"/>
      <c r="U27" s="268"/>
      <c r="V27" s="268"/>
      <c r="W27" s="268"/>
      <c r="X27" s="38"/>
    </row>
    <row r="28" spans="1:24" s="33" customFormat="1" ht="18">
      <c r="A28" s="32"/>
      <c r="B28" s="9"/>
      <c r="C28" s="52"/>
      <c r="D28" s="53"/>
      <c r="E28" s="54"/>
      <c r="F28" s="54"/>
      <c r="G28" s="65"/>
      <c r="H28" s="34"/>
      <c r="M28" s="35"/>
      <c r="O28" s="36"/>
      <c r="R28" s="37"/>
      <c r="S28" s="268"/>
      <c r="T28" s="268"/>
      <c r="U28" s="268"/>
      <c r="V28" s="268"/>
      <c r="W28" s="268"/>
      <c r="X28" s="38"/>
    </row>
    <row r="29" spans="1:24" s="33" customFormat="1" ht="18">
      <c r="A29" s="32"/>
      <c r="G29" s="34"/>
      <c r="H29" s="34"/>
      <c r="M29" s="35"/>
      <c r="O29" s="36"/>
      <c r="R29" s="37"/>
      <c r="S29" s="268"/>
      <c r="T29" s="268"/>
      <c r="U29" s="268"/>
      <c r="V29" s="268"/>
      <c r="W29" s="268"/>
      <c r="X29" s="38"/>
    </row>
    <row r="30" spans="1:24" s="33" customFormat="1" ht="30" customHeight="1">
      <c r="A30" s="32"/>
      <c r="C30" s="34"/>
      <c r="E30" s="39"/>
      <c r="F30" s="34"/>
      <c r="G30" s="34"/>
      <c r="H30" s="34"/>
      <c r="I30" s="35"/>
      <c r="K30" s="35"/>
      <c r="M30" s="35"/>
      <c r="O30" s="36"/>
      <c r="P30" s="269" t="s">
        <v>58</v>
      </c>
      <c r="Q30" s="265"/>
      <c r="R30" s="265"/>
      <c r="S30" s="265"/>
      <c r="T30" s="265"/>
      <c r="U30" s="265"/>
      <c r="V30" s="265"/>
      <c r="W30" s="265"/>
      <c r="X30" s="38"/>
    </row>
    <row r="31" spans="1:24" s="33" customFormat="1" ht="30" customHeight="1">
      <c r="A31" s="32"/>
      <c r="C31" s="34"/>
      <c r="E31" s="39"/>
      <c r="F31" s="34"/>
      <c r="G31" s="34"/>
      <c r="H31" s="34"/>
      <c r="I31" s="35"/>
      <c r="K31" s="35"/>
      <c r="M31" s="35"/>
      <c r="O31" s="36"/>
      <c r="P31" s="265"/>
      <c r="Q31" s="265"/>
      <c r="R31" s="265"/>
      <c r="S31" s="265"/>
      <c r="T31" s="265"/>
      <c r="U31" s="265"/>
      <c r="V31" s="265"/>
      <c r="W31" s="265"/>
      <c r="X31" s="38"/>
    </row>
    <row r="32" spans="1:24" s="33" customFormat="1" ht="30" customHeight="1">
      <c r="A32" s="32"/>
      <c r="C32" s="34"/>
      <c r="E32" s="39"/>
      <c r="F32" s="34"/>
      <c r="G32" s="34"/>
      <c r="H32" s="34"/>
      <c r="I32" s="35"/>
      <c r="K32" s="35"/>
      <c r="M32" s="35"/>
      <c r="O32" s="36"/>
      <c r="P32" s="265"/>
      <c r="Q32" s="265"/>
      <c r="R32" s="265"/>
      <c r="S32" s="265"/>
      <c r="T32" s="265"/>
      <c r="U32" s="265"/>
      <c r="V32" s="265"/>
      <c r="W32" s="265"/>
      <c r="X32" s="38"/>
    </row>
    <row r="33" spans="1:24" s="33" customFormat="1" ht="30" customHeight="1">
      <c r="A33" s="32"/>
      <c r="C33" s="34"/>
      <c r="E33" s="39"/>
      <c r="F33" s="34"/>
      <c r="G33" s="34"/>
      <c r="H33" s="34"/>
      <c r="I33" s="35"/>
      <c r="K33" s="35"/>
      <c r="M33" s="35"/>
      <c r="O33" s="36"/>
      <c r="P33" s="265"/>
      <c r="Q33" s="265"/>
      <c r="R33" s="265"/>
      <c r="S33" s="265"/>
      <c r="T33" s="265"/>
      <c r="U33" s="265"/>
      <c r="V33" s="265"/>
      <c r="W33" s="265"/>
      <c r="X33" s="38"/>
    </row>
    <row r="34" spans="1:24" s="33" customFormat="1" ht="30" customHeight="1">
      <c r="A34" s="32"/>
      <c r="C34" s="34"/>
      <c r="E34" s="39"/>
      <c r="F34" s="34"/>
      <c r="G34" s="34"/>
      <c r="H34" s="34"/>
      <c r="I34" s="35"/>
      <c r="K34" s="35"/>
      <c r="M34" s="35"/>
      <c r="O34" s="36"/>
      <c r="P34" s="265"/>
      <c r="Q34" s="265"/>
      <c r="R34" s="265"/>
      <c r="S34" s="265"/>
      <c r="T34" s="265"/>
      <c r="U34" s="265"/>
      <c r="V34" s="265"/>
      <c r="W34" s="265"/>
      <c r="X34" s="38"/>
    </row>
    <row r="35" spans="1:24" s="33" customFormat="1" ht="45" customHeight="1">
      <c r="A35" s="32"/>
      <c r="C35" s="34"/>
      <c r="E35" s="39"/>
      <c r="F35" s="34"/>
      <c r="G35" s="5"/>
      <c r="H35" s="5"/>
      <c r="I35" s="12"/>
      <c r="J35" s="3"/>
      <c r="K35" s="12"/>
      <c r="L35" s="3"/>
      <c r="M35" s="12"/>
      <c r="N35" s="3"/>
      <c r="O35" s="36"/>
      <c r="P35" s="265"/>
      <c r="Q35" s="265"/>
      <c r="R35" s="265"/>
      <c r="S35" s="265"/>
      <c r="T35" s="265"/>
      <c r="U35" s="265"/>
      <c r="V35" s="265"/>
      <c r="W35" s="265"/>
      <c r="X35" s="38"/>
    </row>
    <row r="36" spans="1:24" s="33" customFormat="1" ht="33" customHeight="1">
      <c r="A36" s="32"/>
      <c r="C36" s="34"/>
      <c r="E36" s="39"/>
      <c r="F36" s="34"/>
      <c r="G36" s="5"/>
      <c r="H36" s="5"/>
      <c r="I36" s="12"/>
      <c r="J36" s="3"/>
      <c r="K36" s="12"/>
      <c r="L36" s="3"/>
      <c r="M36" s="12"/>
      <c r="N36" s="3"/>
      <c r="O36" s="36"/>
      <c r="P36" s="264" t="s">
        <v>59</v>
      </c>
      <c r="Q36" s="265"/>
      <c r="R36" s="265"/>
      <c r="S36" s="265"/>
      <c r="T36" s="265"/>
      <c r="U36" s="265"/>
      <c r="V36" s="265"/>
      <c r="W36" s="265"/>
      <c r="X36" s="38"/>
    </row>
    <row r="37" spans="1:24" s="33" customFormat="1" ht="33" customHeight="1">
      <c r="A37" s="32"/>
      <c r="C37" s="34"/>
      <c r="E37" s="39"/>
      <c r="F37" s="34"/>
      <c r="G37" s="5"/>
      <c r="H37" s="5"/>
      <c r="I37" s="12"/>
      <c r="J37" s="3"/>
      <c r="K37" s="12"/>
      <c r="L37" s="3"/>
      <c r="M37" s="12"/>
      <c r="N37" s="3"/>
      <c r="O37" s="36"/>
      <c r="P37" s="265"/>
      <c r="Q37" s="265"/>
      <c r="R37" s="265"/>
      <c r="S37" s="265"/>
      <c r="T37" s="265"/>
      <c r="U37" s="265"/>
      <c r="V37" s="265"/>
      <c r="W37" s="265"/>
      <c r="X37" s="38"/>
    </row>
    <row r="38" spans="1:24" s="33" customFormat="1" ht="33" customHeight="1">
      <c r="A38" s="32"/>
      <c r="C38" s="34"/>
      <c r="E38" s="39"/>
      <c r="F38" s="34"/>
      <c r="G38" s="5"/>
      <c r="H38" s="5"/>
      <c r="I38" s="12"/>
      <c r="J38" s="3"/>
      <c r="K38" s="12"/>
      <c r="L38" s="3"/>
      <c r="M38" s="12"/>
      <c r="N38" s="3"/>
      <c r="O38" s="36"/>
      <c r="P38" s="265"/>
      <c r="Q38" s="265"/>
      <c r="R38" s="265"/>
      <c r="S38" s="265"/>
      <c r="T38" s="265"/>
      <c r="U38" s="265"/>
      <c r="V38" s="265"/>
      <c r="W38" s="265"/>
      <c r="X38" s="38"/>
    </row>
    <row r="39" spans="1:24" s="33" customFormat="1" ht="33" customHeight="1">
      <c r="A39" s="32"/>
      <c r="C39" s="34"/>
      <c r="E39" s="39"/>
      <c r="F39" s="34"/>
      <c r="G39" s="5"/>
      <c r="H39" s="5"/>
      <c r="I39" s="12"/>
      <c r="J39" s="3"/>
      <c r="K39" s="12"/>
      <c r="L39" s="3"/>
      <c r="M39" s="12"/>
      <c r="N39" s="3"/>
      <c r="O39" s="36"/>
      <c r="P39" s="265"/>
      <c r="Q39" s="265"/>
      <c r="R39" s="265"/>
      <c r="S39" s="265"/>
      <c r="T39" s="265"/>
      <c r="U39" s="265"/>
      <c r="V39" s="265"/>
      <c r="W39" s="265"/>
      <c r="X39" s="38"/>
    </row>
    <row r="40" spans="1:24" s="33" customFormat="1" ht="33" customHeight="1">
      <c r="A40" s="32"/>
      <c r="C40" s="34"/>
      <c r="E40" s="39"/>
      <c r="F40" s="34"/>
      <c r="G40" s="5"/>
      <c r="H40" s="5"/>
      <c r="I40" s="12"/>
      <c r="J40" s="3"/>
      <c r="K40" s="12"/>
      <c r="L40" s="3"/>
      <c r="M40" s="12"/>
      <c r="N40" s="3"/>
      <c r="O40" s="36"/>
      <c r="P40" s="265"/>
      <c r="Q40" s="265"/>
      <c r="R40" s="265"/>
      <c r="S40" s="265"/>
      <c r="T40" s="265"/>
      <c r="U40" s="265"/>
      <c r="V40" s="265"/>
      <c r="W40" s="265"/>
      <c r="X40" s="38"/>
    </row>
    <row r="41" spans="16:23" ht="33" customHeight="1">
      <c r="P41" s="265"/>
      <c r="Q41" s="265"/>
      <c r="R41" s="265"/>
      <c r="S41" s="265"/>
      <c r="T41" s="265"/>
      <c r="U41" s="265"/>
      <c r="V41" s="265"/>
      <c r="W41" s="265"/>
    </row>
    <row r="42" spans="16:23" ht="33" customHeight="1">
      <c r="P42" s="265"/>
      <c r="Q42" s="265"/>
      <c r="R42" s="265"/>
      <c r="S42" s="265"/>
      <c r="T42" s="265"/>
      <c r="U42" s="265"/>
      <c r="V42" s="265"/>
      <c r="W42" s="265"/>
    </row>
  </sheetData>
  <sheetProtection/>
  <mergeCells count="20">
    <mergeCell ref="D3:D4"/>
    <mergeCell ref="E3:E4"/>
    <mergeCell ref="F3:F4"/>
    <mergeCell ref="S3:T3"/>
    <mergeCell ref="U3:W3"/>
    <mergeCell ref="H3:H4"/>
    <mergeCell ref="G3:G4"/>
    <mergeCell ref="M3:N3"/>
    <mergeCell ref="K3:L3"/>
    <mergeCell ref="I3:J3"/>
    <mergeCell ref="P36:W42"/>
    <mergeCell ref="D27:G27"/>
    <mergeCell ref="S27:W29"/>
    <mergeCell ref="P30:W35"/>
    <mergeCell ref="A2:W2"/>
    <mergeCell ref="B3:B4"/>
    <mergeCell ref="C3:C4"/>
    <mergeCell ref="B25:C25"/>
    <mergeCell ref="D25:E25"/>
    <mergeCell ref="O3:R3"/>
  </mergeCells>
  <printOptions/>
  <pageMargins left="0.17" right="0.12" top="0.82" bottom="0.39" header="0.5" footer="0.32"/>
  <pageSetup orientation="portrait" paperSize="9" scale="70"/>
  <ignoredErrors>
    <ignoredError sqref="X24 X23 O11:P24" formula="1"/>
    <ignoredError sqref="X8:X11 X6:X7 W8:W15 W19:W20" unlockedFormula="1"/>
    <ignoredError sqref="X15 X12 X16 X20 X18 X13:X14 X22 X21 X17 X19 W16:W18"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2008-08-26T12:28:57Z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