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60" windowWidth="15480" windowHeight="11640" tabRatio="804" activeTab="0"/>
  </bookViews>
  <sheets>
    <sheet name="HS-03" sheetId="1" r:id="rId1"/>
    <sheet name="HS-02" sheetId="2" r:id="rId2"/>
    <sheet name="HS-01" sheetId="3" r:id="rId3"/>
  </sheets>
  <definedNames>
    <definedName name="_xlnm.Print_Area" localSheetId="2">'HS-01'!$A$1:$W$13</definedName>
    <definedName name="_xlnm.Print_Area" localSheetId="1">'HS-02'!$A$1:$W$14</definedName>
    <definedName name="_xlnm.Print_Area" localSheetId="0">'HS-03'!$A$1:$W$13</definedName>
  </definedNames>
  <calcPr fullCalcOnLoad="1"/>
</workbook>
</file>

<file path=xl/sharedStrings.xml><?xml version="1.0" encoding="utf-8"?>
<sst xmlns="http://schemas.openxmlformats.org/spreadsheetml/2006/main" count="156" uniqueCount="38">
  <si>
    <t>.</t>
  </si>
  <si>
    <t>BIR FILM</t>
  </si>
  <si>
    <t>GAUMONT</t>
  </si>
  <si>
    <t>CINECLICK</t>
  </si>
  <si>
    <t>TIGLON</t>
  </si>
  <si>
    <t>MARS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</si>
  <si>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</si>
  <si>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</si>
  <si>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</si>
  <si>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</si>
  <si>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</si>
  <si>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</si>
  <si>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</si>
  <si>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</si>
  <si>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</si>
  <si>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</si>
  <si>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Hasılat</t>
  </si>
  <si>
    <t>Seyirci</t>
  </si>
  <si>
    <t>Haftasonu Toplam</t>
  </si>
  <si>
    <t>Salon Ort.</t>
  </si>
  <si>
    <t>Bilet Fiyatı Ort.</t>
  </si>
  <si>
    <t>Geçen Haftasonu</t>
  </si>
  <si>
    <t>Değişim</t>
  </si>
  <si>
    <t>Toplam</t>
  </si>
  <si>
    <t>PERSEPOLIS</t>
  </si>
  <si>
    <t>CELLULOID</t>
  </si>
  <si>
    <t>UNE VIEILLE MAITRESSE (AN OLD MISTRESS)</t>
  </si>
  <si>
    <t>EPITAPH</t>
  </si>
  <si>
    <t>STUDIO 2.0</t>
  </si>
  <si>
    <t>TUYA'S MARRIAGE</t>
  </si>
  <si>
    <t>TWO DAYS IN PARIS</t>
  </si>
  <si>
    <t>REZO</t>
  </si>
  <si>
    <t>TOPLAM</t>
  </si>
  <si>
    <t>DEATHS OF IAN STONE</t>
  </si>
  <si>
    <t>TWICE UPON A TIME</t>
  </si>
  <si>
    <t>PROMISE ME THIS</t>
  </si>
  <si>
    <t>4 MONTHS, 3 WEEKS, 2 DAYS</t>
  </si>
  <si>
    <t>DIVING BELL AND THE BUTTERFLY, THE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</si>
</sst>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[$-41F]dd\ mmmm\ yyyy\ dddd"/>
    <numFmt numFmtId="183" formatCode="[$-41F]d\ mmmm\ yy;@"/>
    <numFmt numFmtId="184" formatCode="mm/dd/yy"/>
    <numFmt numFmtId="185" formatCode="#,##0.00\ "/>
    <numFmt numFmtId="186" formatCode="_(* #,##0_);_(* \(#,##0\);_(* &quot;-&quot;??_);_(@_)"/>
    <numFmt numFmtId="187" formatCode="\%\ 0\ "/>
    <numFmt numFmtId="188" formatCode="#,##0\ "/>
    <numFmt numFmtId="189" formatCode="\%\ 0"/>
    <numFmt numFmtId="190" formatCode="dd/mm/yy"/>
    <numFmt numFmtId="191" formatCode="#,##0.00\ \ "/>
    <numFmt numFmtId="192" formatCode="0\ %\ "/>
    <numFmt numFmtId="193" formatCode="0.00\ "/>
    <numFmt numFmtId="194" formatCode="dd/mm/yy;@"/>
    <numFmt numFmtId="195" formatCode="#,##0_-"/>
    <numFmt numFmtId="196" formatCode="#,##0\ \ "/>
    <numFmt numFmtId="197" formatCode="0.0"/>
    <numFmt numFmtId="198" formatCode="#,##0.00\ \ \ "/>
    <numFmt numFmtId="199" formatCode="\%0.00"/>
    <numFmt numFmtId="200" formatCode="#,##0.00\ _T_L"/>
    <numFmt numFmtId="201" formatCode="mmm/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b/>
      <sz val="12"/>
      <color indexed="9"/>
      <name val="Trebuchet MS"/>
      <family val="2"/>
    </font>
    <font>
      <sz val="12"/>
      <color indexed="9"/>
      <name val="Trebuchet MS"/>
      <family val="2"/>
    </font>
    <font>
      <sz val="12"/>
      <color indexed="9"/>
      <name val="Impact"/>
      <family val="2"/>
    </font>
    <font>
      <b/>
      <sz val="11"/>
      <name val="Century Gothic"/>
      <family val="2"/>
    </font>
    <font>
      <sz val="12"/>
      <name val="Impact"/>
      <family val="2"/>
    </font>
    <font>
      <b/>
      <sz val="14"/>
      <color indexed="18"/>
      <name val="Impact"/>
      <family val="2"/>
    </font>
    <font>
      <b/>
      <sz val="10"/>
      <name val="Arial Narrow"/>
      <family val="2"/>
    </font>
    <font>
      <sz val="40"/>
      <color indexed="9"/>
      <name val="Arial"/>
      <family val="2"/>
    </font>
    <font>
      <sz val="26"/>
      <color indexed="9"/>
      <name val="Impact"/>
      <family val="2"/>
    </font>
    <font>
      <sz val="16"/>
      <color indexed="9"/>
      <name val="Impact"/>
      <family val="2"/>
    </font>
    <font>
      <b/>
      <sz val="10"/>
      <color indexed="9"/>
      <name val="Arial Narrow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0"/>
    </font>
    <font>
      <sz val="20"/>
      <color indexed="57"/>
      <name val="GoudyLight"/>
      <family val="0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93" fontId="8" fillId="0" borderId="0" xfId="0" applyNumberFormat="1" applyFont="1" applyAlignment="1" applyProtection="1">
      <alignment vertical="center"/>
      <protection locked="0"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191" fontId="15" fillId="0" borderId="0" xfId="0" applyNumberFormat="1" applyFont="1" applyFill="1" applyBorder="1" applyAlignment="1" applyProtection="1">
      <alignment horizontal="right" vertical="center"/>
      <protection/>
    </xf>
    <xf numFmtId="188" fontId="5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92" fontId="11" fillId="0" borderId="0" xfId="21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right"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190" fontId="8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 applyProtection="1">
      <alignment horizontal="center" vertical="center"/>
      <protection/>
    </xf>
    <xf numFmtId="3" fontId="22" fillId="2" borderId="4" xfId="0" applyNumberFormat="1" applyFont="1" applyFill="1" applyBorder="1" applyAlignment="1" applyProtection="1">
      <alignment horizontal="center" vertical="center"/>
      <protection/>
    </xf>
    <xf numFmtId="0" fontId="22" fillId="2" borderId="4" xfId="0" applyFont="1" applyFill="1" applyBorder="1" applyAlignment="1" applyProtection="1">
      <alignment horizontal="center" vertical="center"/>
      <protection/>
    </xf>
    <xf numFmtId="193" fontId="22" fillId="2" borderId="4" xfId="0" applyNumberFormat="1" applyFont="1" applyFill="1" applyBorder="1" applyAlignment="1" applyProtection="1">
      <alignment horizontal="center" vertical="center"/>
      <protection/>
    </xf>
    <xf numFmtId="192" fontId="22" fillId="2" borderId="4" xfId="21" applyNumberFormat="1" applyFont="1" applyFill="1" applyBorder="1" applyAlignment="1" applyProtection="1">
      <alignment horizontal="center" vertical="center"/>
      <protection/>
    </xf>
    <xf numFmtId="193" fontId="22" fillId="2" borderId="5" xfId="0" applyNumberFormat="1" applyFont="1" applyFill="1" applyBorder="1" applyAlignment="1" applyProtection="1">
      <alignment horizontal="center" vertical="center"/>
      <protection/>
    </xf>
    <xf numFmtId="0" fontId="22" fillId="2" borderId="6" xfId="0" applyFont="1" applyFill="1" applyBorder="1" applyAlignment="1" applyProtection="1">
      <alignment horizontal="center" vertical="center"/>
      <protection/>
    </xf>
    <xf numFmtId="43" fontId="5" fillId="0" borderId="0" xfId="15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91" fontId="22" fillId="2" borderId="4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vertical="center"/>
      <protection locked="0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8" fillId="0" borderId="0" xfId="0" applyNumberFormat="1" applyFont="1" applyAlignment="1" applyProtection="1">
      <alignment horizontal="right" vertical="center"/>
      <protection locked="0"/>
    </xf>
    <xf numFmtId="188" fontId="22" fillId="2" borderId="4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193" fontId="5" fillId="0" borderId="0" xfId="0" applyNumberFormat="1" applyFont="1" applyFill="1" applyBorder="1" applyAlignment="1" applyProtection="1">
      <alignment vertical="center"/>
      <protection locked="0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91" fontId="14" fillId="0" borderId="7" xfId="0" applyNumberFormat="1" applyFont="1" applyBorder="1" applyAlignment="1" applyProtection="1">
      <alignment horizontal="center" vertical="center" wrapText="1"/>
      <protection/>
    </xf>
    <xf numFmtId="188" fontId="14" fillId="0" borderId="7" xfId="0" applyNumberFormat="1" applyFont="1" applyBorder="1" applyAlignment="1" applyProtection="1">
      <alignment horizontal="center" vertical="center" wrapText="1"/>
      <protection/>
    </xf>
    <xf numFmtId="191" fontId="14" fillId="0" borderId="7" xfId="0" applyNumberFormat="1" applyFont="1" applyFill="1" applyBorder="1" applyAlignment="1" applyProtection="1">
      <alignment horizontal="center" vertical="center" wrapText="1"/>
      <protection/>
    </xf>
    <xf numFmtId="188" fontId="14" fillId="0" borderId="7" xfId="0" applyNumberFormat="1" applyFont="1" applyFill="1" applyBorder="1" applyAlignment="1" applyProtection="1">
      <alignment horizontal="center" vertical="center" wrapText="1"/>
      <protection/>
    </xf>
    <xf numFmtId="193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193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left" vertical="center"/>
    </xf>
    <xf numFmtId="190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91" fontId="25" fillId="0" borderId="9" xfId="15" applyNumberFormat="1" applyFont="1" applyFill="1" applyBorder="1" applyAlignment="1">
      <alignment horizontal="right" vertical="center"/>
    </xf>
    <xf numFmtId="188" fontId="25" fillId="0" borderId="9" xfId="15" applyNumberFormat="1" applyFont="1" applyFill="1" applyBorder="1" applyAlignment="1">
      <alignment horizontal="right" vertical="center"/>
    </xf>
    <xf numFmtId="193" fontId="25" fillId="0" borderId="9" xfId="15" applyNumberFormat="1" applyFont="1" applyFill="1" applyBorder="1" applyAlignment="1">
      <alignment vertical="center"/>
    </xf>
    <xf numFmtId="192" fontId="25" fillId="0" borderId="9" xfId="21" applyNumberFormat="1" applyFont="1" applyFill="1" applyBorder="1" applyAlignment="1">
      <alignment vertical="center"/>
    </xf>
    <xf numFmtId="191" fontId="25" fillId="0" borderId="9" xfId="0" applyNumberFormat="1" applyFont="1" applyFill="1" applyBorder="1" applyAlignment="1">
      <alignment horizontal="right" vertical="center"/>
    </xf>
    <xf numFmtId="188" fontId="25" fillId="0" borderId="9" xfId="0" applyNumberFormat="1" applyFont="1" applyFill="1" applyBorder="1" applyAlignment="1">
      <alignment horizontal="right" vertical="center"/>
    </xf>
    <xf numFmtId="191" fontId="25" fillId="0" borderId="9" xfId="15" applyNumberFormat="1" applyFont="1" applyFill="1" applyBorder="1" applyAlignment="1" applyProtection="1">
      <alignment horizontal="right" vertical="center"/>
      <protection locked="0"/>
    </xf>
    <xf numFmtId="188" fontId="25" fillId="0" borderId="9" xfId="15" applyNumberFormat="1" applyFont="1" applyFill="1" applyBorder="1" applyAlignment="1" applyProtection="1">
      <alignment horizontal="right" vertical="center"/>
      <protection locked="0"/>
    </xf>
    <xf numFmtId="191" fontId="26" fillId="0" borderId="9" xfId="15" applyNumberFormat="1" applyFont="1" applyFill="1" applyBorder="1" applyAlignment="1" applyProtection="1">
      <alignment horizontal="right" vertical="center"/>
      <protection/>
    </xf>
    <xf numFmtId="188" fontId="26" fillId="0" borderId="9" xfId="15" applyNumberFormat="1" applyFont="1" applyFill="1" applyBorder="1" applyAlignment="1" applyProtection="1">
      <alignment horizontal="right" vertical="center"/>
      <protection/>
    </xf>
    <xf numFmtId="0" fontId="25" fillId="0" borderId="10" xfId="0" applyFont="1" applyFill="1" applyBorder="1" applyAlignment="1">
      <alignment horizontal="left" vertical="center"/>
    </xf>
    <xf numFmtId="190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191" fontId="25" fillId="0" borderId="11" xfId="15" applyNumberFormat="1" applyFont="1" applyFill="1" applyBorder="1" applyAlignment="1">
      <alignment horizontal="right" vertical="center"/>
    </xf>
    <xf numFmtId="188" fontId="25" fillId="0" borderId="11" xfId="15" applyNumberFormat="1" applyFont="1" applyFill="1" applyBorder="1" applyAlignment="1">
      <alignment horizontal="right" vertical="center"/>
    </xf>
    <xf numFmtId="192" fontId="25" fillId="0" borderId="11" xfId="21" applyNumberFormat="1" applyFont="1" applyFill="1" applyBorder="1" applyAlignment="1">
      <alignment vertical="center"/>
    </xf>
    <xf numFmtId="191" fontId="25" fillId="0" borderId="11" xfId="0" applyNumberFormat="1" applyFont="1" applyFill="1" applyBorder="1" applyAlignment="1">
      <alignment horizontal="right" vertical="center"/>
    </xf>
    <xf numFmtId="188" fontId="25" fillId="0" borderId="11" xfId="0" applyNumberFormat="1" applyFont="1" applyFill="1" applyBorder="1" applyAlignment="1">
      <alignment horizontal="right" vertical="center"/>
    </xf>
    <xf numFmtId="193" fontId="25" fillId="0" borderId="12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193" fontId="25" fillId="0" borderId="14" xfId="0" applyNumberFormat="1" applyFont="1" applyFill="1" applyBorder="1" applyAlignment="1">
      <alignment vertical="center"/>
    </xf>
    <xf numFmtId="191" fontId="26" fillId="0" borderId="11" xfId="15" applyNumberFormat="1" applyFont="1" applyFill="1" applyBorder="1" applyAlignment="1">
      <alignment horizontal="right" vertical="center"/>
    </xf>
    <xf numFmtId="188" fontId="26" fillId="0" borderId="11" xfId="15" applyNumberFormat="1" applyFont="1" applyFill="1" applyBorder="1" applyAlignment="1">
      <alignment horizontal="right" vertical="center"/>
    </xf>
    <xf numFmtId="188" fontId="25" fillId="0" borderId="11" xfId="15" applyNumberFormat="1" applyFont="1" applyFill="1" applyBorder="1" applyAlignment="1">
      <alignment horizontal="right" vertical="center"/>
    </xf>
    <xf numFmtId="193" fontId="25" fillId="0" borderId="11" xfId="15" applyNumberFormat="1" applyFont="1" applyFill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85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193" fontId="14" fillId="0" borderId="18" xfId="0" applyNumberFormat="1" applyFont="1" applyFill="1" applyBorder="1" applyAlignment="1" applyProtection="1">
      <alignment horizontal="center" vertical="center" wrapText="1"/>
      <protection/>
    </xf>
    <xf numFmtId="193" fontId="14" fillId="0" borderId="19" xfId="0" applyNumberFormat="1" applyFont="1" applyFill="1" applyBorder="1" applyAlignment="1" applyProtection="1">
      <alignment horizontal="center" vertical="center" wrapText="1"/>
      <protection/>
    </xf>
    <xf numFmtId="43" fontId="14" fillId="0" borderId="18" xfId="15" applyFont="1" applyFill="1" applyBorder="1" applyAlignment="1" applyProtection="1">
      <alignment horizontal="center" vertical="center"/>
      <protection/>
    </xf>
    <xf numFmtId="43" fontId="14" fillId="0" borderId="7" xfId="15" applyFont="1" applyFill="1" applyBorder="1" applyAlignment="1" applyProtection="1">
      <alignment horizontal="center" vertical="center"/>
      <protection/>
    </xf>
    <xf numFmtId="190" fontId="14" fillId="0" borderId="18" xfId="0" applyNumberFormat="1" applyFont="1" applyFill="1" applyBorder="1" applyAlignment="1" applyProtection="1">
      <alignment horizontal="center" vertical="center" wrapText="1"/>
      <protection/>
    </xf>
    <xf numFmtId="19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2786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54400" y="0"/>
          <a:ext cx="2933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2595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763875" y="390525"/>
          <a:ext cx="3171825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03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18 - 20 OCAK 2008
 AUG'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881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63975" y="0"/>
          <a:ext cx="2933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66912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6173450" y="390525"/>
          <a:ext cx="3171825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02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11 - 13 OCAK 2008
 AUG' 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6881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563975" y="0"/>
          <a:ext cx="2933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66912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6173450" y="390525"/>
          <a:ext cx="3171825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02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04 - 06 OCAK 2008
 AUG'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19" bestFit="1" customWidth="1"/>
    <col min="2" max="2" width="43.57421875" style="4" customWidth="1"/>
    <col min="3" max="3" width="11.7109375" style="31" customWidth="1"/>
    <col min="4" max="4" width="11.7109375" style="3" customWidth="1"/>
    <col min="5" max="5" width="14.42187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4" bestFit="1" customWidth="1"/>
    <col min="10" max="10" width="8.57421875" style="51" bestFit="1" customWidth="1"/>
    <col min="11" max="11" width="14.28125" style="44" bestFit="1" customWidth="1"/>
    <col min="12" max="12" width="8.57421875" style="51" bestFit="1" customWidth="1"/>
    <col min="13" max="13" width="14.28125" style="44" bestFit="1" customWidth="1"/>
    <col min="14" max="14" width="8.57421875" style="51" bestFit="1" customWidth="1"/>
    <col min="15" max="15" width="16.00390625" style="46" customWidth="1"/>
    <col min="16" max="16" width="10.28125" style="56" customWidth="1"/>
    <col min="17" max="17" width="9.28125" style="51" customWidth="1"/>
    <col min="18" max="18" width="10.00390625" style="9" bestFit="1" customWidth="1"/>
    <col min="19" max="19" width="14.421875" style="49" customWidth="1"/>
    <col min="20" max="20" width="10.421875" style="3" bestFit="1" customWidth="1"/>
    <col min="21" max="21" width="17.00390625" style="44" customWidth="1"/>
    <col min="22" max="22" width="11.421875" style="51" customWidth="1"/>
    <col min="23" max="23" width="10.00390625" style="9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8" customFormat="1" ht="99" customHeight="1">
      <c r="A1" s="17"/>
      <c r="B1" s="40"/>
      <c r="C1" s="16"/>
      <c r="D1" s="58"/>
      <c r="E1" s="58"/>
      <c r="F1" s="15"/>
      <c r="G1" s="15"/>
      <c r="H1" s="15"/>
      <c r="I1" s="14"/>
      <c r="J1" s="13"/>
      <c r="K1" s="45"/>
      <c r="L1" s="12"/>
      <c r="M1" s="11"/>
      <c r="N1" s="10"/>
      <c r="O1" s="54"/>
      <c r="P1" s="55"/>
      <c r="Q1" s="52"/>
      <c r="R1" s="53"/>
      <c r="S1" s="47"/>
      <c r="U1" s="47"/>
      <c r="V1" s="52"/>
      <c r="W1" s="53"/>
    </row>
    <row r="2" spans="1:23" s="2" customFormat="1" ht="27.75" thickBo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s="18" customFormat="1" ht="20.25" customHeight="1">
      <c r="A3" s="20"/>
      <c r="B3" s="106" t="s">
        <v>6</v>
      </c>
      <c r="C3" s="108" t="s">
        <v>7</v>
      </c>
      <c r="D3" s="102" t="s">
        <v>8</v>
      </c>
      <c r="E3" s="102" t="s">
        <v>9</v>
      </c>
      <c r="F3" s="102" t="s">
        <v>10</v>
      </c>
      <c r="G3" s="102" t="s">
        <v>11</v>
      </c>
      <c r="H3" s="102" t="s">
        <v>12</v>
      </c>
      <c r="I3" s="101" t="s">
        <v>13</v>
      </c>
      <c r="J3" s="101"/>
      <c r="K3" s="101" t="s">
        <v>14</v>
      </c>
      <c r="L3" s="101"/>
      <c r="M3" s="101" t="s">
        <v>15</v>
      </c>
      <c r="N3" s="101"/>
      <c r="O3" s="104" t="s">
        <v>18</v>
      </c>
      <c r="P3" s="104"/>
      <c r="Q3" s="104"/>
      <c r="R3" s="104"/>
      <c r="S3" s="101" t="s">
        <v>21</v>
      </c>
      <c r="T3" s="101"/>
      <c r="U3" s="104" t="s">
        <v>23</v>
      </c>
      <c r="V3" s="104"/>
      <c r="W3" s="105"/>
    </row>
    <row r="4" spans="1:23" s="18" customFormat="1" ht="52.5" customHeight="1" thickBot="1">
      <c r="A4" s="30"/>
      <c r="B4" s="107"/>
      <c r="C4" s="109"/>
      <c r="D4" s="110"/>
      <c r="E4" s="110"/>
      <c r="F4" s="103"/>
      <c r="G4" s="103"/>
      <c r="H4" s="103"/>
      <c r="I4" s="59" t="s">
        <v>16</v>
      </c>
      <c r="J4" s="60" t="s">
        <v>17</v>
      </c>
      <c r="K4" s="59" t="s">
        <v>16</v>
      </c>
      <c r="L4" s="60" t="s">
        <v>17</v>
      </c>
      <c r="M4" s="59" t="s">
        <v>16</v>
      </c>
      <c r="N4" s="60" t="s">
        <v>17</v>
      </c>
      <c r="O4" s="61" t="s">
        <v>16</v>
      </c>
      <c r="P4" s="62" t="s">
        <v>17</v>
      </c>
      <c r="Q4" s="62" t="s">
        <v>19</v>
      </c>
      <c r="R4" s="63" t="s">
        <v>20</v>
      </c>
      <c r="S4" s="59" t="s">
        <v>16</v>
      </c>
      <c r="T4" s="64" t="s">
        <v>22</v>
      </c>
      <c r="U4" s="59" t="s">
        <v>16</v>
      </c>
      <c r="V4" s="60" t="s">
        <v>17</v>
      </c>
      <c r="W4" s="65" t="s">
        <v>20</v>
      </c>
    </row>
    <row r="5" spans="1:23" s="18" customFormat="1" ht="18">
      <c r="A5" s="29">
        <v>1</v>
      </c>
      <c r="B5" s="79" t="s">
        <v>37</v>
      </c>
      <c r="C5" s="80">
        <v>39465</v>
      </c>
      <c r="D5" s="81" t="s">
        <v>1</v>
      </c>
      <c r="E5" s="81" t="s">
        <v>4</v>
      </c>
      <c r="F5" s="82">
        <v>16</v>
      </c>
      <c r="G5" s="82">
        <v>16</v>
      </c>
      <c r="H5" s="82">
        <v>1</v>
      </c>
      <c r="I5" s="83">
        <v>8967.5</v>
      </c>
      <c r="J5" s="84">
        <v>858</v>
      </c>
      <c r="K5" s="83">
        <v>19835</v>
      </c>
      <c r="L5" s="84">
        <v>1801</v>
      </c>
      <c r="M5" s="83">
        <v>21082</v>
      </c>
      <c r="N5" s="84">
        <v>1912</v>
      </c>
      <c r="O5" s="91">
        <f aca="true" t="shared" si="0" ref="O5:P11">I5+K5+M5</f>
        <v>49884.5</v>
      </c>
      <c r="P5" s="92">
        <f t="shared" si="0"/>
        <v>4571</v>
      </c>
      <c r="Q5" s="93">
        <f aca="true" t="shared" si="1" ref="Q5:Q12">+P5/G5</f>
        <v>285.6875</v>
      </c>
      <c r="R5" s="94">
        <f aca="true" t="shared" si="2" ref="R5:R11">+O5/P5</f>
        <v>10.913257492889958</v>
      </c>
      <c r="S5" s="83">
        <v>0</v>
      </c>
      <c r="T5" s="85"/>
      <c r="U5" s="86">
        <v>49884.5</v>
      </c>
      <c r="V5" s="87">
        <v>4571</v>
      </c>
      <c r="W5" s="88">
        <f aca="true" t="shared" si="3" ref="W5:W11">U5/V5</f>
        <v>10.913257492889958</v>
      </c>
    </row>
    <row r="6" spans="1:25" s="7" customFormat="1" ht="18">
      <c r="A6" s="29">
        <v>2</v>
      </c>
      <c r="B6" s="89" t="s">
        <v>35</v>
      </c>
      <c r="C6" s="67">
        <v>39458</v>
      </c>
      <c r="D6" s="66" t="s">
        <v>1</v>
      </c>
      <c r="E6" s="66" t="s">
        <v>4</v>
      </c>
      <c r="F6" s="68">
        <v>10</v>
      </c>
      <c r="G6" s="68">
        <v>10</v>
      </c>
      <c r="H6" s="68">
        <v>2</v>
      </c>
      <c r="I6" s="75">
        <v>3359</v>
      </c>
      <c r="J6" s="76">
        <v>312</v>
      </c>
      <c r="K6" s="75">
        <v>6172.5</v>
      </c>
      <c r="L6" s="76">
        <v>572</v>
      </c>
      <c r="M6" s="75">
        <v>6136</v>
      </c>
      <c r="N6" s="76">
        <v>561</v>
      </c>
      <c r="O6" s="77">
        <f>I6+K6+M6</f>
        <v>15667.5</v>
      </c>
      <c r="P6" s="78">
        <f>J6+L6+N6</f>
        <v>1445</v>
      </c>
      <c r="Q6" s="70">
        <f>+P6/G6</f>
        <v>144.5</v>
      </c>
      <c r="R6" s="71">
        <f>+O6/P6</f>
        <v>10.842560553633218</v>
      </c>
      <c r="S6" s="69">
        <v>42229</v>
      </c>
      <c r="T6" s="72">
        <f>(+S6-O6)/-S6</f>
        <v>-0.6289871888986241</v>
      </c>
      <c r="U6" s="73">
        <v>78235.5</v>
      </c>
      <c r="V6" s="74">
        <v>7932</v>
      </c>
      <c r="W6" s="90">
        <f>U6/V6</f>
        <v>9.863275340393344</v>
      </c>
      <c r="Y6" s="6"/>
    </row>
    <row r="7" spans="1:25" s="7" customFormat="1" ht="18">
      <c r="A7" s="29">
        <v>3</v>
      </c>
      <c r="B7" s="89" t="s">
        <v>33</v>
      </c>
      <c r="C7" s="67">
        <v>39451</v>
      </c>
      <c r="D7" s="66" t="s">
        <v>1</v>
      </c>
      <c r="E7" s="66" t="s">
        <v>4</v>
      </c>
      <c r="F7" s="68">
        <v>25</v>
      </c>
      <c r="G7" s="68">
        <v>13</v>
      </c>
      <c r="H7" s="68">
        <v>3</v>
      </c>
      <c r="I7" s="75">
        <v>2004.5</v>
      </c>
      <c r="J7" s="76">
        <v>293</v>
      </c>
      <c r="K7" s="75">
        <v>4789.5</v>
      </c>
      <c r="L7" s="76">
        <v>605</v>
      </c>
      <c r="M7" s="75">
        <v>5835.5</v>
      </c>
      <c r="N7" s="76">
        <v>750</v>
      </c>
      <c r="O7" s="77">
        <f t="shared" si="0"/>
        <v>12629.5</v>
      </c>
      <c r="P7" s="78">
        <f t="shared" si="0"/>
        <v>1648</v>
      </c>
      <c r="Q7" s="70">
        <f t="shared" si="1"/>
        <v>126.76923076923077</v>
      </c>
      <c r="R7" s="71">
        <f t="shared" si="2"/>
        <v>7.663531553398058</v>
      </c>
      <c r="S7" s="69">
        <v>32409.25</v>
      </c>
      <c r="T7" s="72">
        <f>(+S7-O7)/-S7</f>
        <v>-0.6103118708393437</v>
      </c>
      <c r="U7" s="73">
        <v>203795</v>
      </c>
      <c r="V7" s="74">
        <v>22155</v>
      </c>
      <c r="W7" s="90">
        <f t="shared" si="3"/>
        <v>9.198600767321146</v>
      </c>
      <c r="Y7" s="6"/>
    </row>
    <row r="8" spans="1:25" s="7" customFormat="1" ht="18">
      <c r="A8" s="29">
        <v>4</v>
      </c>
      <c r="B8" s="89" t="s">
        <v>36</v>
      </c>
      <c r="C8" s="67">
        <v>39458</v>
      </c>
      <c r="D8" s="66" t="s">
        <v>1</v>
      </c>
      <c r="E8" s="66" t="s">
        <v>5</v>
      </c>
      <c r="F8" s="68">
        <v>4</v>
      </c>
      <c r="G8" s="68">
        <v>4</v>
      </c>
      <c r="H8" s="68">
        <v>2</v>
      </c>
      <c r="I8" s="75">
        <v>2663</v>
      </c>
      <c r="J8" s="76">
        <v>247</v>
      </c>
      <c r="K8" s="75">
        <v>4186</v>
      </c>
      <c r="L8" s="76">
        <v>378</v>
      </c>
      <c r="M8" s="75">
        <v>4066</v>
      </c>
      <c r="N8" s="76">
        <v>365</v>
      </c>
      <c r="O8" s="77">
        <f t="shared" si="0"/>
        <v>10915</v>
      </c>
      <c r="P8" s="78">
        <f t="shared" si="0"/>
        <v>990</v>
      </c>
      <c r="Q8" s="70">
        <f t="shared" si="1"/>
        <v>247.5</v>
      </c>
      <c r="R8" s="71">
        <f t="shared" si="2"/>
        <v>11.025252525252526</v>
      </c>
      <c r="S8" s="69">
        <v>28553</v>
      </c>
      <c r="T8" s="72">
        <f>(+S8-O8)/-S8</f>
        <v>-0.6177284348404721</v>
      </c>
      <c r="U8" s="73">
        <v>58969</v>
      </c>
      <c r="V8" s="74">
        <v>5928</v>
      </c>
      <c r="W8" s="90">
        <f t="shared" si="3"/>
        <v>9.947537112010796</v>
      </c>
      <c r="Y8" s="6"/>
    </row>
    <row r="9" spans="1:25" s="7" customFormat="1" ht="18">
      <c r="A9" s="29">
        <v>5</v>
      </c>
      <c r="B9" s="89" t="s">
        <v>30</v>
      </c>
      <c r="C9" s="67">
        <v>39444</v>
      </c>
      <c r="D9" s="66" t="s">
        <v>1</v>
      </c>
      <c r="E9" s="66" t="s">
        <v>31</v>
      </c>
      <c r="F9" s="68">
        <v>25</v>
      </c>
      <c r="G9" s="68">
        <v>3</v>
      </c>
      <c r="H9" s="68">
        <v>4</v>
      </c>
      <c r="I9" s="75">
        <v>342</v>
      </c>
      <c r="J9" s="76">
        <v>58</v>
      </c>
      <c r="K9" s="75">
        <v>896</v>
      </c>
      <c r="L9" s="76">
        <v>127</v>
      </c>
      <c r="M9" s="75">
        <v>963</v>
      </c>
      <c r="N9" s="76">
        <v>136</v>
      </c>
      <c r="O9" s="77">
        <f t="shared" si="0"/>
        <v>2201</v>
      </c>
      <c r="P9" s="78">
        <f t="shared" si="0"/>
        <v>321</v>
      </c>
      <c r="Q9" s="70">
        <f t="shared" si="1"/>
        <v>107</v>
      </c>
      <c r="R9" s="71">
        <f t="shared" si="2"/>
        <v>6.8566978193146415</v>
      </c>
      <c r="S9" s="69">
        <v>13437.5</v>
      </c>
      <c r="T9" s="72">
        <f>(+S9-O9)/-S9</f>
        <v>-0.8362046511627907</v>
      </c>
      <c r="U9" s="73">
        <v>253803.75</v>
      </c>
      <c r="V9" s="74">
        <v>25257</v>
      </c>
      <c r="W9" s="90">
        <f t="shared" si="3"/>
        <v>10.048847844162015</v>
      </c>
      <c r="Y9" s="6"/>
    </row>
    <row r="10" spans="1:25" s="7" customFormat="1" ht="18">
      <c r="A10" s="29">
        <v>6</v>
      </c>
      <c r="B10" s="89" t="s">
        <v>27</v>
      </c>
      <c r="C10" s="67">
        <v>39437</v>
      </c>
      <c r="D10" s="66" t="s">
        <v>1</v>
      </c>
      <c r="E10" s="66" t="s">
        <v>28</v>
      </c>
      <c r="F10" s="68">
        <v>7</v>
      </c>
      <c r="G10" s="68">
        <v>2</v>
      </c>
      <c r="H10" s="68">
        <v>5</v>
      </c>
      <c r="I10" s="75">
        <v>238</v>
      </c>
      <c r="J10" s="76">
        <v>39</v>
      </c>
      <c r="K10" s="75">
        <v>335</v>
      </c>
      <c r="L10" s="76">
        <v>56</v>
      </c>
      <c r="M10" s="75">
        <v>312</v>
      </c>
      <c r="N10" s="76">
        <v>52</v>
      </c>
      <c r="O10" s="77">
        <f>I10+K10+M10</f>
        <v>885</v>
      </c>
      <c r="P10" s="78">
        <f>J10+L10+N10</f>
        <v>147</v>
      </c>
      <c r="Q10" s="70">
        <f>+P10/G10</f>
        <v>73.5</v>
      </c>
      <c r="R10" s="71">
        <f>+O10/P10</f>
        <v>6.020408163265306</v>
      </c>
      <c r="S10" s="69">
        <v>130</v>
      </c>
      <c r="T10" s="72">
        <f>(+S10-O10)/-S10</f>
        <v>5.8076923076923075</v>
      </c>
      <c r="U10" s="73">
        <v>39491</v>
      </c>
      <c r="V10" s="74">
        <v>5090</v>
      </c>
      <c r="W10" s="90">
        <f>U10/V10</f>
        <v>7.758546168958743</v>
      </c>
      <c r="Y10" s="6"/>
    </row>
    <row r="11" spans="1:25" s="7" customFormat="1" ht="18">
      <c r="A11" s="29">
        <v>7</v>
      </c>
      <c r="B11" s="89" t="s">
        <v>34</v>
      </c>
      <c r="C11" s="67">
        <v>39451</v>
      </c>
      <c r="D11" s="66" t="s">
        <v>1</v>
      </c>
      <c r="E11" s="66" t="s">
        <v>2</v>
      </c>
      <c r="F11" s="68">
        <v>9</v>
      </c>
      <c r="G11" s="68">
        <v>2</v>
      </c>
      <c r="H11" s="68">
        <v>3</v>
      </c>
      <c r="I11" s="75">
        <v>122</v>
      </c>
      <c r="J11" s="76">
        <v>17</v>
      </c>
      <c r="K11" s="75">
        <v>183</v>
      </c>
      <c r="L11" s="76">
        <v>24</v>
      </c>
      <c r="M11" s="75">
        <v>241</v>
      </c>
      <c r="N11" s="76">
        <v>33</v>
      </c>
      <c r="O11" s="77">
        <f t="shared" si="0"/>
        <v>546</v>
      </c>
      <c r="P11" s="78">
        <f t="shared" si="0"/>
        <v>74</v>
      </c>
      <c r="Q11" s="70">
        <f t="shared" si="1"/>
        <v>37</v>
      </c>
      <c r="R11" s="71">
        <f t="shared" si="2"/>
        <v>7.378378378378378</v>
      </c>
      <c r="S11" s="69">
        <v>6321</v>
      </c>
      <c r="T11" s="72">
        <f>(+S11-O11)/-S11</f>
        <v>-0.9136212624584718</v>
      </c>
      <c r="U11" s="73">
        <v>49899</v>
      </c>
      <c r="V11" s="74">
        <v>4373</v>
      </c>
      <c r="W11" s="90">
        <f t="shared" si="3"/>
        <v>11.410702035216099</v>
      </c>
      <c r="Y11" s="6"/>
    </row>
    <row r="12" spans="1:28" s="32" customFormat="1" ht="15.75" thickBot="1">
      <c r="A12" s="39"/>
      <c r="B12" s="95" t="s">
        <v>32</v>
      </c>
      <c r="C12" s="96"/>
      <c r="D12" s="97"/>
      <c r="E12" s="98"/>
      <c r="F12" s="34"/>
      <c r="G12" s="34">
        <v>61</v>
      </c>
      <c r="H12" s="35"/>
      <c r="I12" s="42"/>
      <c r="J12" s="50"/>
      <c r="K12" s="42"/>
      <c r="L12" s="50"/>
      <c r="M12" s="42"/>
      <c r="N12" s="50"/>
      <c r="O12" s="42">
        <f>SUM(O5:O11)</f>
        <v>92728.5</v>
      </c>
      <c r="P12" s="50">
        <f>SUM(P5:P11)</f>
        <v>9196</v>
      </c>
      <c r="Q12" s="50">
        <f t="shared" si="1"/>
        <v>150.75409836065575</v>
      </c>
      <c r="R12" s="36">
        <f>O12/P12</f>
        <v>10.083568943018705</v>
      </c>
      <c r="S12" s="42"/>
      <c r="T12" s="37"/>
      <c r="U12" s="42"/>
      <c r="V12" s="50"/>
      <c r="W12" s="38"/>
      <c r="AB12" s="32" t="s">
        <v>0</v>
      </c>
    </row>
    <row r="13" spans="1:24" s="28" customFormat="1" ht="18">
      <c r="A13" s="21"/>
      <c r="B13" s="41"/>
      <c r="C13" s="33"/>
      <c r="F13" s="57"/>
      <c r="G13" s="23"/>
      <c r="H13" s="22"/>
      <c r="I13" s="43"/>
      <c r="J13" s="24"/>
      <c r="K13" s="43"/>
      <c r="L13" s="24"/>
      <c r="M13" s="43"/>
      <c r="N13" s="24"/>
      <c r="O13" s="43"/>
      <c r="P13" s="24"/>
      <c r="Q13" s="24"/>
      <c r="R13" s="25"/>
      <c r="S13" s="48"/>
      <c r="T13" s="26"/>
      <c r="U13" s="48"/>
      <c r="V13" s="24"/>
      <c r="W13" s="25"/>
      <c r="X13" s="27"/>
    </row>
  </sheetData>
  <mergeCells count="15">
    <mergeCell ref="B12:E12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zoomScale="60" zoomScaleNormal="60" workbookViewId="0" topLeftCell="A1">
      <selection activeCell="M17" sqref="M17"/>
    </sheetView>
  </sheetViews>
  <sheetFormatPr defaultColWidth="9.140625" defaultRowHeight="12.75"/>
  <cols>
    <col min="1" max="1" width="3.421875" style="19" bestFit="1" customWidth="1"/>
    <col min="2" max="2" width="48.28125" style="4" customWidth="1"/>
    <col min="3" max="3" width="11.7109375" style="31" customWidth="1"/>
    <col min="4" max="4" width="11.7109375" style="3" customWidth="1"/>
    <col min="5" max="5" width="15.8515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4" bestFit="1" customWidth="1"/>
    <col min="10" max="10" width="8.57421875" style="51" bestFit="1" customWidth="1"/>
    <col min="11" max="11" width="14.28125" style="44" bestFit="1" customWidth="1"/>
    <col min="12" max="12" width="8.57421875" style="51" bestFit="1" customWidth="1"/>
    <col min="13" max="13" width="14.28125" style="44" bestFit="1" customWidth="1"/>
    <col min="14" max="14" width="8.57421875" style="51" bestFit="1" customWidth="1"/>
    <col min="15" max="15" width="16.00390625" style="46" customWidth="1"/>
    <col min="16" max="16" width="10.28125" style="56" customWidth="1"/>
    <col min="17" max="17" width="9.28125" style="51" customWidth="1"/>
    <col min="18" max="18" width="10.00390625" style="9" bestFit="1" customWidth="1"/>
    <col min="19" max="19" width="14.421875" style="49" customWidth="1"/>
    <col min="20" max="20" width="10.421875" style="3" bestFit="1" customWidth="1"/>
    <col min="21" max="21" width="17.00390625" style="44" customWidth="1"/>
    <col min="22" max="22" width="11.421875" style="51" customWidth="1"/>
    <col min="23" max="23" width="10.00390625" style="9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8" customFormat="1" ht="99" customHeight="1">
      <c r="A1" s="17"/>
      <c r="B1" s="40"/>
      <c r="C1" s="16"/>
      <c r="D1" s="58"/>
      <c r="E1" s="58"/>
      <c r="F1" s="15"/>
      <c r="G1" s="15"/>
      <c r="H1" s="15"/>
      <c r="I1" s="14"/>
      <c r="J1" s="13"/>
      <c r="K1" s="45"/>
      <c r="L1" s="12"/>
      <c r="M1" s="11"/>
      <c r="N1" s="10"/>
      <c r="O1" s="54"/>
      <c r="P1" s="55"/>
      <c r="Q1" s="52"/>
      <c r="R1" s="53"/>
      <c r="S1" s="47"/>
      <c r="U1" s="47"/>
      <c r="V1" s="52"/>
      <c r="W1" s="53"/>
    </row>
    <row r="2" spans="1:23" s="2" customFormat="1" ht="27.75" thickBo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s="18" customFormat="1" ht="20.25" customHeight="1">
      <c r="A3" s="20"/>
      <c r="B3" s="106" t="s">
        <v>6</v>
      </c>
      <c r="C3" s="108" t="s">
        <v>7</v>
      </c>
      <c r="D3" s="102" t="s">
        <v>8</v>
      </c>
      <c r="E3" s="102" t="s">
        <v>9</v>
      </c>
      <c r="F3" s="102" t="s">
        <v>10</v>
      </c>
      <c r="G3" s="102" t="s">
        <v>11</v>
      </c>
      <c r="H3" s="102" t="s">
        <v>12</v>
      </c>
      <c r="I3" s="101" t="s">
        <v>13</v>
      </c>
      <c r="J3" s="101"/>
      <c r="K3" s="101" t="s">
        <v>14</v>
      </c>
      <c r="L3" s="101"/>
      <c r="M3" s="101" t="s">
        <v>15</v>
      </c>
      <c r="N3" s="101"/>
      <c r="O3" s="104" t="s">
        <v>18</v>
      </c>
      <c r="P3" s="104"/>
      <c r="Q3" s="104"/>
      <c r="R3" s="104"/>
      <c r="S3" s="101" t="s">
        <v>21</v>
      </c>
      <c r="T3" s="101"/>
      <c r="U3" s="104" t="s">
        <v>23</v>
      </c>
      <c r="V3" s="104"/>
      <c r="W3" s="105"/>
    </row>
    <row r="4" spans="1:23" s="18" customFormat="1" ht="52.5" customHeight="1" thickBot="1">
      <c r="A4" s="30"/>
      <c r="B4" s="107"/>
      <c r="C4" s="109"/>
      <c r="D4" s="110"/>
      <c r="E4" s="110"/>
      <c r="F4" s="103"/>
      <c r="G4" s="103"/>
      <c r="H4" s="103"/>
      <c r="I4" s="59" t="s">
        <v>16</v>
      </c>
      <c r="J4" s="60" t="s">
        <v>17</v>
      </c>
      <c r="K4" s="59" t="s">
        <v>16</v>
      </c>
      <c r="L4" s="60" t="s">
        <v>17</v>
      </c>
      <c r="M4" s="59" t="s">
        <v>16</v>
      </c>
      <c r="N4" s="60" t="s">
        <v>17</v>
      </c>
      <c r="O4" s="61" t="s">
        <v>16</v>
      </c>
      <c r="P4" s="62" t="s">
        <v>17</v>
      </c>
      <c r="Q4" s="62" t="s">
        <v>19</v>
      </c>
      <c r="R4" s="63" t="s">
        <v>20</v>
      </c>
      <c r="S4" s="59" t="s">
        <v>16</v>
      </c>
      <c r="T4" s="64" t="s">
        <v>22</v>
      </c>
      <c r="U4" s="59" t="s">
        <v>16</v>
      </c>
      <c r="V4" s="60" t="s">
        <v>17</v>
      </c>
      <c r="W4" s="65" t="s">
        <v>20</v>
      </c>
    </row>
    <row r="5" spans="1:23" s="18" customFormat="1" ht="18">
      <c r="A5" s="29">
        <v>1</v>
      </c>
      <c r="B5" s="79" t="s">
        <v>35</v>
      </c>
      <c r="C5" s="80">
        <v>39458</v>
      </c>
      <c r="D5" s="81" t="s">
        <v>1</v>
      </c>
      <c r="E5" s="81" t="s">
        <v>4</v>
      </c>
      <c r="F5" s="82">
        <v>10</v>
      </c>
      <c r="G5" s="82">
        <v>10</v>
      </c>
      <c r="H5" s="82">
        <v>1</v>
      </c>
      <c r="I5" s="83">
        <v>9123</v>
      </c>
      <c r="J5" s="84">
        <v>974</v>
      </c>
      <c r="K5" s="83">
        <v>17404.5</v>
      </c>
      <c r="L5" s="84">
        <v>1712</v>
      </c>
      <c r="M5" s="83">
        <v>15701.5</v>
      </c>
      <c r="N5" s="84">
        <v>1545</v>
      </c>
      <c r="O5" s="91">
        <f aca="true" t="shared" si="0" ref="O5:P7">I5+K5+M5</f>
        <v>42229</v>
      </c>
      <c r="P5" s="92">
        <f t="shared" si="0"/>
        <v>4231</v>
      </c>
      <c r="Q5" s="93">
        <f>+P5/G5</f>
        <v>423.1</v>
      </c>
      <c r="R5" s="94">
        <f aca="true" t="shared" si="1" ref="R5:R12">+O5/P5</f>
        <v>9.980855589695107</v>
      </c>
      <c r="S5" s="83">
        <v>0</v>
      </c>
      <c r="T5" s="85"/>
      <c r="U5" s="86">
        <v>42229</v>
      </c>
      <c r="V5" s="87">
        <v>4231</v>
      </c>
      <c r="W5" s="88">
        <f aca="true" t="shared" si="2" ref="W5:W12">U5/V5</f>
        <v>9.980855589695107</v>
      </c>
    </row>
    <row r="6" spans="1:25" s="7" customFormat="1" ht="18">
      <c r="A6" s="29">
        <v>2</v>
      </c>
      <c r="B6" s="89" t="s">
        <v>33</v>
      </c>
      <c r="C6" s="67">
        <v>39451</v>
      </c>
      <c r="D6" s="66" t="s">
        <v>1</v>
      </c>
      <c r="E6" s="66" t="s">
        <v>4</v>
      </c>
      <c r="F6" s="68">
        <v>25</v>
      </c>
      <c r="G6" s="68">
        <v>24</v>
      </c>
      <c r="H6" s="68">
        <v>2</v>
      </c>
      <c r="I6" s="75">
        <v>6851</v>
      </c>
      <c r="J6" s="76">
        <v>708</v>
      </c>
      <c r="K6" s="75">
        <v>12252.5</v>
      </c>
      <c r="L6" s="76">
        <v>1215</v>
      </c>
      <c r="M6" s="75">
        <v>13305.75</v>
      </c>
      <c r="N6" s="76">
        <v>1326</v>
      </c>
      <c r="O6" s="77">
        <f t="shared" si="0"/>
        <v>32409.25</v>
      </c>
      <c r="P6" s="78">
        <f t="shared" si="0"/>
        <v>3249</v>
      </c>
      <c r="Q6" s="70">
        <f>+P6/G6</f>
        <v>135.375</v>
      </c>
      <c r="R6" s="71">
        <f t="shared" si="1"/>
        <v>9.975146198830409</v>
      </c>
      <c r="S6" s="69">
        <v>82201.5</v>
      </c>
      <c r="T6" s="72">
        <f>(+S6-O6)/-S6</f>
        <v>-0.6057340802783404</v>
      </c>
      <c r="U6" s="73">
        <v>164477.25</v>
      </c>
      <c r="V6" s="74">
        <v>17191</v>
      </c>
      <c r="W6" s="90">
        <f t="shared" si="2"/>
        <v>9.567637135710546</v>
      </c>
      <c r="Y6" s="6"/>
    </row>
    <row r="7" spans="1:25" s="7" customFormat="1" ht="18">
      <c r="A7" s="29">
        <v>3</v>
      </c>
      <c r="B7" s="89" t="s">
        <v>36</v>
      </c>
      <c r="C7" s="67">
        <v>39458</v>
      </c>
      <c r="D7" s="66" t="s">
        <v>1</v>
      </c>
      <c r="E7" s="66" t="s">
        <v>5</v>
      </c>
      <c r="F7" s="68">
        <v>4</v>
      </c>
      <c r="G7" s="68">
        <v>4</v>
      </c>
      <c r="H7" s="68">
        <v>1</v>
      </c>
      <c r="I7" s="75">
        <v>5932.5</v>
      </c>
      <c r="J7" s="76">
        <v>560</v>
      </c>
      <c r="K7" s="75">
        <v>12158.5</v>
      </c>
      <c r="L7" s="76">
        <v>1093</v>
      </c>
      <c r="M7" s="75">
        <v>10462</v>
      </c>
      <c r="N7" s="76">
        <v>942</v>
      </c>
      <c r="O7" s="77">
        <f t="shared" si="0"/>
        <v>28553</v>
      </c>
      <c r="P7" s="78">
        <f t="shared" si="0"/>
        <v>2595</v>
      </c>
      <c r="Q7" s="70">
        <f>+P7/G7</f>
        <v>648.75</v>
      </c>
      <c r="R7" s="71">
        <f t="shared" si="1"/>
        <v>11.003082851637766</v>
      </c>
      <c r="S7" s="69">
        <v>0</v>
      </c>
      <c r="T7" s="72"/>
      <c r="U7" s="73">
        <v>28553</v>
      </c>
      <c r="V7" s="74">
        <v>2595</v>
      </c>
      <c r="W7" s="90">
        <f t="shared" si="2"/>
        <v>11.003082851637766</v>
      </c>
      <c r="Y7" s="6"/>
    </row>
    <row r="8" spans="1:25" s="7" customFormat="1" ht="18">
      <c r="A8" s="29">
        <v>4</v>
      </c>
      <c r="B8" s="89" t="s">
        <v>30</v>
      </c>
      <c r="C8" s="67">
        <v>39444</v>
      </c>
      <c r="D8" s="66" t="s">
        <v>1</v>
      </c>
      <c r="E8" s="66" t="s">
        <v>31</v>
      </c>
      <c r="F8" s="68">
        <v>25</v>
      </c>
      <c r="G8" s="68">
        <v>11</v>
      </c>
      <c r="H8" s="68">
        <v>3</v>
      </c>
      <c r="I8" s="75">
        <v>2897.5</v>
      </c>
      <c r="J8" s="76">
        <v>320</v>
      </c>
      <c r="K8" s="75">
        <v>4908</v>
      </c>
      <c r="L8" s="76">
        <v>502</v>
      </c>
      <c r="M8" s="75">
        <v>5632</v>
      </c>
      <c r="N8" s="76">
        <v>554</v>
      </c>
      <c r="O8" s="77">
        <f aca="true" t="shared" si="3" ref="O8:P11">I8+K8+M8</f>
        <v>13437.5</v>
      </c>
      <c r="P8" s="78">
        <f t="shared" si="3"/>
        <v>1376</v>
      </c>
      <c r="Q8" s="70">
        <f aca="true" t="shared" si="4" ref="Q8:Q13">+P8/G8</f>
        <v>125.0909090909091</v>
      </c>
      <c r="R8" s="71">
        <f t="shared" si="1"/>
        <v>9.765625</v>
      </c>
      <c r="S8" s="69">
        <v>46525.5</v>
      </c>
      <c r="T8" s="72">
        <f>(+S8-O8)/-S8</f>
        <v>-0.7111798905976292</v>
      </c>
      <c r="U8" s="73">
        <v>243933.25</v>
      </c>
      <c r="V8" s="74">
        <v>23914</v>
      </c>
      <c r="W8" s="90">
        <f t="shared" si="2"/>
        <v>10.2004369825207</v>
      </c>
      <c r="Y8" s="6"/>
    </row>
    <row r="9" spans="1:25" s="7" customFormat="1" ht="18">
      <c r="A9" s="29">
        <v>5</v>
      </c>
      <c r="B9" s="89" t="s">
        <v>34</v>
      </c>
      <c r="C9" s="67">
        <v>39451</v>
      </c>
      <c r="D9" s="66" t="s">
        <v>1</v>
      </c>
      <c r="E9" s="66" t="s">
        <v>2</v>
      </c>
      <c r="F9" s="68">
        <v>9</v>
      </c>
      <c r="G9" s="68">
        <v>9</v>
      </c>
      <c r="H9" s="68">
        <v>2</v>
      </c>
      <c r="I9" s="75">
        <v>1294</v>
      </c>
      <c r="J9" s="76">
        <v>113</v>
      </c>
      <c r="K9" s="75">
        <v>2344</v>
      </c>
      <c r="L9" s="76">
        <v>192</v>
      </c>
      <c r="M9" s="75">
        <v>2683.5</v>
      </c>
      <c r="N9" s="76">
        <v>222</v>
      </c>
      <c r="O9" s="77">
        <f t="shared" si="3"/>
        <v>6321.5</v>
      </c>
      <c r="P9" s="78">
        <f t="shared" si="3"/>
        <v>527</v>
      </c>
      <c r="Q9" s="70">
        <f t="shared" si="4"/>
        <v>58.55555555555556</v>
      </c>
      <c r="R9" s="71">
        <f t="shared" si="1"/>
        <v>11.995256166982923</v>
      </c>
      <c r="S9" s="69">
        <v>27752</v>
      </c>
      <c r="T9" s="72">
        <f>(+S9-O9)/-S9</f>
        <v>-0.7722146151628712</v>
      </c>
      <c r="U9" s="73">
        <v>46240</v>
      </c>
      <c r="V9" s="74">
        <v>3951</v>
      </c>
      <c r="W9" s="90">
        <f t="shared" si="2"/>
        <v>11.70336623639585</v>
      </c>
      <c r="Y9" s="6"/>
    </row>
    <row r="10" spans="1:25" s="7" customFormat="1" ht="18">
      <c r="A10" s="29">
        <v>6</v>
      </c>
      <c r="B10" s="89" t="s">
        <v>24</v>
      </c>
      <c r="C10" s="67">
        <v>39381</v>
      </c>
      <c r="D10" s="66" t="s">
        <v>1</v>
      </c>
      <c r="E10" s="66" t="s">
        <v>25</v>
      </c>
      <c r="F10" s="68">
        <v>11</v>
      </c>
      <c r="G10" s="68">
        <v>1</v>
      </c>
      <c r="H10" s="68">
        <v>12</v>
      </c>
      <c r="I10" s="75">
        <v>84</v>
      </c>
      <c r="J10" s="76">
        <v>12</v>
      </c>
      <c r="K10" s="75">
        <v>91</v>
      </c>
      <c r="L10" s="76">
        <v>13</v>
      </c>
      <c r="M10" s="75">
        <v>56</v>
      </c>
      <c r="N10" s="76">
        <v>8</v>
      </c>
      <c r="O10" s="77">
        <f t="shared" si="3"/>
        <v>231</v>
      </c>
      <c r="P10" s="78">
        <f t="shared" si="3"/>
        <v>33</v>
      </c>
      <c r="Q10" s="70">
        <f t="shared" si="4"/>
        <v>33</v>
      </c>
      <c r="R10" s="71">
        <f t="shared" si="1"/>
        <v>7</v>
      </c>
      <c r="S10" s="69">
        <v>1182</v>
      </c>
      <c r="T10" s="72">
        <f>(+S10-O10)/-S10</f>
        <v>-0.8045685279187818</v>
      </c>
      <c r="U10" s="73">
        <v>220641.7</v>
      </c>
      <c r="V10" s="74">
        <v>24822</v>
      </c>
      <c r="W10" s="90">
        <f t="shared" si="2"/>
        <v>8.888957376520828</v>
      </c>
      <c r="Y10" s="6"/>
    </row>
    <row r="11" spans="1:25" s="7" customFormat="1" ht="18">
      <c r="A11" s="29">
        <v>7</v>
      </c>
      <c r="B11" s="89" t="s">
        <v>27</v>
      </c>
      <c r="C11" s="67">
        <v>39437</v>
      </c>
      <c r="D11" s="66" t="s">
        <v>1</v>
      </c>
      <c r="E11" s="66" t="s">
        <v>28</v>
      </c>
      <c r="F11" s="68">
        <v>7</v>
      </c>
      <c r="G11" s="68">
        <v>1</v>
      </c>
      <c r="H11" s="68">
        <v>4</v>
      </c>
      <c r="I11" s="75">
        <v>20</v>
      </c>
      <c r="J11" s="76">
        <v>4</v>
      </c>
      <c r="K11" s="75">
        <v>65</v>
      </c>
      <c r="L11" s="76">
        <v>13</v>
      </c>
      <c r="M11" s="75">
        <v>45</v>
      </c>
      <c r="N11" s="76">
        <v>9</v>
      </c>
      <c r="O11" s="77">
        <f t="shared" si="3"/>
        <v>130</v>
      </c>
      <c r="P11" s="78">
        <f t="shared" si="3"/>
        <v>26</v>
      </c>
      <c r="Q11" s="70">
        <f t="shared" si="4"/>
        <v>26</v>
      </c>
      <c r="R11" s="71">
        <f t="shared" si="1"/>
        <v>5</v>
      </c>
      <c r="S11" s="69">
        <v>500</v>
      </c>
      <c r="T11" s="72">
        <f>(+S11-O11)/-S11</f>
        <v>-0.74</v>
      </c>
      <c r="U11" s="73">
        <v>38556</v>
      </c>
      <c r="V11" s="74">
        <v>4933</v>
      </c>
      <c r="W11" s="90">
        <f t="shared" si="2"/>
        <v>7.81593350902088</v>
      </c>
      <c r="Y11" s="6"/>
    </row>
    <row r="12" spans="1:25" s="7" customFormat="1" ht="18">
      <c r="A12" s="29">
        <v>8</v>
      </c>
      <c r="B12" s="89" t="s">
        <v>26</v>
      </c>
      <c r="C12" s="67">
        <v>39416</v>
      </c>
      <c r="D12" s="66" t="s">
        <v>1</v>
      </c>
      <c r="E12" s="66" t="s">
        <v>5</v>
      </c>
      <c r="F12" s="68">
        <v>4</v>
      </c>
      <c r="G12" s="68">
        <v>1</v>
      </c>
      <c r="H12" s="68">
        <v>7</v>
      </c>
      <c r="I12" s="75">
        <v>12</v>
      </c>
      <c r="J12" s="76">
        <v>2</v>
      </c>
      <c r="K12" s="75">
        <v>40</v>
      </c>
      <c r="L12" s="76">
        <v>6</v>
      </c>
      <c r="M12" s="75">
        <v>10</v>
      </c>
      <c r="N12" s="76">
        <v>2</v>
      </c>
      <c r="O12" s="77">
        <f>I12+K12+M12</f>
        <v>62</v>
      </c>
      <c r="P12" s="78">
        <f>J12+L12+N12</f>
        <v>10</v>
      </c>
      <c r="Q12" s="70">
        <f>+P12/G12</f>
        <v>10</v>
      </c>
      <c r="R12" s="71">
        <f t="shared" si="1"/>
        <v>6.2</v>
      </c>
      <c r="S12" s="69">
        <v>2036</v>
      </c>
      <c r="T12" s="72">
        <f>(+S12-O12)/-S12</f>
        <v>-0.9695481335952849</v>
      </c>
      <c r="U12" s="73">
        <v>43231</v>
      </c>
      <c r="V12" s="74">
        <v>4614</v>
      </c>
      <c r="W12" s="90">
        <f t="shared" si="2"/>
        <v>9.369527524924145</v>
      </c>
      <c r="Y12" s="6"/>
    </row>
    <row r="13" spans="1:28" s="32" customFormat="1" ht="15.75" thickBot="1">
      <c r="A13" s="39"/>
      <c r="B13" s="95" t="s">
        <v>32</v>
      </c>
      <c r="C13" s="96"/>
      <c r="D13" s="97"/>
      <c r="E13" s="98"/>
      <c r="F13" s="34"/>
      <c r="G13" s="34">
        <v>61</v>
      </c>
      <c r="H13" s="35"/>
      <c r="I13" s="42"/>
      <c r="J13" s="50"/>
      <c r="K13" s="42"/>
      <c r="L13" s="50"/>
      <c r="M13" s="42"/>
      <c r="N13" s="50"/>
      <c r="O13" s="42">
        <f>SUM(O5:O11)</f>
        <v>123311.25</v>
      </c>
      <c r="P13" s="50">
        <f>SUM(P5:P11)</f>
        <v>12037</v>
      </c>
      <c r="Q13" s="50">
        <f t="shared" si="4"/>
        <v>197.327868852459</v>
      </c>
      <c r="R13" s="36">
        <f>O13/P13</f>
        <v>10.244350751848467</v>
      </c>
      <c r="S13" s="42"/>
      <c r="T13" s="37"/>
      <c r="U13" s="42"/>
      <c r="V13" s="50"/>
      <c r="W13" s="38"/>
      <c r="AB13" s="32" t="s">
        <v>0</v>
      </c>
    </row>
    <row r="14" spans="1:24" s="28" customFormat="1" ht="18">
      <c r="A14" s="21"/>
      <c r="B14" s="41"/>
      <c r="C14" s="33"/>
      <c r="F14" s="57"/>
      <c r="G14" s="23"/>
      <c r="H14" s="22"/>
      <c r="I14" s="43"/>
      <c r="J14" s="24"/>
      <c r="K14" s="43"/>
      <c r="L14" s="24"/>
      <c r="M14" s="43"/>
      <c r="N14" s="24"/>
      <c r="O14" s="43"/>
      <c r="P14" s="24"/>
      <c r="Q14" s="24"/>
      <c r="R14" s="25"/>
      <c r="S14" s="48"/>
      <c r="T14" s="26"/>
      <c r="U14" s="48"/>
      <c r="V14" s="24"/>
      <c r="W14" s="25"/>
      <c r="X14" s="27"/>
    </row>
  </sheetData>
  <mergeCells count="15">
    <mergeCell ref="O3:R3"/>
    <mergeCell ref="H3:H4"/>
    <mergeCell ref="D3:D4"/>
    <mergeCell ref="M3:N3"/>
    <mergeCell ref="K3:L3"/>
    <mergeCell ref="B13:E13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"/>
  <sheetViews>
    <sheetView zoomScale="60" zoomScaleNormal="60" workbookViewId="0" topLeftCell="A1">
      <selection activeCell="A12" sqref="A12"/>
    </sheetView>
  </sheetViews>
  <sheetFormatPr defaultColWidth="9.140625" defaultRowHeight="12.75"/>
  <cols>
    <col min="1" max="1" width="3.421875" style="19" bestFit="1" customWidth="1"/>
    <col min="2" max="2" width="48.28125" style="4" customWidth="1"/>
    <col min="3" max="3" width="11.7109375" style="31" customWidth="1"/>
    <col min="4" max="4" width="11.7109375" style="3" customWidth="1"/>
    <col min="5" max="5" width="15.8515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4" bestFit="1" customWidth="1"/>
    <col min="10" max="10" width="8.57421875" style="51" bestFit="1" customWidth="1"/>
    <col min="11" max="11" width="14.28125" style="44" bestFit="1" customWidth="1"/>
    <col min="12" max="12" width="8.57421875" style="51" bestFit="1" customWidth="1"/>
    <col min="13" max="13" width="14.28125" style="44" bestFit="1" customWidth="1"/>
    <col min="14" max="14" width="8.57421875" style="51" bestFit="1" customWidth="1"/>
    <col min="15" max="15" width="16.00390625" style="46" customWidth="1"/>
    <col min="16" max="16" width="10.28125" style="56" customWidth="1"/>
    <col min="17" max="17" width="9.28125" style="51" customWidth="1"/>
    <col min="18" max="18" width="10.00390625" style="9" bestFit="1" customWidth="1"/>
    <col min="19" max="19" width="14.421875" style="49" customWidth="1"/>
    <col min="20" max="20" width="10.421875" style="3" bestFit="1" customWidth="1"/>
    <col min="21" max="21" width="17.00390625" style="44" customWidth="1"/>
    <col min="22" max="22" width="11.421875" style="51" customWidth="1"/>
    <col min="23" max="23" width="10.00390625" style="9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8" customFormat="1" ht="99" customHeight="1">
      <c r="A1" s="17"/>
      <c r="B1" s="40"/>
      <c r="C1" s="16"/>
      <c r="D1" s="58"/>
      <c r="E1" s="58"/>
      <c r="F1" s="15"/>
      <c r="G1" s="15"/>
      <c r="H1" s="15"/>
      <c r="I1" s="14"/>
      <c r="J1" s="13"/>
      <c r="K1" s="45"/>
      <c r="L1" s="12"/>
      <c r="M1" s="11"/>
      <c r="N1" s="10"/>
      <c r="O1" s="54"/>
      <c r="P1" s="55"/>
      <c r="Q1" s="52"/>
      <c r="R1" s="53"/>
      <c r="S1" s="47"/>
      <c r="U1" s="47"/>
      <c r="V1" s="52"/>
      <c r="W1" s="53"/>
    </row>
    <row r="2" spans="1:23" s="2" customFormat="1" ht="27.75" thickBo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s="18" customFormat="1" ht="20.25" customHeight="1">
      <c r="A3" s="20"/>
      <c r="B3" s="106" t="s">
        <v>6</v>
      </c>
      <c r="C3" s="108" t="s">
        <v>7</v>
      </c>
      <c r="D3" s="102" t="s">
        <v>8</v>
      </c>
      <c r="E3" s="102" t="s">
        <v>9</v>
      </c>
      <c r="F3" s="102" t="s">
        <v>10</v>
      </c>
      <c r="G3" s="102" t="s">
        <v>11</v>
      </c>
      <c r="H3" s="102" t="s">
        <v>12</v>
      </c>
      <c r="I3" s="101" t="s">
        <v>13</v>
      </c>
      <c r="J3" s="101"/>
      <c r="K3" s="101" t="s">
        <v>14</v>
      </c>
      <c r="L3" s="101"/>
      <c r="M3" s="101" t="s">
        <v>15</v>
      </c>
      <c r="N3" s="101"/>
      <c r="O3" s="104" t="s">
        <v>18</v>
      </c>
      <c r="P3" s="104"/>
      <c r="Q3" s="104"/>
      <c r="R3" s="104"/>
      <c r="S3" s="101" t="s">
        <v>21</v>
      </c>
      <c r="T3" s="101"/>
      <c r="U3" s="104" t="s">
        <v>23</v>
      </c>
      <c r="V3" s="104"/>
      <c r="W3" s="105"/>
    </row>
    <row r="4" spans="1:23" s="18" customFormat="1" ht="52.5" customHeight="1" thickBot="1">
      <c r="A4" s="30"/>
      <c r="B4" s="107"/>
      <c r="C4" s="109"/>
      <c r="D4" s="110"/>
      <c r="E4" s="110"/>
      <c r="F4" s="103"/>
      <c r="G4" s="103"/>
      <c r="H4" s="103"/>
      <c r="I4" s="59" t="s">
        <v>16</v>
      </c>
      <c r="J4" s="60" t="s">
        <v>17</v>
      </c>
      <c r="K4" s="59" t="s">
        <v>16</v>
      </c>
      <c r="L4" s="60" t="s">
        <v>17</v>
      </c>
      <c r="M4" s="59" t="s">
        <v>16</v>
      </c>
      <c r="N4" s="60" t="s">
        <v>17</v>
      </c>
      <c r="O4" s="61" t="s">
        <v>16</v>
      </c>
      <c r="P4" s="62" t="s">
        <v>17</v>
      </c>
      <c r="Q4" s="62" t="s">
        <v>19</v>
      </c>
      <c r="R4" s="63" t="s">
        <v>20</v>
      </c>
      <c r="S4" s="59" t="s">
        <v>16</v>
      </c>
      <c r="T4" s="64" t="s">
        <v>22</v>
      </c>
      <c r="U4" s="59" t="s">
        <v>16</v>
      </c>
      <c r="V4" s="60" t="s">
        <v>17</v>
      </c>
      <c r="W4" s="65" t="s">
        <v>20</v>
      </c>
    </row>
    <row r="5" spans="1:23" s="18" customFormat="1" ht="18">
      <c r="A5" s="29">
        <v>1</v>
      </c>
      <c r="B5" s="79" t="s">
        <v>33</v>
      </c>
      <c r="C5" s="80">
        <v>39451</v>
      </c>
      <c r="D5" s="81" t="s">
        <v>1</v>
      </c>
      <c r="E5" s="81" t="s">
        <v>4</v>
      </c>
      <c r="F5" s="82">
        <v>25</v>
      </c>
      <c r="G5" s="82">
        <v>25</v>
      </c>
      <c r="H5" s="82">
        <v>1</v>
      </c>
      <c r="I5" s="83">
        <v>16224</v>
      </c>
      <c r="J5" s="84">
        <v>1596</v>
      </c>
      <c r="K5" s="83">
        <v>30033</v>
      </c>
      <c r="L5" s="84">
        <v>2853</v>
      </c>
      <c r="M5" s="83">
        <v>35944.5</v>
      </c>
      <c r="N5" s="84">
        <v>3404</v>
      </c>
      <c r="O5" s="91">
        <f aca="true" t="shared" si="0" ref="O5:P11">I5+K5+M5</f>
        <v>82201.5</v>
      </c>
      <c r="P5" s="92">
        <f t="shared" si="0"/>
        <v>7853</v>
      </c>
      <c r="Q5" s="93">
        <f aca="true" t="shared" si="1" ref="Q5:Q12">+P5/G5</f>
        <v>314.12</v>
      </c>
      <c r="R5" s="94">
        <f aca="true" t="shared" si="2" ref="R5:R11">+O5/P5</f>
        <v>10.4675283331211</v>
      </c>
      <c r="S5" s="83"/>
      <c r="T5" s="85"/>
      <c r="U5" s="86">
        <v>82201.5</v>
      </c>
      <c r="V5" s="87">
        <v>7853</v>
      </c>
      <c r="W5" s="88">
        <f aca="true" t="shared" si="3" ref="W5:W11">U5/V5</f>
        <v>10.4675283331211</v>
      </c>
    </row>
    <row r="6" spans="1:25" s="7" customFormat="1" ht="18">
      <c r="A6" s="29">
        <v>2</v>
      </c>
      <c r="B6" s="89" t="s">
        <v>30</v>
      </c>
      <c r="C6" s="67">
        <v>39444</v>
      </c>
      <c r="D6" s="66" t="s">
        <v>1</v>
      </c>
      <c r="E6" s="66" t="s">
        <v>31</v>
      </c>
      <c r="F6" s="68">
        <v>25</v>
      </c>
      <c r="G6" s="68">
        <v>23</v>
      </c>
      <c r="H6" s="68">
        <v>2</v>
      </c>
      <c r="I6" s="75">
        <v>8457</v>
      </c>
      <c r="J6" s="76">
        <v>787</v>
      </c>
      <c r="K6" s="75">
        <v>18120.5</v>
      </c>
      <c r="L6" s="76">
        <v>1606</v>
      </c>
      <c r="M6" s="75">
        <v>19948</v>
      </c>
      <c r="N6" s="76">
        <v>1793</v>
      </c>
      <c r="O6" s="77">
        <f t="shared" si="0"/>
        <v>46525.5</v>
      </c>
      <c r="P6" s="78">
        <f t="shared" si="0"/>
        <v>4186</v>
      </c>
      <c r="Q6" s="70">
        <f>+P6/G6</f>
        <v>182</v>
      </c>
      <c r="R6" s="71">
        <f t="shared" si="2"/>
        <v>11.114548494983278</v>
      </c>
      <c r="S6" s="69">
        <v>101207.25</v>
      </c>
      <c r="T6" s="72">
        <f>(+S6-O6)/-S6</f>
        <v>-0.5402947911340343</v>
      </c>
      <c r="U6" s="73">
        <v>211985.75</v>
      </c>
      <c r="V6" s="74">
        <v>20266</v>
      </c>
      <c r="W6" s="90">
        <f t="shared" si="3"/>
        <v>10.460167275239318</v>
      </c>
      <c r="Y6" s="6"/>
    </row>
    <row r="7" spans="1:25" s="7" customFormat="1" ht="18">
      <c r="A7" s="29">
        <v>3</v>
      </c>
      <c r="B7" s="89" t="s">
        <v>34</v>
      </c>
      <c r="C7" s="67">
        <v>39451</v>
      </c>
      <c r="D7" s="66" t="s">
        <v>1</v>
      </c>
      <c r="E7" s="66" t="s">
        <v>2</v>
      </c>
      <c r="F7" s="68">
        <v>9</v>
      </c>
      <c r="G7" s="68">
        <v>9</v>
      </c>
      <c r="H7" s="68">
        <v>1</v>
      </c>
      <c r="I7" s="75">
        <v>3928.5</v>
      </c>
      <c r="J7" s="76">
        <v>300</v>
      </c>
      <c r="K7" s="75">
        <v>11515.5</v>
      </c>
      <c r="L7" s="76">
        <v>861</v>
      </c>
      <c r="M7" s="75">
        <v>12308</v>
      </c>
      <c r="N7" s="76">
        <v>931</v>
      </c>
      <c r="O7" s="77">
        <f t="shared" si="0"/>
        <v>27752</v>
      </c>
      <c r="P7" s="78">
        <f t="shared" si="0"/>
        <v>2092</v>
      </c>
      <c r="Q7" s="70">
        <f>+P7/G7</f>
        <v>232.44444444444446</v>
      </c>
      <c r="R7" s="71">
        <f t="shared" si="2"/>
        <v>13.265774378585085</v>
      </c>
      <c r="S7" s="69"/>
      <c r="T7" s="72"/>
      <c r="U7" s="73">
        <v>27752</v>
      </c>
      <c r="V7" s="74">
        <v>2092</v>
      </c>
      <c r="W7" s="90">
        <f t="shared" si="3"/>
        <v>13.265774378585085</v>
      </c>
      <c r="Y7" s="6"/>
    </row>
    <row r="8" spans="1:25" s="7" customFormat="1" ht="18">
      <c r="A8" s="29">
        <v>4</v>
      </c>
      <c r="B8" s="89" t="s">
        <v>26</v>
      </c>
      <c r="C8" s="67">
        <v>39416</v>
      </c>
      <c r="D8" s="66" t="s">
        <v>1</v>
      </c>
      <c r="E8" s="66" t="s">
        <v>5</v>
      </c>
      <c r="F8" s="68">
        <v>4</v>
      </c>
      <c r="G8" s="68">
        <v>4</v>
      </c>
      <c r="H8" s="68">
        <v>6</v>
      </c>
      <c r="I8" s="75">
        <v>384</v>
      </c>
      <c r="J8" s="76">
        <v>67</v>
      </c>
      <c r="K8" s="75">
        <v>723</v>
      </c>
      <c r="L8" s="76">
        <v>122</v>
      </c>
      <c r="M8" s="75">
        <v>929</v>
      </c>
      <c r="N8" s="76">
        <v>151</v>
      </c>
      <c r="O8" s="77">
        <f t="shared" si="0"/>
        <v>2036</v>
      </c>
      <c r="P8" s="78">
        <f t="shared" si="0"/>
        <v>340</v>
      </c>
      <c r="Q8" s="70">
        <f>+P8/G8</f>
        <v>85</v>
      </c>
      <c r="R8" s="71">
        <f t="shared" si="2"/>
        <v>5.988235294117647</v>
      </c>
      <c r="S8" s="69">
        <v>1580</v>
      </c>
      <c r="T8" s="72">
        <f>(+S8-O8)/-S8</f>
        <v>0.28860759493670884</v>
      </c>
      <c r="U8" s="73">
        <v>42210</v>
      </c>
      <c r="V8" s="74">
        <v>4426</v>
      </c>
      <c r="W8" s="90">
        <f t="shared" si="3"/>
        <v>9.536827835517396</v>
      </c>
      <c r="Y8" s="6"/>
    </row>
    <row r="9" spans="1:25" s="7" customFormat="1" ht="18">
      <c r="A9" s="29">
        <v>5</v>
      </c>
      <c r="B9" s="89" t="s">
        <v>24</v>
      </c>
      <c r="C9" s="67">
        <v>39381</v>
      </c>
      <c r="D9" s="66" t="s">
        <v>1</v>
      </c>
      <c r="E9" s="66" t="s">
        <v>25</v>
      </c>
      <c r="F9" s="68">
        <v>11</v>
      </c>
      <c r="G9" s="68">
        <v>4</v>
      </c>
      <c r="H9" s="68">
        <v>11</v>
      </c>
      <c r="I9" s="75">
        <v>435</v>
      </c>
      <c r="J9" s="76">
        <v>80</v>
      </c>
      <c r="K9" s="75">
        <v>384</v>
      </c>
      <c r="L9" s="76">
        <v>72</v>
      </c>
      <c r="M9" s="75">
        <v>363</v>
      </c>
      <c r="N9" s="76">
        <v>69</v>
      </c>
      <c r="O9" s="77">
        <f t="shared" si="0"/>
        <v>1182</v>
      </c>
      <c r="P9" s="78">
        <f t="shared" si="0"/>
        <v>221</v>
      </c>
      <c r="Q9" s="70">
        <f>+P9/G9</f>
        <v>55.25</v>
      </c>
      <c r="R9" s="71">
        <f t="shared" si="2"/>
        <v>5.34841628959276</v>
      </c>
      <c r="S9" s="69">
        <v>969</v>
      </c>
      <c r="T9" s="72">
        <f>(+S9-O9)/-S9</f>
        <v>0.21981424148606812</v>
      </c>
      <c r="U9" s="73">
        <v>218620.7</v>
      </c>
      <c r="V9" s="74">
        <v>24468</v>
      </c>
      <c r="W9" s="90">
        <f t="shared" si="3"/>
        <v>8.934964034657513</v>
      </c>
      <c r="Y9" s="6"/>
    </row>
    <row r="10" spans="1:25" s="7" customFormat="1" ht="18">
      <c r="A10" s="29">
        <v>6</v>
      </c>
      <c r="B10" s="89" t="s">
        <v>27</v>
      </c>
      <c r="C10" s="67">
        <v>39437</v>
      </c>
      <c r="D10" s="66" t="s">
        <v>1</v>
      </c>
      <c r="E10" s="66" t="s">
        <v>28</v>
      </c>
      <c r="F10" s="68">
        <v>7</v>
      </c>
      <c r="G10" s="68">
        <v>1</v>
      </c>
      <c r="H10" s="68">
        <v>3</v>
      </c>
      <c r="I10" s="75">
        <v>55</v>
      </c>
      <c r="J10" s="76">
        <v>11</v>
      </c>
      <c r="K10" s="75">
        <v>110</v>
      </c>
      <c r="L10" s="76">
        <v>22</v>
      </c>
      <c r="M10" s="75">
        <v>335</v>
      </c>
      <c r="N10" s="76">
        <v>67</v>
      </c>
      <c r="O10" s="77">
        <f t="shared" si="0"/>
        <v>500</v>
      </c>
      <c r="P10" s="78">
        <f t="shared" si="0"/>
        <v>100</v>
      </c>
      <c r="Q10" s="70">
        <f t="shared" si="1"/>
        <v>100</v>
      </c>
      <c r="R10" s="71">
        <f t="shared" si="2"/>
        <v>5</v>
      </c>
      <c r="S10" s="69">
        <v>5201</v>
      </c>
      <c r="T10" s="72">
        <f>(+S10-O10)/-S10</f>
        <v>-0.9038646414151125</v>
      </c>
      <c r="U10" s="73">
        <v>37511</v>
      </c>
      <c r="V10" s="74">
        <v>4724</v>
      </c>
      <c r="W10" s="90">
        <f t="shared" si="3"/>
        <v>7.940516511430991</v>
      </c>
      <c r="Y10" s="6"/>
    </row>
    <row r="11" spans="1:25" s="7" customFormat="1" ht="18">
      <c r="A11" s="29">
        <v>7</v>
      </c>
      <c r="B11" s="89" t="s">
        <v>29</v>
      </c>
      <c r="C11" s="67">
        <v>39437</v>
      </c>
      <c r="D11" s="66" t="s">
        <v>1</v>
      </c>
      <c r="E11" s="66" t="s">
        <v>3</v>
      </c>
      <c r="F11" s="68">
        <v>1</v>
      </c>
      <c r="G11" s="68">
        <v>1</v>
      </c>
      <c r="H11" s="68">
        <v>3</v>
      </c>
      <c r="I11" s="75">
        <v>292</v>
      </c>
      <c r="J11" s="76">
        <v>34</v>
      </c>
      <c r="K11" s="75">
        <v>206</v>
      </c>
      <c r="L11" s="76">
        <v>24</v>
      </c>
      <c r="M11" s="75">
        <v>354</v>
      </c>
      <c r="N11" s="76">
        <v>41</v>
      </c>
      <c r="O11" s="77">
        <f t="shared" si="0"/>
        <v>852</v>
      </c>
      <c r="P11" s="78">
        <f t="shared" si="0"/>
        <v>99</v>
      </c>
      <c r="Q11" s="70">
        <f t="shared" si="1"/>
        <v>99</v>
      </c>
      <c r="R11" s="71">
        <f t="shared" si="2"/>
        <v>8.606060606060606</v>
      </c>
      <c r="S11" s="69">
        <v>1364</v>
      </c>
      <c r="T11" s="72">
        <f>(+S11-O11)/-S11</f>
        <v>-0.375366568914956</v>
      </c>
      <c r="U11" s="73">
        <v>21888.2</v>
      </c>
      <c r="V11" s="74">
        <v>3055</v>
      </c>
      <c r="W11" s="90">
        <f t="shared" si="3"/>
        <v>7.1647135842880525</v>
      </c>
      <c r="Y11" s="6"/>
    </row>
    <row r="12" spans="1:28" s="32" customFormat="1" ht="15.75" thickBot="1">
      <c r="A12" s="39"/>
      <c r="B12" s="95" t="s">
        <v>32</v>
      </c>
      <c r="C12" s="96"/>
      <c r="D12" s="97"/>
      <c r="E12" s="98"/>
      <c r="F12" s="34"/>
      <c r="G12" s="34">
        <v>67</v>
      </c>
      <c r="H12" s="35"/>
      <c r="I12" s="42"/>
      <c r="J12" s="50"/>
      <c r="K12" s="42"/>
      <c r="L12" s="50"/>
      <c r="M12" s="42"/>
      <c r="N12" s="50"/>
      <c r="O12" s="42">
        <f>SUM(O5:O11)</f>
        <v>161049</v>
      </c>
      <c r="P12" s="50">
        <f>SUM(P5:P11)</f>
        <v>14891</v>
      </c>
      <c r="Q12" s="50">
        <f t="shared" si="1"/>
        <v>222.2537313432836</v>
      </c>
      <c r="R12" s="36">
        <f>O12/P12</f>
        <v>10.815190383453093</v>
      </c>
      <c r="S12" s="42"/>
      <c r="T12" s="37"/>
      <c r="U12" s="42"/>
      <c r="V12" s="50"/>
      <c r="W12" s="38"/>
      <c r="AB12" s="32" t="s">
        <v>0</v>
      </c>
    </row>
    <row r="13" spans="1:24" s="28" customFormat="1" ht="18">
      <c r="A13" s="21"/>
      <c r="B13" s="41"/>
      <c r="C13" s="33"/>
      <c r="F13" s="57"/>
      <c r="G13" s="23"/>
      <c r="H13" s="22"/>
      <c r="I13" s="43"/>
      <c r="J13" s="24"/>
      <c r="K13" s="43"/>
      <c r="L13" s="24"/>
      <c r="M13" s="43"/>
      <c r="N13" s="24"/>
      <c r="O13" s="43"/>
      <c r="P13" s="24"/>
      <c r="Q13" s="24"/>
      <c r="R13" s="25"/>
      <c r="S13" s="48"/>
      <c r="T13" s="26"/>
      <c r="U13" s="48"/>
      <c r="V13" s="24"/>
      <c r="W13" s="25"/>
      <c r="X13" s="27"/>
    </row>
  </sheetData>
  <mergeCells count="15">
    <mergeCell ref="B12:E12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ERSAN</cp:lastModifiedBy>
  <cp:lastPrinted>2007-07-23T16:31:39Z</cp:lastPrinted>
  <dcterms:created xsi:type="dcterms:W3CDTF">2006-03-15T09:07:04Z</dcterms:created>
  <dcterms:modified xsi:type="dcterms:W3CDTF">2008-01-21T13:41:01Z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