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15" activeTab="0"/>
  </bookViews>
  <sheets>
    <sheet name="WE 2007-50" sheetId="1" r:id="rId1"/>
  </sheets>
  <definedNames>
    <definedName name="_xlnm.Print_Area" localSheetId="0">'WE 2007-50'!$A$1:$Y$17</definedName>
  </definedNames>
  <calcPr fullCalcOnLoad="1"/>
</workbook>
</file>

<file path=xl/sharedStrings.xml><?xml version="1.0" encoding="utf-8"?>
<sst xmlns="http://schemas.openxmlformats.org/spreadsheetml/2006/main" count="64" uniqueCount="49">
  <si>
    <t>Title</t>
  </si>
  <si>
    <t>Release
Date</t>
  </si>
  <si>
    <t>Distributor</t>
  </si>
  <si>
    <t>Company</t>
  </si>
  <si>
    <t># of
Prints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</si>
  <si>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</si>
  <si>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</si>
  <si>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</si>
  <si>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</si>
  <si>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</si>
  <si>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</si>
  <si>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</si>
  <si>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</si>
  <si>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</si>
  <si>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</si>
  <si>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</si>
  <si>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</si>
  <si>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</si>
  <si>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TURKEY WEEKEND TOP 10</t>
  </si>
  <si>
    <t xml:space="preserve"> G.B.O. Share in Top 10</t>
  </si>
  <si>
    <t>** LOCAL FILM</t>
  </si>
  <si>
    <t>UIP</t>
  </si>
  <si>
    <t>Rank</t>
  </si>
  <si>
    <t>WB</t>
  </si>
  <si>
    <t># of
Locations</t>
  </si>
  <si>
    <t>MEDYAVIZYON</t>
  </si>
  <si>
    <t>FIDA</t>
  </si>
  <si>
    <t>OZEN</t>
  </si>
  <si>
    <t>BOYUT FILM</t>
  </si>
  <si>
    <t>GARFIELD GETS REAL</t>
  </si>
  <si>
    <t>FIDA FILM</t>
  </si>
  <si>
    <t>UNIVERSAL</t>
  </si>
  <si>
    <t>MICHAEL CLAYTON</t>
  </si>
  <si>
    <t>BEOWULF</t>
  </si>
  <si>
    <t>WARNER BROS.</t>
  </si>
  <si>
    <t>EASTERN PROMISES</t>
  </si>
  <si>
    <t>35 MILIM</t>
  </si>
  <si>
    <t>D PRODUCTIONS</t>
  </si>
  <si>
    <t>MY BROTHER IS AN ONLY CHILD</t>
  </si>
  <si>
    <t>DENK AJANS</t>
  </si>
  <si>
    <t>WEEK 50 - 2007  ( 07 - 09 DEC 07 )</t>
  </si>
  <si>
    <t>GOLDEN COMPASS, THE</t>
  </si>
  <si>
    <t>NEW LINE</t>
  </si>
  <si>
    <t>HITMAN</t>
  </si>
  <si>
    <t>FOX</t>
  </si>
  <si>
    <t>MIA-DADA</t>
  </si>
  <si>
    <t xml:space="preserve">ELIZABETH: GOLDEN AGE                    </t>
  </si>
  <si>
    <r>
      <t>BEYAZ MELEK</t>
    </r>
    <r>
      <rPr>
        <b/>
        <sz val="18"/>
        <color indexed="10"/>
        <rFont val="Trebuchet MS"/>
        <family val="2"/>
      </rPr>
      <t xml:space="preserve"> **</t>
    </r>
  </si>
  <si>
    <r>
      <t xml:space="preserve">MUSALLAT </t>
    </r>
    <r>
      <rPr>
        <b/>
        <sz val="18"/>
        <color indexed="10"/>
        <rFont val="Trebuchet MS"/>
        <family val="2"/>
      </rPr>
      <t>**</t>
    </r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</si>
</sst>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\ "/>
    <numFmt numFmtId="165" formatCode="dd/mm/yy"/>
    <numFmt numFmtId="166" formatCode="#,##0\ "/>
    <numFmt numFmtId="167" formatCode="#,##0.00\ "/>
    <numFmt numFmtId="168" formatCode="0\ %\ "/>
    <numFmt numFmtId="169" formatCode="[$-41F]d\ mmmm\ yy;@"/>
    <numFmt numFmtId="170" formatCode="_(* #,##0_);_(* \(#,##0\);_(* &quot;-&quot;??_);_(@_)"/>
    <numFmt numFmtId="171" formatCode="#,##0\ \ "/>
    <numFmt numFmtId="172" formatCode="0.00\ "/>
    <numFmt numFmtId="173" formatCode="dd/mm/yy;@"/>
    <numFmt numFmtId="174" formatCode="#,##0.0\ \ "/>
    <numFmt numFmtId="175" formatCode="#,##0.000\ \ "/>
    <numFmt numFmtId="176" formatCode="0.0%"/>
    <numFmt numFmtId="177" formatCode="0.0\ %\ "/>
    <numFmt numFmtId="178" formatCode="#,##0.0\ "/>
    <numFmt numFmtId="179" formatCode="0.00\ %\ "/>
    <numFmt numFmtId="180" formatCode="#,##0.00\ \ \ "/>
    <numFmt numFmtId="181" formatCode="#,##0.0000\ \ "/>
  </numFmts>
  <fonts count="27">
    <font>
      <sz val="10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b/>
      <sz val="14"/>
      <name val="Arial"/>
      <family val="2"/>
    </font>
    <font>
      <b/>
      <sz val="14"/>
      <name val="Impact"/>
      <family val="2"/>
    </font>
    <font>
      <b/>
      <sz val="16"/>
      <name val="Century Gothic"/>
      <family val="2"/>
    </font>
    <font>
      <sz val="8"/>
      <name val="Arial"/>
      <family val="0"/>
    </font>
    <font>
      <b/>
      <sz val="60"/>
      <color indexed="12"/>
      <name val="Arial"/>
      <family val="2"/>
    </font>
    <font>
      <b/>
      <sz val="18"/>
      <name val="Trebuchet MS"/>
      <family val="2"/>
    </font>
    <font>
      <b/>
      <sz val="18"/>
      <name val="Century Gothic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rebuchet MS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Trebuchet MS"/>
      <family val="2"/>
    </font>
    <font>
      <b/>
      <sz val="16"/>
      <color indexed="12"/>
      <name val="Trebuchet MS"/>
      <family val="2"/>
    </font>
    <font>
      <b/>
      <sz val="18"/>
      <color indexed="12"/>
      <name val="Century Gothic"/>
      <family val="2"/>
    </font>
    <font>
      <b/>
      <sz val="16"/>
      <color indexed="12"/>
      <name val="Impact"/>
      <family val="2"/>
    </font>
    <font>
      <b/>
      <sz val="14"/>
      <color indexed="12"/>
      <name val="Impact"/>
      <family val="2"/>
    </font>
    <font>
      <b/>
      <sz val="10"/>
      <color indexed="12"/>
      <name val="Arial"/>
      <family val="2"/>
    </font>
    <font>
      <b/>
      <sz val="16"/>
      <name val="Impact"/>
      <family val="2"/>
    </font>
    <font>
      <b/>
      <sz val="10"/>
      <color indexed="9"/>
      <name val="Impact"/>
      <family val="2"/>
    </font>
    <font>
      <b/>
      <sz val="18"/>
      <color indexed="10"/>
      <name val="Impact"/>
      <family val="2"/>
    </font>
    <font>
      <b/>
      <sz val="18"/>
      <name val="Arial"/>
      <family val="2"/>
    </font>
    <font>
      <b/>
      <sz val="18"/>
      <name val="Impact"/>
      <family val="2"/>
    </font>
    <font>
      <b/>
      <sz val="18"/>
      <color indexed="10"/>
      <name val="Trebuchet M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hair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3" fontId="5" fillId="0" borderId="2" xfId="0" applyNumberFormat="1" applyFont="1" applyFill="1" applyBorder="1" applyAlignment="1" applyProtection="1">
      <alignment horizontal="center" vertical="center"/>
      <protection/>
    </xf>
    <xf numFmtId="164" fontId="5" fillId="0" borderId="2" xfId="0" applyNumberFormat="1" applyFont="1" applyFill="1" applyBorder="1" applyAlignment="1" applyProtection="1">
      <alignment vertical="center"/>
      <protection/>
    </xf>
    <xf numFmtId="166" fontId="5" fillId="0" borderId="2" xfId="0" applyNumberFormat="1" applyFont="1" applyFill="1" applyBorder="1" applyAlignment="1" applyProtection="1">
      <alignment vertical="center"/>
      <protection/>
    </xf>
    <xf numFmtId="167" fontId="5" fillId="0" borderId="2" xfId="0" applyNumberFormat="1" applyFont="1" applyFill="1" applyBorder="1" applyAlignment="1" applyProtection="1">
      <alignment vertical="center"/>
      <protection/>
    </xf>
    <xf numFmtId="168" fontId="5" fillId="0" borderId="2" xfId="21" applyNumberFormat="1" applyFont="1" applyFill="1" applyBorder="1" applyAlignment="1" applyProtection="1">
      <alignment vertical="center"/>
      <protection/>
    </xf>
    <xf numFmtId="164" fontId="5" fillId="0" borderId="2" xfId="0" applyNumberFormat="1" applyFont="1" applyFill="1" applyBorder="1" applyAlignment="1" applyProtection="1">
      <alignment horizontal="right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164" fontId="8" fillId="0" borderId="5" xfId="15" applyNumberFormat="1" applyFont="1" applyFill="1" applyBorder="1" applyAlignment="1">
      <alignment horizontal="right" vertical="center"/>
    </xf>
    <xf numFmtId="171" fontId="8" fillId="0" borderId="5" xfId="15" applyNumberFormat="1" applyFont="1" applyFill="1" applyBorder="1" applyAlignment="1">
      <alignment horizontal="right" vertical="center"/>
    </xf>
    <xf numFmtId="164" fontId="8" fillId="0" borderId="5" xfId="15" applyNumberFormat="1" applyFont="1" applyFill="1" applyBorder="1" applyAlignment="1" applyProtection="1">
      <alignment horizontal="right" vertical="center"/>
      <protection/>
    </xf>
    <xf numFmtId="166" fontId="5" fillId="0" borderId="6" xfId="0" applyNumberFormat="1" applyFont="1" applyFill="1" applyBorder="1" applyAlignment="1" applyProtection="1">
      <alignment vertical="center"/>
      <protection/>
    </xf>
    <xf numFmtId="164" fontId="8" fillId="0" borderId="7" xfId="15" applyNumberFormat="1" applyFont="1" applyFill="1" applyBorder="1" applyAlignment="1">
      <alignment horizontal="right" vertical="center"/>
    </xf>
    <xf numFmtId="171" fontId="8" fillId="0" borderId="7" xfId="15" applyNumberFormat="1" applyFont="1" applyFill="1" applyBorder="1" applyAlignment="1">
      <alignment horizontal="right" vertical="center"/>
    </xf>
    <xf numFmtId="166" fontId="5" fillId="0" borderId="8" xfId="0" applyNumberFormat="1" applyFont="1" applyFill="1" applyBorder="1" applyAlignment="1" applyProtection="1">
      <alignment horizontal="right" vertical="center"/>
      <protection/>
    </xf>
    <xf numFmtId="171" fontId="8" fillId="0" borderId="5" xfId="15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7" fontId="5" fillId="0" borderId="2" xfId="21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71" fontId="15" fillId="0" borderId="5" xfId="15" applyNumberFormat="1" applyFont="1" applyFill="1" applyBorder="1" applyAlignment="1">
      <alignment horizontal="right" vertical="center"/>
    </xf>
    <xf numFmtId="164" fontId="15" fillId="0" borderId="5" xfId="15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 applyProtection="1">
      <alignment vertical="center"/>
      <protection locked="0"/>
    </xf>
    <xf numFmtId="164" fontId="16" fillId="0" borderId="5" xfId="15" applyNumberFormat="1" applyFont="1" applyFill="1" applyBorder="1" applyAlignment="1">
      <alignment horizontal="right" vertical="center"/>
    </xf>
    <xf numFmtId="166" fontId="16" fillId="0" borderId="5" xfId="15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64" fontId="12" fillId="0" borderId="5" xfId="15" applyNumberFormat="1" applyFont="1" applyFill="1" applyBorder="1" applyAlignment="1">
      <alignment horizontal="right" vertical="center"/>
    </xf>
    <xf numFmtId="166" fontId="12" fillId="0" borderId="5" xfId="15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4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9" fontId="8" fillId="0" borderId="5" xfId="15" applyNumberFormat="1" applyFont="1" applyFill="1" applyBorder="1" applyAlignment="1">
      <alignment horizontal="right" vertical="center"/>
    </xf>
    <xf numFmtId="9" fontId="15" fillId="0" borderId="5" xfId="15" applyNumberFormat="1" applyFont="1" applyFill="1" applyBorder="1" applyAlignment="1">
      <alignment horizontal="right" vertical="center"/>
    </xf>
    <xf numFmtId="166" fontId="8" fillId="0" borderId="5" xfId="21" applyNumberFormat="1" applyFont="1" applyFill="1" applyBorder="1" applyAlignment="1" applyProtection="1">
      <alignment horizontal="right" vertical="center"/>
      <protection/>
    </xf>
    <xf numFmtId="167" fontId="8" fillId="0" borderId="5" xfId="21" applyNumberFormat="1" applyFont="1" applyFill="1" applyBorder="1" applyAlignment="1" applyProtection="1">
      <alignment horizontal="right" vertical="center"/>
      <protection/>
    </xf>
    <xf numFmtId="177" fontId="8" fillId="0" borderId="5" xfId="21" applyNumberFormat="1" applyFont="1" applyFill="1" applyBorder="1" applyAlignment="1">
      <alignment vertical="center"/>
    </xf>
    <xf numFmtId="166" fontId="15" fillId="0" borderId="5" xfId="21" applyNumberFormat="1" applyFont="1" applyFill="1" applyBorder="1" applyAlignment="1" applyProtection="1">
      <alignment horizontal="right" vertical="center"/>
      <protection/>
    </xf>
    <xf numFmtId="167" fontId="15" fillId="0" borderId="5" xfId="21" applyNumberFormat="1" applyFont="1" applyFill="1" applyBorder="1" applyAlignment="1" applyProtection="1">
      <alignment horizontal="right" vertical="center"/>
      <protection/>
    </xf>
    <xf numFmtId="177" fontId="15" fillId="0" borderId="5" xfId="21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165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165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167" fontId="8" fillId="0" borderId="16" xfId="21" applyNumberFormat="1" applyFont="1" applyFill="1" applyBorder="1" applyAlignment="1" applyProtection="1">
      <alignment horizontal="right" vertical="center"/>
      <protection/>
    </xf>
    <xf numFmtId="167" fontId="15" fillId="0" borderId="16" xfId="21" applyNumberFormat="1" applyFont="1" applyFill="1" applyBorder="1" applyAlignment="1" applyProtection="1">
      <alignment horizontal="right" vertical="center"/>
      <protection/>
    </xf>
    <xf numFmtId="1" fontId="9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vertical="center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164" fontId="24" fillId="0" borderId="0" xfId="0" applyNumberFormat="1" applyFont="1" applyAlignment="1" applyProtection="1">
      <alignment vertical="center"/>
      <protection locked="0"/>
    </xf>
    <xf numFmtId="0" fontId="26" fillId="0" borderId="5" xfId="0" applyFont="1" applyFill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7" fillId="0" borderId="23" xfId="0" applyFont="1" applyBorder="1" applyAlignment="1" applyProtection="1">
      <alignment horizontal="center" vertical="center" wrapText="1" shrinkToFit="1"/>
      <protection locked="0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43" fontId="5" fillId="0" borderId="26" xfId="15" applyFont="1" applyFill="1" applyBorder="1" applyAlignment="1" applyProtection="1">
      <alignment horizontal="center" vertical="center"/>
      <protection/>
    </xf>
    <xf numFmtId="43" fontId="5" fillId="0" borderId="1" xfId="15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3" fontId="5" fillId="0" borderId="28" xfId="15" applyFont="1" applyFill="1" applyBorder="1" applyAlignment="1" applyProtection="1">
      <alignment horizontal="center" vertical="center" textRotation="90"/>
      <protection/>
    </xf>
    <xf numFmtId="43" fontId="5" fillId="0" borderId="29" xfId="15" applyFont="1" applyFill="1" applyBorder="1" applyAlignment="1" applyProtection="1">
      <alignment horizontal="center" vertical="center" textRotation="90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9934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983325" y="0"/>
          <a:ext cx="5010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49" zoomScaleNormal="49" workbookViewId="0" topLeftCell="A1">
      <selection activeCell="E10" sqref="E10"/>
    </sheetView>
  </sheetViews>
  <sheetFormatPr defaultColWidth="9.140625" defaultRowHeight="12.75"/>
  <cols>
    <col min="1" max="1" width="6.28125" style="1" customWidth="1"/>
    <col min="2" max="2" width="1.7109375" style="58" customWidth="1"/>
    <col min="3" max="3" width="43.421875" style="25" customWidth="1"/>
    <col min="4" max="4" width="22.00390625" style="25" customWidth="1"/>
    <col min="5" max="5" width="26.57421875" style="25" customWidth="1"/>
    <col min="6" max="6" width="25.7109375" style="59" customWidth="1"/>
    <col min="7" max="7" width="13.421875" style="60" customWidth="1"/>
    <col min="8" max="8" width="13.140625" style="60" customWidth="1"/>
    <col min="9" max="9" width="12.8515625" style="60" customWidth="1"/>
    <col min="10" max="10" width="25.140625" style="25" hidden="1" customWidth="1"/>
    <col min="11" max="11" width="15.140625" style="25" hidden="1" customWidth="1"/>
    <col min="12" max="12" width="21.8515625" style="25" hidden="1" customWidth="1"/>
    <col min="13" max="13" width="15.8515625" style="25" hidden="1" customWidth="1"/>
    <col min="14" max="14" width="21.8515625" style="25" hidden="1" customWidth="1"/>
    <col min="15" max="15" width="13.7109375" style="25" hidden="1" customWidth="1"/>
    <col min="16" max="16" width="26.421875" style="2" customWidth="1"/>
    <col min="17" max="17" width="18.57421875" style="25" customWidth="1"/>
    <col min="18" max="18" width="14.00390625" style="25" customWidth="1"/>
    <col min="19" max="19" width="12.421875" style="25" customWidth="1"/>
    <col min="20" max="20" width="20.00390625" style="25" customWidth="1"/>
    <col min="21" max="21" width="26.140625" style="61" customWidth="1"/>
    <col min="22" max="22" width="16.7109375" style="25" customWidth="1"/>
    <col min="23" max="23" width="27.421875" style="61" customWidth="1"/>
    <col min="24" max="24" width="20.57421875" style="25" customWidth="1"/>
    <col min="25" max="25" width="12.421875" style="80" customWidth="1"/>
    <col min="26" max="16384" width="38.57421875" style="25" customWidth="1"/>
  </cols>
  <sheetData>
    <row r="1" spans="1:25" ht="81" customHeight="1" thickBot="1">
      <c r="A1" s="14"/>
      <c r="B1" s="38"/>
      <c r="C1" s="91" t="s">
        <v>18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3"/>
    </row>
    <row r="2" spans="1:25" ht="94.5" customHeight="1" thickBot="1">
      <c r="A2" s="15"/>
      <c r="B2" s="39"/>
      <c r="C2" s="94" t="s">
        <v>40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</row>
    <row r="3" spans="1:25" s="3" customFormat="1" ht="38.25" customHeight="1">
      <c r="A3" s="103" t="s">
        <v>22</v>
      </c>
      <c r="B3" s="40"/>
      <c r="C3" s="99" t="s">
        <v>0</v>
      </c>
      <c r="D3" s="101" t="s">
        <v>1</v>
      </c>
      <c r="E3" s="101" t="s">
        <v>2</v>
      </c>
      <c r="F3" s="101" t="s">
        <v>3</v>
      </c>
      <c r="G3" s="101" t="s">
        <v>4</v>
      </c>
      <c r="H3" s="101" t="s">
        <v>24</v>
      </c>
      <c r="I3" s="101" t="s">
        <v>5</v>
      </c>
      <c r="J3" s="97" t="s">
        <v>6</v>
      </c>
      <c r="K3" s="97"/>
      <c r="L3" s="97" t="s">
        <v>7</v>
      </c>
      <c r="M3" s="97"/>
      <c r="N3" s="97" t="s">
        <v>8</v>
      </c>
      <c r="O3" s="97"/>
      <c r="P3" s="88" t="s">
        <v>9</v>
      </c>
      <c r="Q3" s="89"/>
      <c r="R3" s="89"/>
      <c r="S3" s="89"/>
      <c r="T3" s="90"/>
      <c r="U3" s="97" t="s">
        <v>10</v>
      </c>
      <c r="V3" s="97"/>
      <c r="W3" s="97" t="s">
        <v>11</v>
      </c>
      <c r="X3" s="97"/>
      <c r="Y3" s="98"/>
    </row>
    <row r="4" spans="1:25" s="3" customFormat="1" ht="85.5" customHeight="1" thickBot="1">
      <c r="A4" s="104"/>
      <c r="B4" s="41"/>
      <c r="C4" s="100"/>
      <c r="D4" s="102"/>
      <c r="E4" s="107"/>
      <c r="F4" s="107"/>
      <c r="G4" s="102"/>
      <c r="H4" s="102"/>
      <c r="I4" s="102"/>
      <c r="J4" s="27" t="s">
        <v>12</v>
      </c>
      <c r="K4" s="27" t="s">
        <v>13</v>
      </c>
      <c r="L4" s="27" t="s">
        <v>12</v>
      </c>
      <c r="M4" s="27" t="s">
        <v>13</v>
      </c>
      <c r="N4" s="27" t="s">
        <v>12</v>
      </c>
      <c r="O4" s="27" t="s">
        <v>13</v>
      </c>
      <c r="P4" s="4" t="s">
        <v>12</v>
      </c>
      <c r="Q4" s="4" t="s">
        <v>13</v>
      </c>
      <c r="R4" s="5" t="s">
        <v>14</v>
      </c>
      <c r="S4" s="5" t="s">
        <v>15</v>
      </c>
      <c r="T4" s="5" t="s">
        <v>19</v>
      </c>
      <c r="U4" s="42" t="s">
        <v>12</v>
      </c>
      <c r="V4" s="27" t="s">
        <v>16</v>
      </c>
      <c r="W4" s="42" t="s">
        <v>12</v>
      </c>
      <c r="X4" s="27" t="s">
        <v>13</v>
      </c>
      <c r="Y4" s="76" t="s">
        <v>15</v>
      </c>
    </row>
    <row r="5" spans="1:25" s="37" customFormat="1" ht="49.5" customHeight="1">
      <c r="A5" s="43">
        <v>1</v>
      </c>
      <c r="B5" s="44">
        <v>1</v>
      </c>
      <c r="C5" s="70" t="s">
        <v>47</v>
      </c>
      <c r="D5" s="71">
        <v>39402</v>
      </c>
      <c r="E5" s="70" t="s">
        <v>25</v>
      </c>
      <c r="F5" s="70" t="s">
        <v>28</v>
      </c>
      <c r="G5" s="72">
        <v>165</v>
      </c>
      <c r="H5" s="72">
        <v>200</v>
      </c>
      <c r="I5" s="72">
        <v>4</v>
      </c>
      <c r="J5" s="45">
        <v>239572.5</v>
      </c>
      <c r="K5" s="46">
        <v>30200</v>
      </c>
      <c r="L5" s="45">
        <v>426642</v>
      </c>
      <c r="M5" s="46">
        <v>51386</v>
      </c>
      <c r="N5" s="45">
        <v>588090.5</v>
      </c>
      <c r="O5" s="46">
        <v>69315</v>
      </c>
      <c r="P5" s="16">
        <f>J5+L5+N5</f>
        <v>1254305</v>
      </c>
      <c r="Q5" s="17">
        <f>K5+M5+O5</f>
        <v>150901</v>
      </c>
      <c r="R5" s="64">
        <f>IF(P5&lt;&gt;0,Q5/H5,"")</f>
        <v>754.505</v>
      </c>
      <c r="S5" s="65">
        <f>IF(P5&lt;&gt;0,P5/Q5,"")</f>
        <v>8.312105287572647</v>
      </c>
      <c r="T5" s="66">
        <f aca="true" t="shared" si="0" ref="T5:T14">+P5/$P$16</f>
        <v>0.34548335392338525</v>
      </c>
      <c r="U5" s="16">
        <v>1725898.5</v>
      </c>
      <c r="V5" s="62">
        <f aca="true" t="shared" si="1" ref="V5:V14">IF(U5&lt;&gt;0,-(U5-P5)/U5,"")</f>
        <v>-0.2732452111175715</v>
      </c>
      <c r="W5" s="16">
        <f>2138494+2493577.5+2571755+1254305</f>
        <v>8458131.5</v>
      </c>
      <c r="X5" s="17">
        <f>271934+322135+339926+150901</f>
        <v>1084896</v>
      </c>
      <c r="Y5" s="77">
        <f>IF(W5&lt;&gt;0,W5/X5,"")</f>
        <v>7.7962601945255585</v>
      </c>
    </row>
    <row r="6" spans="1:25" s="37" customFormat="1" ht="49.5" customHeight="1">
      <c r="A6" s="43">
        <v>2</v>
      </c>
      <c r="B6" s="44">
        <v>3</v>
      </c>
      <c r="C6" s="70" t="s">
        <v>41</v>
      </c>
      <c r="D6" s="71">
        <v>39423</v>
      </c>
      <c r="E6" s="70" t="s">
        <v>25</v>
      </c>
      <c r="F6" s="70" t="s">
        <v>42</v>
      </c>
      <c r="G6" s="72">
        <v>164</v>
      </c>
      <c r="H6" s="72">
        <v>200</v>
      </c>
      <c r="I6" s="72">
        <v>1</v>
      </c>
      <c r="J6" s="45">
        <v>214254</v>
      </c>
      <c r="K6" s="46">
        <v>23021</v>
      </c>
      <c r="L6" s="45">
        <v>382898</v>
      </c>
      <c r="M6" s="46">
        <v>41156</v>
      </c>
      <c r="N6" s="45">
        <v>464112</v>
      </c>
      <c r="O6" s="46">
        <v>50261</v>
      </c>
      <c r="P6" s="16">
        <f>J6+L6+N6</f>
        <v>1061264</v>
      </c>
      <c r="Q6" s="17">
        <f>K6+M6+O6</f>
        <v>114438</v>
      </c>
      <c r="R6" s="64">
        <f>IF(P6&lt;&gt;0,Q6/H6,"")</f>
        <v>572.19</v>
      </c>
      <c r="S6" s="65">
        <f>IF(P6&lt;&gt;0,P6/Q6,"")</f>
        <v>9.273702791030951</v>
      </c>
      <c r="T6" s="66">
        <f t="shared" si="0"/>
        <v>0.2923125126011198</v>
      </c>
      <c r="U6" s="16"/>
      <c r="V6" s="62">
        <f t="shared" si="1"/>
      </c>
      <c r="W6" s="16">
        <f>1061264+0</f>
        <v>1061264</v>
      </c>
      <c r="X6" s="17">
        <f>114438+0</f>
        <v>114438</v>
      </c>
      <c r="Y6" s="77">
        <f>IF(W6&lt;&gt;0,W6/X6,"")</f>
        <v>9.273702791030951</v>
      </c>
    </row>
    <row r="7" spans="1:25" s="37" customFormat="1" ht="49.5" customHeight="1">
      <c r="A7" s="43">
        <v>3</v>
      </c>
      <c r="B7" s="44">
        <v>2</v>
      </c>
      <c r="C7" s="70" t="s">
        <v>33</v>
      </c>
      <c r="D7" s="71">
        <v>39416</v>
      </c>
      <c r="E7" s="70" t="s">
        <v>23</v>
      </c>
      <c r="F7" s="70" t="s">
        <v>34</v>
      </c>
      <c r="G7" s="72">
        <v>123</v>
      </c>
      <c r="H7" s="72">
        <v>127</v>
      </c>
      <c r="I7" s="72">
        <v>2</v>
      </c>
      <c r="J7" s="45">
        <v>93376</v>
      </c>
      <c r="K7" s="46">
        <v>8906</v>
      </c>
      <c r="L7" s="45">
        <v>142435</v>
      </c>
      <c r="M7" s="46">
        <v>13642</v>
      </c>
      <c r="N7" s="45">
        <v>180229</v>
      </c>
      <c r="O7" s="46">
        <v>17647</v>
      </c>
      <c r="P7" s="16">
        <f>+J7+L7+N7</f>
        <v>416040</v>
      </c>
      <c r="Q7" s="17">
        <f>+K7+M7+O7</f>
        <v>40195</v>
      </c>
      <c r="R7" s="64">
        <f>IF(P7&lt;&gt;0,Q7/H7,"")</f>
        <v>316.496062992126</v>
      </c>
      <c r="S7" s="65">
        <f>IF(P7&lt;&gt;0,P7/Q7,"")</f>
        <v>10.350541112078616</v>
      </c>
      <c r="T7" s="66">
        <f t="shared" si="0"/>
        <v>0.1145932564777189</v>
      </c>
      <c r="U7" s="16">
        <v>807128</v>
      </c>
      <c r="V7" s="62">
        <f t="shared" si="1"/>
        <v>-0.48454272432625306</v>
      </c>
      <c r="W7" s="16">
        <v>1708074</v>
      </c>
      <c r="X7" s="17">
        <v>174357</v>
      </c>
      <c r="Y7" s="77">
        <f>W7/X7</f>
        <v>9.79641769472978</v>
      </c>
    </row>
    <row r="8" spans="1:25" s="37" customFormat="1" ht="49.5" customHeight="1">
      <c r="A8" s="43">
        <v>4</v>
      </c>
      <c r="B8" s="44">
        <v>4</v>
      </c>
      <c r="C8" s="70" t="s">
        <v>43</v>
      </c>
      <c r="D8" s="71">
        <v>39423</v>
      </c>
      <c r="E8" s="70" t="s">
        <v>27</v>
      </c>
      <c r="F8" s="70" t="s">
        <v>44</v>
      </c>
      <c r="G8" s="72">
        <v>40</v>
      </c>
      <c r="H8" s="72">
        <v>40</v>
      </c>
      <c r="I8" s="72">
        <v>1</v>
      </c>
      <c r="J8" s="45">
        <v>56989</v>
      </c>
      <c r="K8" s="46">
        <v>5415</v>
      </c>
      <c r="L8" s="45">
        <v>63682</v>
      </c>
      <c r="M8" s="46">
        <v>5961</v>
      </c>
      <c r="N8" s="45">
        <v>93080.5</v>
      </c>
      <c r="O8" s="46">
        <v>8782</v>
      </c>
      <c r="P8" s="16">
        <f>J8+L8+N8</f>
        <v>213751.5</v>
      </c>
      <c r="Q8" s="17">
        <f>K8+M8+O8</f>
        <v>20158</v>
      </c>
      <c r="R8" s="64">
        <f>+Q8/H8</f>
        <v>503.95</v>
      </c>
      <c r="S8" s="65">
        <f>+P8/Q8</f>
        <v>10.603804940966366</v>
      </c>
      <c r="T8" s="66">
        <f t="shared" si="0"/>
        <v>0.05887530156234288</v>
      </c>
      <c r="U8" s="16"/>
      <c r="V8" s="62">
        <f t="shared" si="1"/>
      </c>
      <c r="W8" s="16">
        <v>213751.5</v>
      </c>
      <c r="X8" s="17">
        <v>20158</v>
      </c>
      <c r="Y8" s="77">
        <f>+W8/X8</f>
        <v>10.603804940966366</v>
      </c>
    </row>
    <row r="9" spans="1:25" s="37" customFormat="1" ht="49.5" customHeight="1">
      <c r="A9" s="33">
        <v>5</v>
      </c>
      <c r="B9" s="34">
        <v>5</v>
      </c>
      <c r="C9" s="73" t="s">
        <v>29</v>
      </c>
      <c r="D9" s="74">
        <v>39402</v>
      </c>
      <c r="E9" s="73" t="s">
        <v>21</v>
      </c>
      <c r="F9" s="73" t="s">
        <v>30</v>
      </c>
      <c r="G9" s="75">
        <v>130</v>
      </c>
      <c r="H9" s="75">
        <v>130</v>
      </c>
      <c r="I9" s="75">
        <v>4</v>
      </c>
      <c r="J9" s="35">
        <v>17683</v>
      </c>
      <c r="K9" s="36">
        <v>2538</v>
      </c>
      <c r="L9" s="35">
        <v>76721</v>
      </c>
      <c r="M9" s="36">
        <v>9407</v>
      </c>
      <c r="N9" s="35">
        <v>93132</v>
      </c>
      <c r="O9" s="36">
        <v>11248</v>
      </c>
      <c r="P9" s="32">
        <f>+N9+L9+J9</f>
        <v>187536</v>
      </c>
      <c r="Q9" s="31">
        <f>+O9+M9+K9</f>
        <v>23193</v>
      </c>
      <c r="R9" s="67">
        <f>+Q9/H9</f>
        <v>178.40769230769232</v>
      </c>
      <c r="S9" s="68">
        <f>+P9/Q9</f>
        <v>8.08588798344328</v>
      </c>
      <c r="T9" s="69">
        <f t="shared" si="0"/>
        <v>0.051654554722636026</v>
      </c>
      <c r="U9" s="32">
        <v>320466</v>
      </c>
      <c r="V9" s="63">
        <f t="shared" si="1"/>
        <v>-0.414802194304544</v>
      </c>
      <c r="W9" s="32">
        <v>1929696</v>
      </c>
      <c r="X9" s="31">
        <v>232098</v>
      </c>
      <c r="Y9" s="78">
        <f>+W9/X9</f>
        <v>8.314143163663624</v>
      </c>
    </row>
    <row r="10" spans="1:25" s="37" customFormat="1" ht="49.5" customHeight="1">
      <c r="A10" s="43">
        <v>6</v>
      </c>
      <c r="B10" s="44">
        <v>6</v>
      </c>
      <c r="C10" s="70" t="s">
        <v>48</v>
      </c>
      <c r="D10" s="71">
        <v>39402</v>
      </c>
      <c r="E10" s="70" t="s">
        <v>27</v>
      </c>
      <c r="F10" s="70" t="s">
        <v>45</v>
      </c>
      <c r="G10" s="72">
        <v>125</v>
      </c>
      <c r="H10" s="72">
        <v>121</v>
      </c>
      <c r="I10" s="72">
        <v>4</v>
      </c>
      <c r="J10" s="45">
        <v>30390</v>
      </c>
      <c r="K10" s="46">
        <v>4546</v>
      </c>
      <c r="L10" s="45">
        <v>61004.5</v>
      </c>
      <c r="M10" s="46">
        <v>8786</v>
      </c>
      <c r="N10" s="45">
        <v>71062.5</v>
      </c>
      <c r="O10" s="46">
        <v>9776</v>
      </c>
      <c r="P10" s="16">
        <f>J10+L10+N10</f>
        <v>162457</v>
      </c>
      <c r="Q10" s="17">
        <f>K10+M10+O10</f>
        <v>23108</v>
      </c>
      <c r="R10" s="64">
        <f>+Q10/H10</f>
        <v>190.97520661157026</v>
      </c>
      <c r="S10" s="65">
        <f>+P10/Q10</f>
        <v>7.030335814436559</v>
      </c>
      <c r="T10" s="66">
        <f t="shared" si="0"/>
        <v>0.044746843254496634</v>
      </c>
      <c r="U10" s="16">
        <v>274853</v>
      </c>
      <c r="V10" s="62">
        <f t="shared" si="1"/>
        <v>-0.40893131965086793</v>
      </c>
      <c r="W10" s="16">
        <v>1801982.5</v>
      </c>
      <c r="X10" s="17">
        <v>248593</v>
      </c>
      <c r="Y10" s="77">
        <f>+W10/X10</f>
        <v>7.2487258289654175</v>
      </c>
    </row>
    <row r="11" spans="1:25" s="37" customFormat="1" ht="49.5" customHeight="1">
      <c r="A11" s="33">
        <v>7</v>
      </c>
      <c r="B11" s="34">
        <v>7</v>
      </c>
      <c r="C11" s="73" t="s">
        <v>46</v>
      </c>
      <c r="D11" s="74">
        <v>39409</v>
      </c>
      <c r="E11" s="73" t="s">
        <v>21</v>
      </c>
      <c r="F11" s="73" t="s">
        <v>31</v>
      </c>
      <c r="G11" s="75">
        <v>55</v>
      </c>
      <c r="H11" s="75">
        <v>53</v>
      </c>
      <c r="I11" s="75">
        <v>4</v>
      </c>
      <c r="J11" s="35">
        <v>29510</v>
      </c>
      <c r="K11" s="36">
        <v>2867</v>
      </c>
      <c r="L11" s="35">
        <v>44887</v>
      </c>
      <c r="M11" s="36">
        <v>4367</v>
      </c>
      <c r="N11" s="35">
        <v>65877</v>
      </c>
      <c r="O11" s="36">
        <v>6166</v>
      </c>
      <c r="P11" s="32">
        <f>+N11+L11+J11</f>
        <v>140274</v>
      </c>
      <c r="Q11" s="31">
        <f>+O11+M11+K11</f>
        <v>13400</v>
      </c>
      <c r="R11" s="67">
        <f>+Q11/H11</f>
        <v>252.83018867924528</v>
      </c>
      <c r="S11" s="68">
        <f>+P11/Q11</f>
        <v>10.468208955223881</v>
      </c>
      <c r="T11" s="69">
        <f t="shared" si="0"/>
        <v>0.03863680044984987</v>
      </c>
      <c r="U11" s="32">
        <v>237685</v>
      </c>
      <c r="V11" s="63">
        <f t="shared" si="1"/>
        <v>-0.4098323411237562</v>
      </c>
      <c r="W11" s="32">
        <v>943732</v>
      </c>
      <c r="X11" s="31">
        <v>92889</v>
      </c>
      <c r="Y11" s="78">
        <f>+W11/X11</f>
        <v>10.159782105523798</v>
      </c>
    </row>
    <row r="12" spans="1:25" s="37" customFormat="1" ht="49.5" customHeight="1">
      <c r="A12" s="43">
        <v>8</v>
      </c>
      <c r="B12" s="44">
        <v>8</v>
      </c>
      <c r="C12" s="70" t="s">
        <v>32</v>
      </c>
      <c r="D12" s="71">
        <v>39409</v>
      </c>
      <c r="E12" s="70" t="s">
        <v>23</v>
      </c>
      <c r="F12" s="70" t="s">
        <v>26</v>
      </c>
      <c r="G12" s="72">
        <v>69</v>
      </c>
      <c r="H12" s="72">
        <v>65</v>
      </c>
      <c r="I12" s="72">
        <v>3</v>
      </c>
      <c r="J12" s="45">
        <v>24599</v>
      </c>
      <c r="K12" s="46">
        <v>2271</v>
      </c>
      <c r="L12" s="45">
        <v>33232</v>
      </c>
      <c r="M12" s="46">
        <v>3100</v>
      </c>
      <c r="N12" s="45">
        <v>49280</v>
      </c>
      <c r="O12" s="46">
        <v>4504</v>
      </c>
      <c r="P12" s="16">
        <f>+J12+L12+N12</f>
        <v>107111</v>
      </c>
      <c r="Q12" s="17">
        <f>+K12+M12+O12</f>
        <v>9875</v>
      </c>
      <c r="R12" s="64">
        <f>IF(P12&lt;&gt;0,Q12/H12,"")</f>
        <v>151.92307692307693</v>
      </c>
      <c r="S12" s="65">
        <f>IF(P12&lt;&gt;0,P12/Q12,"")</f>
        <v>10.846683544303797</v>
      </c>
      <c r="T12" s="66">
        <f t="shared" si="0"/>
        <v>0.029502447588176495</v>
      </c>
      <c r="U12" s="16">
        <v>206626</v>
      </c>
      <c r="V12" s="62">
        <f t="shared" si="1"/>
        <v>-0.481618963731573</v>
      </c>
      <c r="W12" s="16">
        <v>771692</v>
      </c>
      <c r="X12" s="17">
        <v>74784</v>
      </c>
      <c r="Y12" s="77">
        <f>W12/X12</f>
        <v>10.318945228925973</v>
      </c>
    </row>
    <row r="13" spans="1:25" s="37" customFormat="1" ht="49.5" customHeight="1">
      <c r="A13" s="43">
        <v>9</v>
      </c>
      <c r="B13" s="44">
        <v>9</v>
      </c>
      <c r="C13" s="70" t="s">
        <v>35</v>
      </c>
      <c r="D13" s="71">
        <v>39416</v>
      </c>
      <c r="E13" s="70" t="s">
        <v>36</v>
      </c>
      <c r="F13" s="70" t="s">
        <v>37</v>
      </c>
      <c r="G13" s="72">
        <v>36</v>
      </c>
      <c r="H13" s="72">
        <v>36</v>
      </c>
      <c r="I13" s="72">
        <v>2</v>
      </c>
      <c r="J13" s="45">
        <v>13728.21</v>
      </c>
      <c r="K13" s="46">
        <v>1274</v>
      </c>
      <c r="L13" s="45">
        <v>16930.21</v>
      </c>
      <c r="M13" s="46">
        <v>1567</v>
      </c>
      <c r="N13" s="45">
        <v>26310.21</v>
      </c>
      <c r="O13" s="46">
        <v>2373</v>
      </c>
      <c r="P13" s="16">
        <f>SUM(J13+L13+N13)</f>
        <v>56968.63</v>
      </c>
      <c r="Q13" s="17">
        <f>K13+M13+O13</f>
        <v>5214</v>
      </c>
      <c r="R13" s="64">
        <f>+Q13/H13</f>
        <v>144.83333333333334</v>
      </c>
      <c r="S13" s="65">
        <f>+P13/Q13</f>
        <v>10.926089374760261</v>
      </c>
      <c r="T13" s="66">
        <f t="shared" si="0"/>
        <v>0.015691329749000747</v>
      </c>
      <c r="U13" s="16"/>
      <c r="V13" s="62">
        <f t="shared" si="1"/>
      </c>
      <c r="W13" s="16">
        <v>198966.63</v>
      </c>
      <c r="X13" s="17">
        <v>20006</v>
      </c>
      <c r="Y13" s="77">
        <f>W13/X13</f>
        <v>9.945347895631311</v>
      </c>
    </row>
    <row r="14" spans="1:25" s="37" customFormat="1" ht="49.5" customHeight="1" thickBot="1">
      <c r="A14" s="43">
        <v>10</v>
      </c>
      <c r="B14" s="44">
        <v>10</v>
      </c>
      <c r="C14" s="70" t="s">
        <v>38</v>
      </c>
      <c r="D14" s="71">
        <v>39416</v>
      </c>
      <c r="E14" s="70" t="s">
        <v>27</v>
      </c>
      <c r="F14" s="70" t="s">
        <v>39</v>
      </c>
      <c r="G14" s="72">
        <v>20</v>
      </c>
      <c r="H14" s="72">
        <v>20</v>
      </c>
      <c r="I14" s="72">
        <v>2</v>
      </c>
      <c r="J14" s="45">
        <v>7186.5</v>
      </c>
      <c r="K14" s="46">
        <v>690</v>
      </c>
      <c r="L14" s="45">
        <v>10699</v>
      </c>
      <c r="M14" s="46">
        <v>999</v>
      </c>
      <c r="N14" s="45">
        <v>12987.5</v>
      </c>
      <c r="O14" s="46">
        <v>1189</v>
      </c>
      <c r="P14" s="16">
        <f>SUM(J14+L14+N14)</f>
        <v>30873</v>
      </c>
      <c r="Q14" s="17">
        <f>SUM(K14+M14+O14)</f>
        <v>2878</v>
      </c>
      <c r="R14" s="64">
        <f>+Q14/H14</f>
        <v>143.9</v>
      </c>
      <c r="S14" s="65">
        <f>+P14/Q14</f>
        <v>10.727241139680334</v>
      </c>
      <c r="T14" s="66">
        <f t="shared" si="0"/>
        <v>0.008503599671273473</v>
      </c>
      <c r="U14" s="16">
        <v>50713.5</v>
      </c>
      <c r="V14" s="62">
        <f t="shared" si="1"/>
        <v>-0.39122718802685674</v>
      </c>
      <c r="W14" s="16">
        <v>106565.5</v>
      </c>
      <c r="X14" s="17">
        <v>10169</v>
      </c>
      <c r="Y14" s="77">
        <f>+W14/X14</f>
        <v>10.479447339954765</v>
      </c>
    </row>
    <row r="15" spans="1:25" s="48" customFormat="1" ht="38.25" customHeight="1" thickBot="1">
      <c r="A15" s="47"/>
      <c r="B15" s="105"/>
      <c r="C15" s="106"/>
      <c r="D15" s="106"/>
      <c r="E15" s="106"/>
      <c r="F15" s="106"/>
      <c r="G15" s="7"/>
      <c r="H15" s="7"/>
      <c r="I15" s="6"/>
      <c r="J15" s="8"/>
      <c r="K15" s="9"/>
      <c r="L15" s="8"/>
      <c r="M15" s="9"/>
      <c r="N15" s="8"/>
      <c r="O15" s="19"/>
      <c r="P15" s="20"/>
      <c r="Q15" s="21"/>
      <c r="R15" s="22"/>
      <c r="S15" s="10"/>
      <c r="T15" s="26"/>
      <c r="U15" s="8"/>
      <c r="V15" s="11">
        <f>IF(U15&lt;&gt;0,-(U15-Q15)/U15,"")</f>
      </c>
      <c r="W15" s="12"/>
      <c r="X15" s="13"/>
      <c r="Y15" s="79"/>
    </row>
    <row r="16" spans="1:23" s="80" customFormat="1" ht="35.25" customHeight="1">
      <c r="A16" s="81"/>
      <c r="B16" s="82"/>
      <c r="C16" s="83" t="s">
        <v>17</v>
      </c>
      <c r="F16" s="84"/>
      <c r="G16" s="23">
        <f>SUM(G5:G15)</f>
        <v>927</v>
      </c>
      <c r="H16" s="23">
        <f>SUM(H5:H15)</f>
        <v>992</v>
      </c>
      <c r="I16" s="85"/>
      <c r="P16" s="18">
        <f>SUM(P5:P14)</f>
        <v>3630580.13</v>
      </c>
      <c r="Q16" s="23">
        <f>SUM(Q5:Q14)</f>
        <v>403360</v>
      </c>
      <c r="R16" s="23">
        <f>+Q16/H16</f>
        <v>406.61290322580646</v>
      </c>
      <c r="S16" s="18">
        <f>+P16/Q16</f>
        <v>9.00084324176914</v>
      </c>
      <c r="T16" s="66">
        <f>SUM(T5:T14)</f>
        <v>1.0000000000000002</v>
      </c>
      <c r="U16" s="86"/>
      <c r="W16" s="18"/>
    </row>
    <row r="17" spans="2:24" ht="54" customHeight="1">
      <c r="B17" s="49"/>
      <c r="C17" s="87" t="s">
        <v>20</v>
      </c>
      <c r="D17" s="24"/>
      <c r="E17" s="24"/>
      <c r="F17" s="50"/>
      <c r="G17" s="51"/>
      <c r="H17" s="51"/>
      <c r="I17" s="51"/>
      <c r="J17" s="24"/>
      <c r="K17" s="24"/>
      <c r="L17" s="24"/>
      <c r="M17" s="24"/>
      <c r="N17" s="24"/>
      <c r="O17" s="24"/>
      <c r="P17" s="53"/>
      <c r="Q17" s="24"/>
      <c r="R17" s="24"/>
      <c r="S17" s="24"/>
      <c r="T17" s="24"/>
      <c r="U17" s="52"/>
      <c r="V17" s="24"/>
      <c r="W17" s="52"/>
      <c r="X17" s="24"/>
    </row>
    <row r="18" spans="1:23" s="30" customFormat="1" ht="42" customHeight="1">
      <c r="A18" s="28"/>
      <c r="B18" s="54"/>
      <c r="F18" s="55"/>
      <c r="G18" s="56"/>
      <c r="H18" s="56"/>
      <c r="I18" s="56"/>
      <c r="P18" s="29"/>
      <c r="U18" s="57"/>
      <c r="W18" s="57"/>
    </row>
  </sheetData>
  <mergeCells count="17">
    <mergeCell ref="A3:A4"/>
    <mergeCell ref="J3:K3"/>
    <mergeCell ref="B15:F15"/>
    <mergeCell ref="E3:E4"/>
    <mergeCell ref="F3:F4"/>
    <mergeCell ref="G3:G4"/>
    <mergeCell ref="H3:H4"/>
    <mergeCell ref="P3:T3"/>
    <mergeCell ref="C1:Y1"/>
    <mergeCell ref="C2:Y2"/>
    <mergeCell ref="N3:O3"/>
    <mergeCell ref="U3:V3"/>
    <mergeCell ref="L3:M3"/>
    <mergeCell ref="W3:Y3"/>
    <mergeCell ref="C3:C4"/>
    <mergeCell ref="D3:D4"/>
    <mergeCell ref="I3:I4"/>
  </mergeCells>
  <printOptions/>
  <pageMargins left="0.75" right="0.75" top="1" bottom="1" header="0.5" footer="0.5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Your User Name</cp:lastModifiedBy>
  <cp:lastPrinted>2007-05-01T09:23:16Z</cp:lastPrinted>
  <dcterms:created xsi:type="dcterms:W3CDTF">2006-05-23T08:33:45Z</dcterms:created>
  <dcterms:modified xsi:type="dcterms:W3CDTF">2007-12-10T23:06:36Z</dcterms:modified>
  <cp:category/>
  <cp:version/>
  <cp:contentType/>
  <cp:contentStatus/>
</cp:coreProperties>
</file>