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60" windowWidth="15480" windowHeight="11640" tabRatio="804" activeTab="0"/>
  </bookViews>
  <sheets>
    <sheet name="WE-34" sheetId="1" r:id="rId1"/>
    <sheet name="WE-33" sheetId="2" r:id="rId2"/>
  </sheets>
  <definedNames>
    <definedName name="_xlnm.Print_Area" localSheetId="1">'WE-33'!$A$1:$W$27</definedName>
    <definedName name="_xlnm.Print_Area" localSheetId="0">'WE-34'!$A$1:$W$28</definedName>
  </definedNames>
  <calcPr fullCalcOnLoad="1"/>
</workbook>
</file>

<file path=xl/sharedStrings.xml><?xml version="1.0" encoding="utf-8"?>
<sst xmlns="http://schemas.openxmlformats.org/spreadsheetml/2006/main" count="129" uniqueCount="43">
  <si>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</si>
  <si>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</si>
  <si>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</si>
  <si>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</si>
  <si>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</si>
  <si>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</si>
  <si>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</si>
  <si>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</si>
  <si>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</si>
  <si>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</si>
  <si>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</si>
  <si>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</si>
  <si>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TOTAL</t>
  </si>
  <si>
    <t>Title</t>
  </si>
  <si>
    <t>Last Weekend</t>
  </si>
  <si>
    <t>Cumulative</t>
  </si>
  <si>
    <t>Scr.Avg.
(Adm.)</t>
  </si>
  <si>
    <t>Avg.
Ticket</t>
  </si>
  <si>
    <t>.</t>
  </si>
  <si>
    <t>Company</t>
  </si>
  <si>
    <t>WILD BUNCH</t>
  </si>
  <si>
    <t>SCENES OF A SEXUAL NATURE</t>
  </si>
  <si>
    <t>BIR FILM</t>
  </si>
  <si>
    <t>THE WORKS</t>
  </si>
  <si>
    <t>SEEDS OF DEATH</t>
  </si>
  <si>
    <t>GAUMONT</t>
  </si>
  <si>
    <t>DEAD IN 3 DAYS</t>
  </si>
  <si>
    <t>DREAMACHINE</t>
  </si>
  <si>
    <t>GOODBYE BAFANA</t>
  </si>
  <si>
    <t>PAN'S LABYRINTH</t>
  </si>
  <si>
    <t>HOST, THE</t>
  </si>
  <si>
    <t>CINECLICK</t>
  </si>
  <si>
    <t>IMPY'S ISLAND</t>
  </si>
  <si>
    <t>TIGLON</t>
  </si>
  <si>
    <t>TALES FROM EARTHSEA</t>
  </si>
  <si>
    <t>CASHBACK</t>
  </si>
  <si>
    <t>A.E. FILM</t>
  </si>
  <si>
    <t>SHERRYBABY</t>
  </si>
  <si>
    <t>MARS</t>
  </si>
  <si>
    <t>CALL ME ELISABETH</t>
  </si>
  <si>
    <t>PYRAMIDE</t>
  </si>
  <si>
    <t>OUTLAW</t>
  </si>
  <si>
    <t>QUEEN, THE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</si>
</sst>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[$-41F]dd\ mmmm\ yyyy\ dddd"/>
    <numFmt numFmtId="183" formatCode="[$-41F]d\ mmmm\ yy;@"/>
    <numFmt numFmtId="184" formatCode="mm/dd/yy"/>
    <numFmt numFmtId="185" formatCode="#,##0.00\ "/>
    <numFmt numFmtId="186" formatCode="_(* #,##0_);_(* \(#,##0\);_(* &quot;-&quot;??_);_(@_)"/>
    <numFmt numFmtId="187" formatCode="\%\ 0\ "/>
    <numFmt numFmtId="188" formatCode="#,##0\ "/>
    <numFmt numFmtId="189" formatCode="\%\ 0"/>
    <numFmt numFmtId="190" formatCode="dd/mm/yy"/>
    <numFmt numFmtId="191" formatCode="#,##0.00\ \ "/>
    <numFmt numFmtId="192" formatCode="0\ %\ "/>
    <numFmt numFmtId="193" formatCode="0.00\ "/>
    <numFmt numFmtId="194" formatCode="dd/mm/yy;@"/>
    <numFmt numFmtId="195" formatCode="#,##0_-"/>
    <numFmt numFmtId="196" formatCode="#,##0\ \ "/>
    <numFmt numFmtId="197" formatCode="0.0"/>
    <numFmt numFmtId="198" formatCode="#,##0.00\ \ \ "/>
    <numFmt numFmtId="199" formatCode="\%0.00"/>
    <numFmt numFmtId="200" formatCode="#,##0.00\ _T_L"/>
    <numFmt numFmtId="201" formatCode="mmm/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b/>
      <sz val="12"/>
      <color indexed="9"/>
      <name val="Trebuchet MS"/>
      <family val="2"/>
    </font>
    <font>
      <sz val="12"/>
      <color indexed="9"/>
      <name val="Trebuchet MS"/>
      <family val="2"/>
    </font>
    <font>
      <sz val="12"/>
      <color indexed="9"/>
      <name val="Impact"/>
      <family val="2"/>
    </font>
    <font>
      <b/>
      <sz val="11"/>
      <name val="Century Gothic"/>
      <family val="2"/>
    </font>
    <font>
      <sz val="12"/>
      <name val="Impact"/>
      <family val="2"/>
    </font>
    <font>
      <b/>
      <sz val="14"/>
      <color indexed="18"/>
      <name val="Impact"/>
      <family val="2"/>
    </font>
    <font>
      <b/>
      <sz val="10"/>
      <name val="Arial Narrow"/>
      <family val="2"/>
    </font>
    <font>
      <sz val="40"/>
      <color indexed="9"/>
      <name val="Arial"/>
      <family val="2"/>
    </font>
    <font>
      <sz val="26"/>
      <color indexed="9"/>
      <name val="Impact"/>
      <family val="2"/>
    </font>
    <font>
      <sz val="16"/>
      <color indexed="9"/>
      <name val="Impact"/>
      <family val="2"/>
    </font>
    <font>
      <b/>
      <sz val="10"/>
      <color indexed="9"/>
      <name val="Arial Narrow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0"/>
    </font>
    <font>
      <sz val="20"/>
      <color indexed="57"/>
      <name val="GoudyLight"/>
      <family val="0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93" fontId="8" fillId="0" borderId="0" xfId="0" applyNumberFormat="1" applyFont="1" applyAlignment="1" applyProtection="1">
      <alignment vertical="center"/>
      <protection locked="0"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191" fontId="15" fillId="0" borderId="0" xfId="0" applyNumberFormat="1" applyFont="1" applyFill="1" applyBorder="1" applyAlignment="1" applyProtection="1">
      <alignment horizontal="right" vertical="center"/>
      <protection/>
    </xf>
    <xf numFmtId="188" fontId="5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/>
    </xf>
    <xf numFmtId="191" fontId="1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92" fontId="11" fillId="0" borderId="0" xfId="22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right" vertical="center"/>
      <protection/>
    </xf>
    <xf numFmtId="0" fontId="17" fillId="0" borderId="3" xfId="0" applyFont="1" applyFill="1" applyBorder="1" applyAlignment="1" applyProtection="1">
      <alignment horizontal="right" vertical="center"/>
      <protection/>
    </xf>
    <xf numFmtId="0" fontId="21" fillId="0" borderId="4" xfId="0" applyFont="1" applyBorder="1" applyAlignment="1" applyProtection="1">
      <alignment horizontal="center" vertical="center"/>
      <protection/>
    </xf>
    <xf numFmtId="190" fontId="8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 applyProtection="1">
      <alignment horizontal="center" vertical="center"/>
      <protection/>
    </xf>
    <xf numFmtId="3" fontId="22" fillId="2" borderId="5" xfId="0" applyNumberFormat="1" applyFont="1" applyFill="1" applyBorder="1" applyAlignment="1" applyProtection="1">
      <alignment horizontal="center" vertical="center"/>
      <protection/>
    </xf>
    <xf numFmtId="0" fontId="22" fillId="2" borderId="5" xfId="0" applyFont="1" applyFill="1" applyBorder="1" applyAlignment="1" applyProtection="1">
      <alignment horizontal="center" vertical="center"/>
      <protection/>
    </xf>
    <xf numFmtId="193" fontId="22" fillId="2" borderId="5" xfId="0" applyNumberFormat="1" applyFont="1" applyFill="1" applyBorder="1" applyAlignment="1" applyProtection="1">
      <alignment horizontal="center" vertical="center"/>
      <protection/>
    </xf>
    <xf numFmtId="192" fontId="22" fillId="2" borderId="5" xfId="22" applyNumberFormat="1" applyFont="1" applyFill="1" applyBorder="1" applyAlignment="1" applyProtection="1">
      <alignment horizontal="center" vertical="center"/>
      <protection/>
    </xf>
    <xf numFmtId="193" fontId="22" fillId="2" borderId="6" xfId="0" applyNumberFormat="1" applyFont="1" applyFill="1" applyBorder="1" applyAlignment="1" applyProtection="1">
      <alignment horizontal="center" vertical="center"/>
      <protection/>
    </xf>
    <xf numFmtId="0" fontId="22" fillId="2" borderId="7" xfId="0" applyFont="1" applyFill="1" applyBorder="1" applyAlignment="1" applyProtection="1">
      <alignment horizontal="center" vertical="center"/>
      <protection/>
    </xf>
    <xf numFmtId="43" fontId="5" fillId="0" borderId="0" xfId="15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91" fontId="22" fillId="2" borderId="5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horizontal="right" vertical="center"/>
      <protection/>
    </xf>
    <xf numFmtId="191" fontId="10" fillId="0" borderId="0" xfId="0" applyNumberFormat="1" applyFont="1" applyFill="1" applyAlignment="1" applyProtection="1">
      <alignment vertical="center"/>
      <protection locked="0"/>
    </xf>
    <xf numFmtId="191" fontId="5" fillId="0" borderId="0" xfId="0" applyNumberFormat="1" applyFont="1" applyFill="1" applyBorder="1" applyAlignment="1" applyProtection="1">
      <alignment vertical="center"/>
      <protection locked="0"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8" fillId="0" borderId="0" xfId="0" applyNumberFormat="1" applyFont="1" applyAlignment="1" applyProtection="1">
      <alignment horizontal="right" vertical="center"/>
      <protection locked="0"/>
    </xf>
    <xf numFmtId="188" fontId="22" fillId="2" borderId="5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193" fontId="5" fillId="0" borderId="0" xfId="0" applyNumberFormat="1" applyFont="1" applyFill="1" applyBorder="1" applyAlignment="1" applyProtection="1">
      <alignment vertical="center"/>
      <protection locked="0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91" fontId="14" fillId="0" borderId="8" xfId="0" applyNumberFormat="1" applyFont="1" applyBorder="1" applyAlignment="1" applyProtection="1">
      <alignment horizontal="center" vertical="center" wrapText="1"/>
      <protection/>
    </xf>
    <xf numFmtId="188" fontId="14" fillId="0" borderId="8" xfId="0" applyNumberFormat="1" applyFont="1" applyBorder="1" applyAlignment="1" applyProtection="1">
      <alignment horizontal="center" vertical="center" wrapText="1"/>
      <protection/>
    </xf>
    <xf numFmtId="191" fontId="14" fillId="0" borderId="8" xfId="0" applyNumberFormat="1" applyFont="1" applyFill="1" applyBorder="1" applyAlignment="1" applyProtection="1">
      <alignment horizontal="center" vertical="center" wrapText="1"/>
      <protection/>
    </xf>
    <xf numFmtId="188" fontId="14" fillId="0" borderId="8" xfId="0" applyNumberFormat="1" applyFont="1" applyFill="1" applyBorder="1" applyAlignment="1" applyProtection="1">
      <alignment horizontal="center" vertical="center" wrapText="1"/>
      <protection/>
    </xf>
    <xf numFmtId="193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193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/>
    </xf>
    <xf numFmtId="19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91" fontId="25" fillId="0" borderId="10" xfId="15" applyNumberFormat="1" applyFont="1" applyFill="1" applyBorder="1" applyAlignment="1">
      <alignment horizontal="right" vertical="center"/>
    </xf>
    <xf numFmtId="188" fontId="25" fillId="0" borderId="10" xfId="15" applyNumberFormat="1" applyFont="1" applyFill="1" applyBorder="1" applyAlignment="1">
      <alignment horizontal="right" vertical="center"/>
    </xf>
    <xf numFmtId="193" fontId="25" fillId="0" borderId="10" xfId="15" applyNumberFormat="1" applyFont="1" applyFill="1" applyBorder="1" applyAlignment="1">
      <alignment vertical="center"/>
    </xf>
    <xf numFmtId="192" fontId="25" fillId="0" borderId="10" xfId="22" applyNumberFormat="1" applyFont="1" applyFill="1" applyBorder="1" applyAlignment="1">
      <alignment vertical="center"/>
    </xf>
    <xf numFmtId="191" fontId="25" fillId="0" borderId="10" xfId="0" applyNumberFormat="1" applyFont="1" applyFill="1" applyBorder="1" applyAlignment="1">
      <alignment horizontal="right" vertical="center"/>
    </xf>
    <xf numFmtId="188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 applyProtection="1">
      <alignment horizontal="left" vertical="center"/>
      <protection locked="0"/>
    </xf>
    <xf numFmtId="190" fontId="25" fillId="0" borderId="10" xfId="0" applyNumberFormat="1" applyFont="1" applyFill="1" applyBorder="1" applyAlignment="1" applyProtection="1">
      <alignment horizontal="center" vertical="center"/>
      <protection locked="0"/>
    </xf>
    <xf numFmtId="190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91" fontId="25" fillId="0" borderId="10" xfId="15" applyNumberFormat="1" applyFont="1" applyFill="1" applyBorder="1" applyAlignment="1" applyProtection="1">
      <alignment horizontal="right" vertical="center"/>
      <protection locked="0"/>
    </xf>
    <xf numFmtId="188" fontId="25" fillId="0" borderId="10" xfId="15" applyNumberFormat="1" applyFont="1" applyFill="1" applyBorder="1" applyAlignment="1" applyProtection="1">
      <alignment horizontal="right" vertical="center"/>
      <protection locked="0"/>
    </xf>
    <xf numFmtId="191" fontId="26" fillId="0" borderId="10" xfId="15" applyNumberFormat="1" applyFont="1" applyFill="1" applyBorder="1" applyAlignment="1" applyProtection="1">
      <alignment horizontal="right" vertical="center"/>
      <protection/>
    </xf>
    <xf numFmtId="188" fontId="26" fillId="0" borderId="10" xfId="15" applyNumberFormat="1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left" vertical="center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21" applyFont="1" applyFill="1" applyBorder="1" applyAlignment="1" applyProtection="1">
      <alignment horizontal="left" vertical="center"/>
      <protection/>
    </xf>
    <xf numFmtId="190" fontId="25" fillId="0" borderId="10" xfId="21" applyNumberFormat="1" applyFont="1" applyFill="1" applyBorder="1" applyAlignment="1" applyProtection="1">
      <alignment horizontal="center" vertical="center"/>
      <protection/>
    </xf>
    <xf numFmtId="0" fontId="25" fillId="0" borderId="10" xfId="21" applyNumberFormat="1" applyFont="1" applyFill="1" applyBorder="1" applyAlignment="1" applyProtection="1">
      <alignment horizontal="center" vertical="center"/>
      <protection/>
    </xf>
    <xf numFmtId="0" fontId="25" fillId="0" borderId="10" xfId="21" applyFont="1" applyFill="1" applyBorder="1" applyAlignment="1" applyProtection="1">
      <alignment horizontal="center" vertical="center"/>
      <protection/>
    </xf>
    <xf numFmtId="194" fontId="25" fillId="0" borderId="10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90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191" fontId="25" fillId="0" borderId="12" xfId="15" applyNumberFormat="1" applyFont="1" applyFill="1" applyBorder="1" applyAlignment="1">
      <alignment horizontal="right" vertical="center"/>
    </xf>
    <xf numFmtId="188" fontId="25" fillId="0" borderId="12" xfId="15" applyNumberFormat="1" applyFont="1" applyFill="1" applyBorder="1" applyAlignment="1">
      <alignment horizontal="right" vertical="center"/>
    </xf>
    <xf numFmtId="191" fontId="26" fillId="0" borderId="12" xfId="15" applyNumberFormat="1" applyFont="1" applyFill="1" applyBorder="1" applyAlignment="1">
      <alignment horizontal="right" vertical="center"/>
    </xf>
    <xf numFmtId="188" fontId="26" fillId="0" borderId="12" xfId="15" applyNumberFormat="1" applyFont="1" applyFill="1" applyBorder="1" applyAlignment="1">
      <alignment horizontal="right" vertical="center"/>
    </xf>
    <xf numFmtId="193" fontId="25" fillId="0" borderId="12" xfId="15" applyNumberFormat="1" applyFont="1" applyFill="1" applyBorder="1" applyAlignment="1">
      <alignment vertical="center"/>
    </xf>
    <xf numFmtId="192" fontId="25" fillId="0" borderId="12" xfId="22" applyNumberFormat="1" applyFont="1" applyFill="1" applyBorder="1" applyAlignment="1">
      <alignment vertical="center"/>
    </xf>
    <xf numFmtId="191" fontId="25" fillId="0" borderId="12" xfId="0" applyNumberFormat="1" applyFont="1" applyFill="1" applyBorder="1" applyAlignment="1">
      <alignment horizontal="right" vertical="center"/>
    </xf>
    <xf numFmtId="188" fontId="25" fillId="0" borderId="12" xfId="0" applyNumberFormat="1" applyFont="1" applyFill="1" applyBorder="1" applyAlignment="1">
      <alignment horizontal="right" vertical="center"/>
    </xf>
    <xf numFmtId="193" fontId="25" fillId="0" borderId="13" xfId="0" applyNumberFormat="1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  <protection locked="0"/>
    </xf>
    <xf numFmtId="193" fontId="25" fillId="0" borderId="15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 applyProtection="1">
      <alignment horizontal="left" vertical="center"/>
      <protection/>
    </xf>
    <xf numFmtId="0" fontId="25" fillId="0" borderId="14" xfId="21" applyFont="1" applyFill="1" applyBorder="1" applyAlignment="1" applyProtection="1">
      <alignment horizontal="left" vertical="center"/>
      <protection/>
    </xf>
    <xf numFmtId="0" fontId="22" fillId="2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85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193" fontId="14" fillId="0" borderId="19" xfId="0" applyNumberFormat="1" applyFont="1" applyFill="1" applyBorder="1" applyAlignment="1" applyProtection="1">
      <alignment horizontal="center" vertical="center" wrapText="1"/>
      <protection/>
    </xf>
    <xf numFmtId="193" fontId="14" fillId="0" borderId="20" xfId="0" applyNumberFormat="1" applyFont="1" applyFill="1" applyBorder="1" applyAlignment="1" applyProtection="1">
      <alignment horizontal="center" vertical="center" wrapText="1"/>
      <protection/>
    </xf>
    <xf numFmtId="43" fontId="14" fillId="0" borderId="19" xfId="15" applyFont="1" applyFill="1" applyBorder="1" applyAlignment="1" applyProtection="1">
      <alignment horizontal="center" vertical="center"/>
      <protection/>
    </xf>
    <xf numFmtId="43" fontId="14" fillId="0" borderId="8" xfId="15" applyFont="1" applyFill="1" applyBorder="1" applyAlignment="1" applyProtection="1">
      <alignment horizontal="center" vertical="center"/>
      <protection/>
    </xf>
    <xf numFmtId="190" fontId="14" fillId="0" borderId="19" xfId="0" applyNumberFormat="1" applyFont="1" applyFill="1" applyBorder="1" applyAlignment="1" applyProtection="1">
      <alignment horizontal="center" vertical="center" wrapText="1"/>
      <protection/>
    </xf>
    <xf numFmtId="19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yf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929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059150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38100"/>
          <a:ext cx="19373850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WEEKEND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WEEKEND BOX OFFICE &amp; ADMISSION REPORT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5601950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WEEKEND: 34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17 - 19 AUG'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929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476250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059150" y="0"/>
          <a:ext cx="31432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23</xdr:col>
      <xdr:colOff>0</xdr:colOff>
      <xdr:row>0</xdr:row>
      <xdr:rowOff>1133475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050" y="38100"/>
          <a:ext cx="19373850" cy="10953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YE'S WEEKEND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WEEKEND BOX OFFICE &amp; ADMISSION REPORT</a:t>
          </a:r>
        </a:p>
      </xdr:txBody>
    </xdr:sp>
    <xdr:clientData/>
  </xdr:twoCellAnchor>
  <xdr:twoCellAnchor>
    <xdr:from>
      <xdr:col>18</xdr:col>
      <xdr:colOff>704850</xdr:colOff>
      <xdr:row>0</xdr:row>
      <xdr:rowOff>390525</xdr:rowOff>
    </xdr:from>
    <xdr:to>
      <xdr:col>22</xdr:col>
      <xdr:colOff>323850</xdr:colOff>
      <xdr:row>0</xdr:row>
      <xdr:rowOff>1076325</xdr:rowOff>
    </xdr:to>
    <xdr:sp fLocksText="0">
      <xdr:nvSpPr>
        <xdr:cNvPr id="4" name="TextBox 6"/>
        <xdr:cNvSpPr txBox="1">
          <a:spLocks noChangeArrowheads="1"/>
        </xdr:cNvSpPr>
      </xdr:nvSpPr>
      <xdr:spPr>
        <a:xfrm>
          <a:off x="15601950" y="390525"/>
          <a:ext cx="3448050" cy="6858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WEEKEND: 33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10 - 12 AUG'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60" zoomScaleNormal="60" workbookViewId="0" topLeftCell="A1">
      <selection activeCell="A2" sqref="A2:W2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7.57421875" style="5" bestFit="1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s="21" customFormat="1" ht="20.25" customHeight="1">
      <c r="A3" s="23"/>
      <c r="B3" s="130" t="s">
        <v>13</v>
      </c>
      <c r="C3" s="132" t="s">
        <v>7</v>
      </c>
      <c r="D3" s="126" t="s">
        <v>0</v>
      </c>
      <c r="E3" s="126" t="s">
        <v>19</v>
      </c>
      <c r="F3" s="126" t="s">
        <v>8</v>
      </c>
      <c r="G3" s="126" t="s">
        <v>9</v>
      </c>
      <c r="H3" s="126" t="s">
        <v>10</v>
      </c>
      <c r="I3" s="125" t="s">
        <v>1</v>
      </c>
      <c r="J3" s="125"/>
      <c r="K3" s="125" t="s">
        <v>2</v>
      </c>
      <c r="L3" s="125"/>
      <c r="M3" s="125" t="s">
        <v>3</v>
      </c>
      <c r="N3" s="125"/>
      <c r="O3" s="128" t="s">
        <v>11</v>
      </c>
      <c r="P3" s="128"/>
      <c r="Q3" s="128"/>
      <c r="R3" s="128"/>
      <c r="S3" s="125" t="s">
        <v>14</v>
      </c>
      <c r="T3" s="125"/>
      <c r="U3" s="128" t="s">
        <v>15</v>
      </c>
      <c r="V3" s="128"/>
      <c r="W3" s="129"/>
    </row>
    <row r="4" spans="1:23" s="21" customFormat="1" ht="52.5" customHeight="1" thickBot="1">
      <c r="A4" s="34"/>
      <c r="B4" s="131"/>
      <c r="C4" s="133"/>
      <c r="D4" s="134"/>
      <c r="E4" s="134"/>
      <c r="F4" s="127"/>
      <c r="G4" s="127"/>
      <c r="H4" s="127"/>
      <c r="I4" s="63" t="s">
        <v>6</v>
      </c>
      <c r="J4" s="64" t="s">
        <v>5</v>
      </c>
      <c r="K4" s="63" t="s">
        <v>6</v>
      </c>
      <c r="L4" s="64" t="s">
        <v>5</v>
      </c>
      <c r="M4" s="63" t="s">
        <v>6</v>
      </c>
      <c r="N4" s="64" t="s">
        <v>5</v>
      </c>
      <c r="O4" s="65" t="s">
        <v>6</v>
      </c>
      <c r="P4" s="66" t="s">
        <v>5</v>
      </c>
      <c r="Q4" s="66" t="s">
        <v>16</v>
      </c>
      <c r="R4" s="67" t="s">
        <v>17</v>
      </c>
      <c r="S4" s="63" t="s">
        <v>6</v>
      </c>
      <c r="T4" s="68" t="s">
        <v>4</v>
      </c>
      <c r="U4" s="63" t="s">
        <v>6</v>
      </c>
      <c r="V4" s="64" t="s">
        <v>5</v>
      </c>
      <c r="W4" s="69" t="s">
        <v>17</v>
      </c>
    </row>
    <row r="5" spans="1:23" s="21" customFormat="1" ht="18">
      <c r="A5" s="33">
        <v>1</v>
      </c>
      <c r="B5" s="99" t="s">
        <v>41</v>
      </c>
      <c r="C5" s="100">
        <v>39311</v>
      </c>
      <c r="D5" s="101" t="s">
        <v>22</v>
      </c>
      <c r="E5" s="101" t="s">
        <v>33</v>
      </c>
      <c r="F5" s="102">
        <v>10</v>
      </c>
      <c r="G5" s="102">
        <v>10</v>
      </c>
      <c r="H5" s="102">
        <v>1</v>
      </c>
      <c r="I5" s="103">
        <v>3192</v>
      </c>
      <c r="J5" s="104">
        <v>268</v>
      </c>
      <c r="K5" s="103">
        <v>5253</v>
      </c>
      <c r="L5" s="104">
        <v>411</v>
      </c>
      <c r="M5" s="103">
        <v>6014</v>
      </c>
      <c r="N5" s="104">
        <v>477</v>
      </c>
      <c r="O5" s="105">
        <f>+M5+K5+I5</f>
        <v>14459</v>
      </c>
      <c r="P5" s="106">
        <f>+N5+L5+J5</f>
        <v>1156</v>
      </c>
      <c r="Q5" s="104">
        <f aca="true" t="shared" si="0" ref="Q5:Q26">+P5/G5</f>
        <v>115.6</v>
      </c>
      <c r="R5" s="107">
        <f aca="true" t="shared" si="1" ref="R5:R26">+O5/P5</f>
        <v>12.507785467128027</v>
      </c>
      <c r="S5" s="103"/>
      <c r="T5" s="108"/>
      <c r="U5" s="109">
        <v>14459</v>
      </c>
      <c r="V5" s="110">
        <v>1156</v>
      </c>
      <c r="W5" s="111">
        <f aca="true" t="shared" si="2" ref="W5:W26">U5/V5</f>
        <v>12.507785467128027</v>
      </c>
    </row>
    <row r="6" spans="1:25" s="9" customFormat="1" ht="18">
      <c r="A6" s="33">
        <v>2</v>
      </c>
      <c r="B6" s="114" t="s">
        <v>24</v>
      </c>
      <c r="C6" s="80">
        <v>39283</v>
      </c>
      <c r="D6" s="87" t="s">
        <v>22</v>
      </c>
      <c r="E6" s="87" t="s">
        <v>25</v>
      </c>
      <c r="F6" s="88">
        <v>30</v>
      </c>
      <c r="G6" s="88">
        <v>24</v>
      </c>
      <c r="H6" s="88">
        <v>5</v>
      </c>
      <c r="I6" s="83">
        <v>1759</v>
      </c>
      <c r="J6" s="84">
        <v>306</v>
      </c>
      <c r="K6" s="83">
        <v>2402.5</v>
      </c>
      <c r="L6" s="84">
        <v>389</v>
      </c>
      <c r="M6" s="83">
        <v>3323</v>
      </c>
      <c r="N6" s="84">
        <v>536</v>
      </c>
      <c r="O6" s="85">
        <f>+M6+K6+I6</f>
        <v>7484.5</v>
      </c>
      <c r="P6" s="86">
        <f>+N6+L6+J6</f>
        <v>1231</v>
      </c>
      <c r="Q6" s="74">
        <f>+P6/G6</f>
        <v>51.291666666666664</v>
      </c>
      <c r="R6" s="75">
        <f>+O6/P6</f>
        <v>6.080016246953696</v>
      </c>
      <c r="S6" s="73">
        <v>6389</v>
      </c>
      <c r="T6" s="76">
        <f>(+S6-O6)/-S6</f>
        <v>0.17146658318985758</v>
      </c>
      <c r="U6" s="77">
        <v>81808.5</v>
      </c>
      <c r="V6" s="78">
        <v>10988</v>
      </c>
      <c r="W6" s="115">
        <f>U6/V6</f>
        <v>7.445258463778668</v>
      </c>
      <c r="Y6" s="8"/>
    </row>
    <row r="7" spans="1:25" s="9" customFormat="1" ht="18">
      <c r="A7" s="33">
        <v>3</v>
      </c>
      <c r="B7" s="114" t="s">
        <v>26</v>
      </c>
      <c r="C7" s="80">
        <v>39262</v>
      </c>
      <c r="D7" s="87" t="s">
        <v>22</v>
      </c>
      <c r="E7" s="87" t="s">
        <v>27</v>
      </c>
      <c r="F7" s="88">
        <v>21</v>
      </c>
      <c r="G7" s="88">
        <v>19</v>
      </c>
      <c r="H7" s="88">
        <v>8</v>
      </c>
      <c r="I7" s="83">
        <v>1463</v>
      </c>
      <c r="J7" s="84">
        <v>269</v>
      </c>
      <c r="K7" s="83">
        <v>2054</v>
      </c>
      <c r="L7" s="84">
        <v>375</v>
      </c>
      <c r="M7" s="83">
        <v>2629</v>
      </c>
      <c r="N7" s="84">
        <v>469</v>
      </c>
      <c r="O7" s="85">
        <f>I7+K7+M7</f>
        <v>6146</v>
      </c>
      <c r="P7" s="86">
        <f>J7+L7+N7</f>
        <v>1113</v>
      </c>
      <c r="Q7" s="74">
        <f t="shared" si="0"/>
        <v>58.578947368421055</v>
      </c>
      <c r="R7" s="75">
        <f t="shared" si="1"/>
        <v>5.522012578616352</v>
      </c>
      <c r="S7" s="73">
        <v>6123</v>
      </c>
      <c r="T7" s="76">
        <f aca="true" t="shared" si="3" ref="T7:T17">(+S7-O7)/-S7</f>
        <v>0.0037563285970929282</v>
      </c>
      <c r="U7" s="77">
        <v>166890.5</v>
      </c>
      <c r="V7" s="78">
        <v>24004</v>
      </c>
      <c r="W7" s="115">
        <f t="shared" si="2"/>
        <v>6.952612064655891</v>
      </c>
      <c r="Y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9</v>
      </c>
      <c r="H8" s="88">
        <v>4</v>
      </c>
      <c r="I8" s="83">
        <v>706</v>
      </c>
      <c r="J8" s="84">
        <v>77</v>
      </c>
      <c r="K8" s="83">
        <v>1932</v>
      </c>
      <c r="L8" s="84">
        <v>204</v>
      </c>
      <c r="M8" s="83">
        <v>1802</v>
      </c>
      <c r="N8" s="84">
        <v>190</v>
      </c>
      <c r="O8" s="85">
        <f>+M8+K8+I8</f>
        <v>4440</v>
      </c>
      <c r="P8" s="86">
        <f>+N8+L8+J8</f>
        <v>471</v>
      </c>
      <c r="Q8" s="74">
        <f>+P8/G8</f>
        <v>52.333333333333336</v>
      </c>
      <c r="R8" s="75">
        <f>+O8/P8</f>
        <v>9.426751592356688</v>
      </c>
      <c r="S8" s="73">
        <v>4177.5</v>
      </c>
      <c r="T8" s="76">
        <f>(+S8-O8)/-S8</f>
        <v>0.06283662477558348</v>
      </c>
      <c r="U8" s="77">
        <v>45870</v>
      </c>
      <c r="V8" s="78">
        <v>4441</v>
      </c>
      <c r="W8" s="115">
        <f>U8/V8</f>
        <v>10.328754784958342</v>
      </c>
      <c r="Y8" s="8"/>
    </row>
    <row r="9" spans="1:25" s="9" customFormat="1" ht="18">
      <c r="A9" s="33">
        <v>5</v>
      </c>
      <c r="B9" s="114" t="s">
        <v>21</v>
      </c>
      <c r="C9" s="80">
        <v>39262</v>
      </c>
      <c r="D9" s="87" t="s">
        <v>22</v>
      </c>
      <c r="E9" s="87" t="s">
        <v>23</v>
      </c>
      <c r="F9" s="88">
        <v>15</v>
      </c>
      <c r="G9" s="88">
        <v>13</v>
      </c>
      <c r="H9" s="88">
        <v>8</v>
      </c>
      <c r="I9" s="83">
        <v>708</v>
      </c>
      <c r="J9" s="84">
        <v>107</v>
      </c>
      <c r="K9" s="83">
        <v>1396</v>
      </c>
      <c r="L9" s="84">
        <v>203</v>
      </c>
      <c r="M9" s="83">
        <v>1519.5</v>
      </c>
      <c r="N9" s="84">
        <v>220</v>
      </c>
      <c r="O9" s="85">
        <f>+I9+K9+M9</f>
        <v>3623.5</v>
      </c>
      <c r="P9" s="86">
        <f>+J9+L9+N9</f>
        <v>530</v>
      </c>
      <c r="Q9" s="74">
        <f t="shared" si="0"/>
        <v>40.76923076923077</v>
      </c>
      <c r="R9" s="75">
        <f t="shared" si="1"/>
        <v>6.836792452830188</v>
      </c>
      <c r="S9" s="73">
        <v>4665.5</v>
      </c>
      <c r="T9" s="76">
        <f t="shared" si="3"/>
        <v>-0.22334154967313258</v>
      </c>
      <c r="U9" s="77">
        <v>176188.5</v>
      </c>
      <c r="V9" s="78">
        <v>19333</v>
      </c>
      <c r="W9" s="115">
        <f t="shared" si="2"/>
        <v>9.113355402679357</v>
      </c>
      <c r="Y9" s="8"/>
    </row>
    <row r="10" spans="1:24" s="6" customFormat="1" ht="18">
      <c r="A10" s="32">
        <v>6</v>
      </c>
      <c r="B10" s="112" t="s">
        <v>29</v>
      </c>
      <c r="C10" s="80">
        <v>39178</v>
      </c>
      <c r="D10" s="79" t="s">
        <v>22</v>
      </c>
      <c r="E10" s="79" t="s">
        <v>20</v>
      </c>
      <c r="F10" s="82">
        <v>43</v>
      </c>
      <c r="G10" s="82">
        <v>7</v>
      </c>
      <c r="H10" s="82">
        <v>19</v>
      </c>
      <c r="I10" s="83">
        <v>338</v>
      </c>
      <c r="J10" s="84">
        <v>58</v>
      </c>
      <c r="K10" s="83">
        <v>324</v>
      </c>
      <c r="L10" s="84">
        <v>53</v>
      </c>
      <c r="M10" s="83">
        <v>531</v>
      </c>
      <c r="N10" s="84">
        <v>91</v>
      </c>
      <c r="O10" s="85">
        <f aca="true" t="shared" si="4" ref="O10:O26">+M10+K10+I10</f>
        <v>1193</v>
      </c>
      <c r="P10" s="86">
        <f aca="true" t="shared" si="5" ref="P10:P26">+N10+L10+J10</f>
        <v>202</v>
      </c>
      <c r="Q10" s="74">
        <f t="shared" si="0"/>
        <v>28.857142857142858</v>
      </c>
      <c r="R10" s="75">
        <f t="shared" si="1"/>
        <v>5.905940594059406</v>
      </c>
      <c r="S10" s="73">
        <v>1702.5</v>
      </c>
      <c r="T10" s="76">
        <f t="shared" si="3"/>
        <v>-0.2992657856093979</v>
      </c>
      <c r="U10" s="77">
        <v>830915.1</v>
      </c>
      <c r="V10" s="78">
        <v>109242</v>
      </c>
      <c r="W10" s="115">
        <f t="shared" si="2"/>
        <v>7.606187180754654</v>
      </c>
      <c r="X10" s="7"/>
    </row>
    <row r="11" spans="1:24" s="10" customFormat="1" ht="18">
      <c r="A11" s="33">
        <v>7</v>
      </c>
      <c r="B11" s="118" t="s">
        <v>42</v>
      </c>
      <c r="C11" s="95">
        <v>39136</v>
      </c>
      <c r="D11" s="94" t="s">
        <v>22</v>
      </c>
      <c r="E11" s="94" t="s">
        <v>33</v>
      </c>
      <c r="F11" s="96">
        <v>24</v>
      </c>
      <c r="G11" s="97">
        <v>1</v>
      </c>
      <c r="H11" s="97">
        <v>17</v>
      </c>
      <c r="I11" s="83">
        <v>624</v>
      </c>
      <c r="J11" s="84">
        <v>78</v>
      </c>
      <c r="K11" s="83">
        <v>0</v>
      </c>
      <c r="L11" s="84">
        <v>0</v>
      </c>
      <c r="M11" s="83">
        <v>0</v>
      </c>
      <c r="N11" s="84">
        <v>0</v>
      </c>
      <c r="O11" s="85">
        <f>+M11+K11+I11</f>
        <v>624</v>
      </c>
      <c r="P11" s="86">
        <f>+N11+L11+J11</f>
        <v>78</v>
      </c>
      <c r="Q11" s="74">
        <f>+P11/G11</f>
        <v>78</v>
      </c>
      <c r="R11" s="75">
        <f>+O11/P11</f>
        <v>8</v>
      </c>
      <c r="S11" s="73">
        <v>0</v>
      </c>
      <c r="T11" s="76"/>
      <c r="U11" s="77">
        <v>567169.5</v>
      </c>
      <c r="V11" s="78">
        <v>58925</v>
      </c>
      <c r="W11" s="115">
        <f>U11/V11</f>
        <v>9.625277895630038</v>
      </c>
      <c r="X11" s="8"/>
    </row>
    <row r="12" spans="1:24" s="10" customFormat="1" ht="18">
      <c r="A12" s="32">
        <v>8</v>
      </c>
      <c r="B12" s="113" t="s">
        <v>30</v>
      </c>
      <c r="C12" s="71">
        <v>39241</v>
      </c>
      <c r="D12" s="70" t="s">
        <v>22</v>
      </c>
      <c r="E12" s="70" t="s">
        <v>31</v>
      </c>
      <c r="F12" s="72">
        <v>20</v>
      </c>
      <c r="G12" s="72">
        <v>2</v>
      </c>
      <c r="H12" s="72">
        <v>11</v>
      </c>
      <c r="I12" s="83">
        <v>90</v>
      </c>
      <c r="J12" s="84">
        <v>18</v>
      </c>
      <c r="K12" s="83">
        <v>55</v>
      </c>
      <c r="L12" s="84">
        <v>11</v>
      </c>
      <c r="M12" s="83">
        <v>211</v>
      </c>
      <c r="N12" s="84">
        <v>42</v>
      </c>
      <c r="O12" s="85">
        <f>+M12+K12+I12</f>
        <v>356</v>
      </c>
      <c r="P12" s="86">
        <f>+N12+L12+J12</f>
        <v>71</v>
      </c>
      <c r="Q12" s="74">
        <f>+P12/G12</f>
        <v>35.5</v>
      </c>
      <c r="R12" s="75">
        <f>+O12/P12</f>
        <v>5.014084507042254</v>
      </c>
      <c r="S12" s="73">
        <v>498</v>
      </c>
      <c r="T12" s="76">
        <f>(+S12-O12)/-S12</f>
        <v>-0.285140562248996</v>
      </c>
      <c r="U12" s="77">
        <v>123522.7</v>
      </c>
      <c r="V12" s="78">
        <v>16633</v>
      </c>
      <c r="W12" s="115">
        <f>U12/V12</f>
        <v>7.42636325377262</v>
      </c>
      <c r="X12" s="8"/>
    </row>
    <row r="13" spans="1:24" s="10" customFormat="1" ht="18">
      <c r="A13" s="33">
        <v>9</v>
      </c>
      <c r="B13" s="112" t="s">
        <v>35</v>
      </c>
      <c r="C13" s="80">
        <v>39227</v>
      </c>
      <c r="D13" s="81" t="s">
        <v>22</v>
      </c>
      <c r="E13" s="79" t="s">
        <v>36</v>
      </c>
      <c r="F13" s="82">
        <v>5</v>
      </c>
      <c r="G13" s="82">
        <v>1</v>
      </c>
      <c r="H13" s="82">
        <v>13</v>
      </c>
      <c r="I13" s="83">
        <v>78</v>
      </c>
      <c r="J13" s="84">
        <v>15</v>
      </c>
      <c r="K13" s="83">
        <v>77</v>
      </c>
      <c r="L13" s="84">
        <v>15</v>
      </c>
      <c r="M13" s="83">
        <v>93</v>
      </c>
      <c r="N13" s="84">
        <v>18</v>
      </c>
      <c r="O13" s="85">
        <f>+M13+K13+I13</f>
        <v>248</v>
      </c>
      <c r="P13" s="86">
        <f>+N13+L13+J13</f>
        <v>48</v>
      </c>
      <c r="Q13" s="74">
        <f>+P13/G13</f>
        <v>48</v>
      </c>
      <c r="R13" s="75">
        <f>+O13/P13</f>
        <v>5.166666666666667</v>
      </c>
      <c r="S13" s="73">
        <v>270</v>
      </c>
      <c r="T13" s="76">
        <f>(+S13-O13)/-S13</f>
        <v>-0.08148148148148149</v>
      </c>
      <c r="U13" s="77">
        <v>62067</v>
      </c>
      <c r="V13" s="78">
        <v>7819</v>
      </c>
      <c r="W13" s="115">
        <f>U13/V13</f>
        <v>7.937971607622458</v>
      </c>
      <c r="X13" s="11"/>
    </row>
    <row r="14" spans="1:24" s="10" customFormat="1" ht="18">
      <c r="A14" s="32">
        <v>10</v>
      </c>
      <c r="B14" s="113" t="s">
        <v>39</v>
      </c>
      <c r="C14" s="71">
        <v>39213</v>
      </c>
      <c r="D14" s="70" t="s">
        <v>22</v>
      </c>
      <c r="E14" s="70" t="s">
        <v>40</v>
      </c>
      <c r="F14" s="72">
        <v>4</v>
      </c>
      <c r="G14" s="72">
        <v>2</v>
      </c>
      <c r="H14" s="72">
        <v>14</v>
      </c>
      <c r="I14" s="83">
        <v>24</v>
      </c>
      <c r="J14" s="84">
        <v>4</v>
      </c>
      <c r="K14" s="83">
        <v>14</v>
      </c>
      <c r="L14" s="84">
        <v>2</v>
      </c>
      <c r="M14" s="83">
        <v>60</v>
      </c>
      <c r="N14" s="84">
        <v>12</v>
      </c>
      <c r="O14" s="85">
        <f>+M14+K14+I14</f>
        <v>98</v>
      </c>
      <c r="P14" s="86">
        <f>+N14+L14+J14</f>
        <v>18</v>
      </c>
      <c r="Q14" s="74">
        <f>+P14/G14</f>
        <v>9</v>
      </c>
      <c r="R14" s="75">
        <f>+O14/P14</f>
        <v>5.444444444444445</v>
      </c>
      <c r="S14" s="73">
        <v>0</v>
      </c>
      <c r="T14" s="76"/>
      <c r="U14" s="77">
        <v>24808</v>
      </c>
      <c r="V14" s="78">
        <v>3777</v>
      </c>
      <c r="W14" s="115">
        <f>U14/V14</f>
        <v>6.568175800900185</v>
      </c>
      <c r="X14" s="8"/>
    </row>
    <row r="15" spans="1:24" s="10" customFormat="1" ht="18">
      <c r="A15" s="33">
        <v>11</v>
      </c>
      <c r="B15" s="113" t="s">
        <v>32</v>
      </c>
      <c r="C15" s="71">
        <v>39220</v>
      </c>
      <c r="D15" s="70" t="s">
        <v>22</v>
      </c>
      <c r="E15" s="70" t="s">
        <v>33</v>
      </c>
      <c r="F15" s="72">
        <v>88</v>
      </c>
      <c r="G15" s="72">
        <v>1</v>
      </c>
      <c r="H15" s="72">
        <v>14</v>
      </c>
      <c r="I15" s="83">
        <v>0</v>
      </c>
      <c r="J15" s="84">
        <v>0</v>
      </c>
      <c r="K15" s="83">
        <v>56</v>
      </c>
      <c r="L15" s="84">
        <v>7</v>
      </c>
      <c r="M15" s="83">
        <v>24</v>
      </c>
      <c r="N15" s="84">
        <v>3</v>
      </c>
      <c r="O15" s="85">
        <f t="shared" si="4"/>
        <v>80</v>
      </c>
      <c r="P15" s="86">
        <f t="shared" si="5"/>
        <v>10</v>
      </c>
      <c r="Q15" s="74">
        <f t="shared" si="0"/>
        <v>10</v>
      </c>
      <c r="R15" s="75">
        <f t="shared" si="1"/>
        <v>8</v>
      </c>
      <c r="S15" s="73">
        <v>749</v>
      </c>
      <c r="T15" s="76">
        <f t="shared" si="3"/>
        <v>-0.8931909212283045</v>
      </c>
      <c r="U15" s="77">
        <v>566168.5</v>
      </c>
      <c r="V15" s="78">
        <v>81787</v>
      </c>
      <c r="W15" s="115">
        <f t="shared" si="2"/>
        <v>6.922475454534339</v>
      </c>
      <c r="X15" s="8"/>
    </row>
    <row r="16" spans="1:24" s="10" customFormat="1" ht="18">
      <c r="A16" s="33">
        <v>12</v>
      </c>
      <c r="B16" s="116" t="s">
        <v>37</v>
      </c>
      <c r="C16" s="71">
        <v>39157</v>
      </c>
      <c r="D16" s="89" t="s">
        <v>22</v>
      </c>
      <c r="E16" s="89" t="s">
        <v>38</v>
      </c>
      <c r="F16" s="90">
        <v>1</v>
      </c>
      <c r="G16" s="90">
        <v>1</v>
      </c>
      <c r="H16" s="90">
        <v>16</v>
      </c>
      <c r="I16" s="83">
        <v>0</v>
      </c>
      <c r="J16" s="84">
        <v>0</v>
      </c>
      <c r="K16" s="83">
        <v>19</v>
      </c>
      <c r="L16" s="84">
        <v>3</v>
      </c>
      <c r="M16" s="83">
        <v>32</v>
      </c>
      <c r="N16" s="84">
        <v>6</v>
      </c>
      <c r="O16" s="85">
        <f>+M16+K16+I16</f>
        <v>51</v>
      </c>
      <c r="P16" s="86">
        <f>+N16+L16+J16</f>
        <v>9</v>
      </c>
      <c r="Q16" s="74">
        <f>+P16/G16</f>
        <v>9</v>
      </c>
      <c r="R16" s="75">
        <f>+O16/P16</f>
        <v>5.666666666666667</v>
      </c>
      <c r="S16" s="73">
        <v>105</v>
      </c>
      <c r="T16" s="76">
        <f>(+S16-O16)/S16</f>
        <v>0.5142857142857142</v>
      </c>
      <c r="U16" s="77">
        <v>15690</v>
      </c>
      <c r="V16" s="78">
        <v>2690</v>
      </c>
      <c r="W16" s="115">
        <f>U16/V16</f>
        <v>5.83271375464684</v>
      </c>
      <c r="X16" s="8"/>
    </row>
    <row r="17" spans="1:25" s="9" customFormat="1" ht="18">
      <c r="A17" s="33">
        <v>13</v>
      </c>
      <c r="B17" s="114" t="s">
        <v>34</v>
      </c>
      <c r="C17" s="80">
        <v>39255</v>
      </c>
      <c r="D17" s="87" t="s">
        <v>22</v>
      </c>
      <c r="E17" s="87" t="s">
        <v>20</v>
      </c>
      <c r="F17" s="88">
        <v>1</v>
      </c>
      <c r="G17" s="88">
        <v>1</v>
      </c>
      <c r="H17" s="88">
        <v>9</v>
      </c>
      <c r="I17" s="83">
        <v>10</v>
      </c>
      <c r="J17" s="84">
        <v>2</v>
      </c>
      <c r="K17" s="83">
        <v>10</v>
      </c>
      <c r="L17" s="84">
        <v>2</v>
      </c>
      <c r="M17" s="83">
        <v>10</v>
      </c>
      <c r="N17" s="84">
        <v>2</v>
      </c>
      <c r="O17" s="85">
        <f t="shared" si="4"/>
        <v>30</v>
      </c>
      <c r="P17" s="86">
        <f t="shared" si="5"/>
        <v>6</v>
      </c>
      <c r="Q17" s="74">
        <f t="shared" si="0"/>
        <v>6</v>
      </c>
      <c r="R17" s="75">
        <f t="shared" si="1"/>
        <v>5</v>
      </c>
      <c r="S17" s="73">
        <v>328</v>
      </c>
      <c r="T17" s="76">
        <f t="shared" si="3"/>
        <v>-0.9085365853658537</v>
      </c>
      <c r="U17" s="77">
        <v>38907.25</v>
      </c>
      <c r="V17" s="78">
        <v>4946</v>
      </c>
      <c r="W17" s="115">
        <f t="shared" si="2"/>
        <v>7.866407197735544</v>
      </c>
      <c r="Y17" s="8"/>
    </row>
    <row r="18" spans="1:24" s="10" customFormat="1" ht="18">
      <c r="A18" s="32"/>
      <c r="B18" s="116"/>
      <c r="C18" s="71"/>
      <c r="D18" s="89"/>
      <c r="E18" s="89"/>
      <c r="F18" s="90"/>
      <c r="G18" s="90"/>
      <c r="H18" s="90"/>
      <c r="I18" s="83">
        <v>0</v>
      </c>
      <c r="J18" s="84">
        <v>0</v>
      </c>
      <c r="K18" s="83">
        <v>0</v>
      </c>
      <c r="L18" s="84">
        <v>0</v>
      </c>
      <c r="M18" s="83">
        <v>0</v>
      </c>
      <c r="N18" s="84">
        <v>0</v>
      </c>
      <c r="O18" s="85">
        <f t="shared" si="4"/>
        <v>0</v>
      </c>
      <c r="P18" s="86">
        <f t="shared" si="5"/>
        <v>0</v>
      </c>
      <c r="Q18" s="74" t="e">
        <f t="shared" si="0"/>
        <v>#DIV/0!</v>
      </c>
      <c r="R18" s="75" t="e">
        <f t="shared" si="1"/>
        <v>#DIV/0!</v>
      </c>
      <c r="S18" s="73">
        <v>0</v>
      </c>
      <c r="T18" s="76" t="e">
        <f aca="true" t="shared" si="6" ref="T18:T26">(+S18-O18)/S18</f>
        <v>#DIV/0!</v>
      </c>
      <c r="U18" s="77">
        <v>0</v>
      </c>
      <c r="V18" s="78">
        <v>0</v>
      </c>
      <c r="W18" s="115" t="e">
        <f t="shared" si="2"/>
        <v>#DIV/0!</v>
      </c>
      <c r="X18" s="8"/>
    </row>
    <row r="19" spans="1:24" s="10" customFormat="1" ht="18">
      <c r="A19" s="33"/>
      <c r="B19" s="114"/>
      <c r="C19" s="80"/>
      <c r="D19" s="87"/>
      <c r="E19" s="87"/>
      <c r="F19" s="88"/>
      <c r="G19" s="88"/>
      <c r="H19" s="88"/>
      <c r="I19" s="83">
        <v>0</v>
      </c>
      <c r="J19" s="84">
        <v>0</v>
      </c>
      <c r="K19" s="83">
        <v>0</v>
      </c>
      <c r="L19" s="84">
        <v>0</v>
      </c>
      <c r="M19" s="83">
        <v>0</v>
      </c>
      <c r="N19" s="84">
        <v>0</v>
      </c>
      <c r="O19" s="85">
        <f t="shared" si="4"/>
        <v>0</v>
      </c>
      <c r="P19" s="86">
        <f t="shared" si="5"/>
        <v>0</v>
      </c>
      <c r="Q19" s="74" t="e">
        <f t="shared" si="0"/>
        <v>#DIV/0!</v>
      </c>
      <c r="R19" s="75" t="e">
        <f t="shared" si="1"/>
        <v>#DIV/0!</v>
      </c>
      <c r="S19" s="73">
        <v>0</v>
      </c>
      <c r="T19" s="76" t="e">
        <f t="shared" si="6"/>
        <v>#DIV/0!</v>
      </c>
      <c r="U19" s="77">
        <v>0</v>
      </c>
      <c r="V19" s="78">
        <v>0</v>
      </c>
      <c r="W19" s="115" t="e">
        <f t="shared" si="2"/>
        <v>#DIV/0!</v>
      </c>
      <c r="X19" s="8"/>
    </row>
    <row r="20" spans="1:24" s="10" customFormat="1" ht="18">
      <c r="A20" s="32"/>
      <c r="B20" s="112"/>
      <c r="C20" s="80"/>
      <c r="D20" s="81"/>
      <c r="E20" s="79"/>
      <c r="F20" s="82"/>
      <c r="G20" s="82"/>
      <c r="H20" s="82"/>
      <c r="I20" s="83">
        <v>0</v>
      </c>
      <c r="J20" s="84">
        <v>0</v>
      </c>
      <c r="K20" s="83">
        <v>0</v>
      </c>
      <c r="L20" s="84">
        <v>0</v>
      </c>
      <c r="M20" s="83">
        <v>0</v>
      </c>
      <c r="N20" s="84">
        <v>0</v>
      </c>
      <c r="O20" s="85">
        <f t="shared" si="4"/>
        <v>0</v>
      </c>
      <c r="P20" s="86">
        <f t="shared" si="5"/>
        <v>0</v>
      </c>
      <c r="Q20" s="74" t="e">
        <f t="shared" si="0"/>
        <v>#DIV/0!</v>
      </c>
      <c r="R20" s="75" t="e">
        <f t="shared" si="1"/>
        <v>#DIV/0!</v>
      </c>
      <c r="S20" s="73">
        <v>0</v>
      </c>
      <c r="T20" s="76" t="e">
        <f t="shared" si="6"/>
        <v>#DIV/0!</v>
      </c>
      <c r="U20" s="77">
        <v>0</v>
      </c>
      <c r="V20" s="78">
        <v>0</v>
      </c>
      <c r="W20" s="115" t="e">
        <f t="shared" si="2"/>
        <v>#DIV/0!</v>
      </c>
      <c r="X20" s="8"/>
    </row>
    <row r="21" spans="1:24" s="10" customFormat="1" ht="18">
      <c r="A21" s="33"/>
      <c r="B21" s="113"/>
      <c r="C21" s="71"/>
      <c r="D21" s="98"/>
      <c r="E21" s="70"/>
      <c r="F21" s="72"/>
      <c r="G21" s="72"/>
      <c r="H21" s="72"/>
      <c r="I21" s="83">
        <v>0</v>
      </c>
      <c r="J21" s="84">
        <v>0</v>
      </c>
      <c r="K21" s="83">
        <v>0</v>
      </c>
      <c r="L21" s="84">
        <v>0</v>
      </c>
      <c r="M21" s="83">
        <v>0</v>
      </c>
      <c r="N21" s="84">
        <v>0</v>
      </c>
      <c r="O21" s="85">
        <f t="shared" si="4"/>
        <v>0</v>
      </c>
      <c r="P21" s="86">
        <f t="shared" si="5"/>
        <v>0</v>
      </c>
      <c r="Q21" s="74" t="e">
        <f t="shared" si="0"/>
        <v>#DIV/0!</v>
      </c>
      <c r="R21" s="75" t="e">
        <f t="shared" si="1"/>
        <v>#DIV/0!</v>
      </c>
      <c r="S21" s="73">
        <v>0</v>
      </c>
      <c r="T21" s="76" t="e">
        <f t="shared" si="6"/>
        <v>#DIV/0!</v>
      </c>
      <c r="U21" s="77">
        <v>0</v>
      </c>
      <c r="V21" s="78">
        <v>0</v>
      </c>
      <c r="W21" s="115" t="e">
        <f t="shared" si="2"/>
        <v>#DIV/0!</v>
      </c>
      <c r="X21" s="8"/>
    </row>
    <row r="22" spans="1:24" s="10" customFormat="1" ht="18">
      <c r="A22" s="32"/>
      <c r="B22" s="117"/>
      <c r="C22" s="92"/>
      <c r="D22" s="91"/>
      <c r="E22" s="91"/>
      <c r="F22" s="93"/>
      <c r="G22" s="93"/>
      <c r="H22" s="93"/>
      <c r="I22" s="83">
        <v>0</v>
      </c>
      <c r="J22" s="84">
        <v>0</v>
      </c>
      <c r="K22" s="83">
        <v>0</v>
      </c>
      <c r="L22" s="84">
        <v>0</v>
      </c>
      <c r="M22" s="83">
        <v>0</v>
      </c>
      <c r="N22" s="84">
        <v>0</v>
      </c>
      <c r="O22" s="85">
        <f t="shared" si="4"/>
        <v>0</v>
      </c>
      <c r="P22" s="86">
        <f t="shared" si="5"/>
        <v>0</v>
      </c>
      <c r="Q22" s="74" t="e">
        <f t="shared" si="0"/>
        <v>#DIV/0!</v>
      </c>
      <c r="R22" s="75" t="e">
        <f t="shared" si="1"/>
        <v>#DIV/0!</v>
      </c>
      <c r="S22" s="73">
        <v>0</v>
      </c>
      <c r="T22" s="76" t="e">
        <f t="shared" si="6"/>
        <v>#DIV/0!</v>
      </c>
      <c r="U22" s="77">
        <v>0</v>
      </c>
      <c r="V22" s="78">
        <v>0</v>
      </c>
      <c r="W22" s="115" t="e">
        <f t="shared" si="2"/>
        <v>#DIV/0!</v>
      </c>
      <c r="X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>
        <v>0</v>
      </c>
      <c r="J23" s="84">
        <v>0</v>
      </c>
      <c r="K23" s="83">
        <v>0</v>
      </c>
      <c r="L23" s="84">
        <v>0</v>
      </c>
      <c r="M23" s="83">
        <v>0</v>
      </c>
      <c r="N23" s="84">
        <v>0</v>
      </c>
      <c r="O23" s="85">
        <f t="shared" si="4"/>
        <v>0</v>
      </c>
      <c r="P23" s="86">
        <f t="shared" si="5"/>
        <v>0</v>
      </c>
      <c r="Q23" s="74" t="e">
        <f t="shared" si="0"/>
        <v>#DIV/0!</v>
      </c>
      <c r="R23" s="75" t="e">
        <f t="shared" si="1"/>
        <v>#DIV/0!</v>
      </c>
      <c r="S23" s="73">
        <v>0</v>
      </c>
      <c r="T23" s="76" t="e">
        <f t="shared" si="6"/>
        <v>#DIV/0!</v>
      </c>
      <c r="U23" s="77">
        <v>0</v>
      </c>
      <c r="V23" s="78">
        <v>0</v>
      </c>
      <c r="W23" s="115" t="e">
        <f t="shared" si="2"/>
        <v>#DIV/0!</v>
      </c>
      <c r="X23" s="8"/>
      <c r="Y23" s="8"/>
    </row>
    <row r="24" spans="1:25" s="10" customFormat="1" ht="18">
      <c r="A24" s="33"/>
      <c r="B24" s="113"/>
      <c r="C24" s="71"/>
      <c r="D24" s="98"/>
      <c r="E24" s="70"/>
      <c r="F24" s="72"/>
      <c r="G24" s="72"/>
      <c r="H24" s="72"/>
      <c r="I24" s="83">
        <v>0</v>
      </c>
      <c r="J24" s="84">
        <v>0</v>
      </c>
      <c r="K24" s="83">
        <v>0</v>
      </c>
      <c r="L24" s="84">
        <v>0</v>
      </c>
      <c r="M24" s="83">
        <v>0</v>
      </c>
      <c r="N24" s="84">
        <v>0</v>
      </c>
      <c r="O24" s="85">
        <f t="shared" si="4"/>
        <v>0</v>
      </c>
      <c r="P24" s="86">
        <f t="shared" si="5"/>
        <v>0</v>
      </c>
      <c r="Q24" s="74" t="e">
        <f t="shared" si="0"/>
        <v>#DIV/0!</v>
      </c>
      <c r="R24" s="75" t="e">
        <f t="shared" si="1"/>
        <v>#DIV/0!</v>
      </c>
      <c r="S24" s="73">
        <v>0</v>
      </c>
      <c r="T24" s="76" t="e">
        <f t="shared" si="6"/>
        <v>#DIV/0!</v>
      </c>
      <c r="U24" s="77">
        <v>0</v>
      </c>
      <c r="V24" s="78">
        <v>0</v>
      </c>
      <c r="W24" s="115" t="e">
        <f t="shared" si="2"/>
        <v>#DIV/0!</v>
      </c>
      <c r="X24" s="8"/>
      <c r="Y24" s="8"/>
    </row>
    <row r="25" spans="1:25" s="10" customFormat="1" ht="18">
      <c r="A25" s="32"/>
      <c r="B25" s="113"/>
      <c r="C25" s="71"/>
      <c r="D25" s="98"/>
      <c r="E25" s="70"/>
      <c r="F25" s="72"/>
      <c r="G25" s="72"/>
      <c r="H25" s="72"/>
      <c r="I25" s="83">
        <v>0</v>
      </c>
      <c r="J25" s="84">
        <v>0</v>
      </c>
      <c r="K25" s="83">
        <v>0</v>
      </c>
      <c r="L25" s="84">
        <v>0</v>
      </c>
      <c r="M25" s="83">
        <v>0</v>
      </c>
      <c r="N25" s="84">
        <v>0</v>
      </c>
      <c r="O25" s="85">
        <f t="shared" si="4"/>
        <v>0</v>
      </c>
      <c r="P25" s="86">
        <f t="shared" si="5"/>
        <v>0</v>
      </c>
      <c r="Q25" s="74" t="e">
        <f t="shared" si="0"/>
        <v>#DIV/0!</v>
      </c>
      <c r="R25" s="75" t="e">
        <f t="shared" si="1"/>
        <v>#DIV/0!</v>
      </c>
      <c r="S25" s="73">
        <v>0</v>
      </c>
      <c r="T25" s="76" t="e">
        <f t="shared" si="6"/>
        <v>#DIV/0!</v>
      </c>
      <c r="U25" s="77">
        <v>0</v>
      </c>
      <c r="V25" s="78">
        <v>0</v>
      </c>
      <c r="W25" s="115" t="e">
        <f t="shared" si="2"/>
        <v>#DIV/0!</v>
      </c>
      <c r="X25" s="8"/>
      <c r="Y25" s="8"/>
    </row>
    <row r="26" spans="1:25" s="10" customFormat="1" ht="18">
      <c r="A26" s="33"/>
      <c r="B26" s="113"/>
      <c r="C26" s="71"/>
      <c r="D26" s="70"/>
      <c r="E26" s="70"/>
      <c r="F26" s="72"/>
      <c r="G26" s="72"/>
      <c r="H26" s="72"/>
      <c r="I26" s="83">
        <v>0</v>
      </c>
      <c r="J26" s="84">
        <v>0</v>
      </c>
      <c r="K26" s="83">
        <v>0</v>
      </c>
      <c r="L26" s="84">
        <v>0</v>
      </c>
      <c r="M26" s="83">
        <v>0</v>
      </c>
      <c r="N26" s="84">
        <v>0</v>
      </c>
      <c r="O26" s="85">
        <f t="shared" si="4"/>
        <v>0</v>
      </c>
      <c r="P26" s="86">
        <f t="shared" si="5"/>
        <v>0</v>
      </c>
      <c r="Q26" s="74" t="e">
        <f t="shared" si="0"/>
        <v>#DIV/0!</v>
      </c>
      <c r="R26" s="75" t="e">
        <f t="shared" si="1"/>
        <v>#DIV/0!</v>
      </c>
      <c r="S26" s="73">
        <v>0</v>
      </c>
      <c r="T26" s="76" t="e">
        <f t="shared" si="6"/>
        <v>#DIV/0!</v>
      </c>
      <c r="U26" s="77">
        <v>0</v>
      </c>
      <c r="V26" s="78">
        <v>0</v>
      </c>
      <c r="W26" s="115" t="e">
        <f t="shared" si="2"/>
        <v>#DIV/0!</v>
      </c>
      <c r="X26" s="8"/>
      <c r="Y26" s="8"/>
    </row>
    <row r="27" spans="1:28" s="36" customFormat="1" ht="15.75" thickBot="1">
      <c r="A27" s="43"/>
      <c r="B27" s="119" t="s">
        <v>12</v>
      </c>
      <c r="C27" s="120"/>
      <c r="D27" s="121"/>
      <c r="E27" s="122"/>
      <c r="F27" s="38">
        <f>SUM(F5:F26)</f>
        <v>272</v>
      </c>
      <c r="G27" s="38">
        <f>SUM(G5:G26)</f>
        <v>91</v>
      </c>
      <c r="H27" s="39"/>
      <c r="I27" s="46"/>
      <c r="J27" s="54"/>
      <c r="K27" s="46"/>
      <c r="L27" s="54"/>
      <c r="M27" s="46"/>
      <c r="N27" s="54"/>
      <c r="O27" s="46">
        <f>SUM(O5:O26)</f>
        <v>38833</v>
      </c>
      <c r="P27" s="54">
        <f>SUM(P5:P26)</f>
        <v>4943</v>
      </c>
      <c r="Q27" s="54">
        <f>O27/G27</f>
        <v>426.7362637362637</v>
      </c>
      <c r="R27" s="40">
        <f>O27/P27</f>
        <v>7.856160226583047</v>
      </c>
      <c r="S27" s="46"/>
      <c r="T27" s="41"/>
      <c r="U27" s="46"/>
      <c r="V27" s="54"/>
      <c r="W27" s="42"/>
      <c r="AB27" s="36" t="s">
        <v>18</v>
      </c>
    </row>
    <row r="28" spans="1:24" s="31" customFormat="1" ht="18">
      <c r="A28" s="24"/>
      <c r="B28" s="45"/>
      <c r="C28" s="37"/>
      <c r="F28" s="61"/>
      <c r="G28" s="26"/>
      <c r="H28" s="25"/>
      <c r="I28" s="47"/>
      <c r="J28" s="27"/>
      <c r="K28" s="47"/>
      <c r="L28" s="27"/>
      <c r="M28" s="47"/>
      <c r="N28" s="27"/>
      <c r="O28" s="47"/>
      <c r="P28" s="27"/>
      <c r="Q28" s="27"/>
      <c r="R28" s="28"/>
      <c r="S28" s="52"/>
      <c r="T28" s="29"/>
      <c r="U28" s="52"/>
      <c r="V28" s="27"/>
      <c r="W28" s="28"/>
      <c r="X28" s="30"/>
    </row>
  </sheetData>
  <mergeCells count="15">
    <mergeCell ref="B27:E27"/>
    <mergeCell ref="A2:W2"/>
    <mergeCell ref="S3:T3"/>
    <mergeCell ref="F3:F4"/>
    <mergeCell ref="I3:J3"/>
    <mergeCell ref="G3:G4"/>
    <mergeCell ref="U3:W3"/>
    <mergeCell ref="B3:B4"/>
    <mergeCell ref="C3:C4"/>
    <mergeCell ref="E3:E4"/>
    <mergeCell ref="O3:R3"/>
    <mergeCell ref="H3:H4"/>
    <mergeCell ref="D3:D4"/>
    <mergeCell ref="M3:N3"/>
    <mergeCell ref="K3:L3"/>
  </mergeCells>
  <printOptions/>
  <pageMargins left="0.3" right="0.13" top="1" bottom="1" header="0.5" footer="0.5"/>
  <pageSetup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="60" zoomScaleNormal="60" workbookViewId="0" topLeftCell="A1">
      <selection activeCell="T14" sqref="T14"/>
    </sheetView>
  </sheetViews>
  <sheetFormatPr defaultColWidth="9.140625" defaultRowHeight="12.75"/>
  <cols>
    <col min="1" max="1" width="3.421875" style="22" bestFit="1" customWidth="1"/>
    <col min="2" max="2" width="35.7109375" style="4" customWidth="1"/>
    <col min="3" max="3" width="11.7109375" style="35" customWidth="1"/>
    <col min="4" max="4" width="11.7109375" style="3" customWidth="1"/>
    <col min="5" max="5" width="18.140625" style="3" customWidth="1"/>
    <col min="6" max="6" width="7.57421875" style="5" bestFit="1" customWidth="1"/>
    <col min="7" max="7" width="8.8515625" style="5" customWidth="1"/>
    <col min="8" max="8" width="9.7109375" style="5" customWidth="1"/>
    <col min="9" max="9" width="14.28125" style="48" bestFit="1" customWidth="1"/>
    <col min="10" max="10" width="8.57421875" style="55" bestFit="1" customWidth="1"/>
    <col min="11" max="11" width="14.28125" style="48" bestFit="1" customWidth="1"/>
    <col min="12" max="12" width="8.57421875" style="55" bestFit="1" customWidth="1"/>
    <col min="13" max="13" width="14.28125" style="48" bestFit="1" customWidth="1"/>
    <col min="14" max="14" width="8.57421875" style="55" bestFit="1" customWidth="1"/>
    <col min="15" max="15" width="17.00390625" style="50" bestFit="1" customWidth="1"/>
    <col min="16" max="16" width="10.28125" style="60" customWidth="1"/>
    <col min="17" max="17" width="10.7109375" style="55" bestFit="1" customWidth="1"/>
    <col min="18" max="18" width="10.00390625" style="12" bestFit="1" customWidth="1"/>
    <col min="19" max="19" width="15.421875" style="53" bestFit="1" customWidth="1"/>
    <col min="20" max="20" width="10.421875" style="3" bestFit="1" customWidth="1"/>
    <col min="21" max="21" width="18.00390625" style="48" bestFit="1" customWidth="1"/>
    <col min="22" max="22" width="13.57421875" style="55" bestFit="1" customWidth="1"/>
    <col min="23" max="23" width="10.00390625" style="12" bestFit="1" customWidth="1"/>
    <col min="24" max="24" width="39.8515625" style="1" customWidth="1"/>
    <col min="25" max="27" width="39.8515625" style="3" customWidth="1"/>
    <col min="28" max="28" width="2.140625" style="3" bestFit="1" customWidth="1"/>
    <col min="29" max="16384" width="39.8515625" style="3" customWidth="1"/>
  </cols>
  <sheetData>
    <row r="1" spans="1:23" s="10" customFormat="1" ht="99" customHeight="1">
      <c r="A1" s="20"/>
      <c r="B1" s="44"/>
      <c r="C1" s="19"/>
      <c r="D1" s="62"/>
      <c r="E1" s="62"/>
      <c r="F1" s="18"/>
      <c r="G1" s="18"/>
      <c r="H1" s="18"/>
      <c r="I1" s="17"/>
      <c r="J1" s="16"/>
      <c r="K1" s="49"/>
      <c r="L1" s="15"/>
      <c r="M1" s="14"/>
      <c r="N1" s="13"/>
      <c r="O1" s="58"/>
      <c r="P1" s="59"/>
      <c r="Q1" s="56"/>
      <c r="R1" s="57"/>
      <c r="S1" s="51"/>
      <c r="U1" s="51"/>
      <c r="V1" s="56"/>
      <c r="W1" s="57"/>
    </row>
    <row r="2" spans="1:23" s="2" customFormat="1" ht="27.75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s="21" customFormat="1" ht="20.25" customHeight="1">
      <c r="A3" s="23"/>
      <c r="B3" s="130" t="s">
        <v>13</v>
      </c>
      <c r="C3" s="132" t="s">
        <v>7</v>
      </c>
      <c r="D3" s="126" t="s">
        <v>0</v>
      </c>
      <c r="E3" s="126" t="s">
        <v>19</v>
      </c>
      <c r="F3" s="126" t="s">
        <v>8</v>
      </c>
      <c r="G3" s="126" t="s">
        <v>9</v>
      </c>
      <c r="H3" s="126" t="s">
        <v>10</v>
      </c>
      <c r="I3" s="125" t="s">
        <v>1</v>
      </c>
      <c r="J3" s="125"/>
      <c r="K3" s="125" t="s">
        <v>2</v>
      </c>
      <c r="L3" s="125"/>
      <c r="M3" s="125" t="s">
        <v>3</v>
      </c>
      <c r="N3" s="125"/>
      <c r="O3" s="128" t="s">
        <v>11</v>
      </c>
      <c r="P3" s="128"/>
      <c r="Q3" s="128"/>
      <c r="R3" s="128"/>
      <c r="S3" s="125" t="s">
        <v>14</v>
      </c>
      <c r="T3" s="125"/>
      <c r="U3" s="128" t="s">
        <v>15</v>
      </c>
      <c r="V3" s="128"/>
      <c r="W3" s="129"/>
    </row>
    <row r="4" spans="1:23" s="21" customFormat="1" ht="52.5" customHeight="1" thickBot="1">
      <c r="A4" s="34"/>
      <c r="B4" s="131"/>
      <c r="C4" s="133"/>
      <c r="D4" s="134"/>
      <c r="E4" s="134"/>
      <c r="F4" s="127"/>
      <c r="G4" s="127"/>
      <c r="H4" s="127"/>
      <c r="I4" s="63" t="s">
        <v>6</v>
      </c>
      <c r="J4" s="64" t="s">
        <v>5</v>
      </c>
      <c r="K4" s="63" t="s">
        <v>6</v>
      </c>
      <c r="L4" s="64" t="s">
        <v>5</v>
      </c>
      <c r="M4" s="63" t="s">
        <v>6</v>
      </c>
      <c r="N4" s="64" t="s">
        <v>5</v>
      </c>
      <c r="O4" s="65" t="s">
        <v>6</v>
      </c>
      <c r="P4" s="66" t="s">
        <v>5</v>
      </c>
      <c r="Q4" s="66" t="s">
        <v>16</v>
      </c>
      <c r="R4" s="67" t="s">
        <v>17</v>
      </c>
      <c r="S4" s="63" t="s">
        <v>6</v>
      </c>
      <c r="T4" s="68" t="s">
        <v>4</v>
      </c>
      <c r="U4" s="63" t="s">
        <v>6</v>
      </c>
      <c r="V4" s="64" t="s">
        <v>5</v>
      </c>
      <c r="W4" s="69" t="s">
        <v>17</v>
      </c>
    </row>
    <row r="5" spans="1:23" s="21" customFormat="1" ht="18">
      <c r="A5" s="33">
        <v>1</v>
      </c>
      <c r="B5" s="99" t="s">
        <v>24</v>
      </c>
      <c r="C5" s="100">
        <v>39283</v>
      </c>
      <c r="D5" s="101" t="s">
        <v>22</v>
      </c>
      <c r="E5" s="101" t="s">
        <v>25</v>
      </c>
      <c r="F5" s="102">
        <v>30</v>
      </c>
      <c r="G5" s="102">
        <v>23</v>
      </c>
      <c r="H5" s="102">
        <v>4</v>
      </c>
      <c r="I5" s="103">
        <v>1319</v>
      </c>
      <c r="J5" s="104">
        <v>230</v>
      </c>
      <c r="K5" s="103">
        <v>2058</v>
      </c>
      <c r="L5" s="104">
        <v>318</v>
      </c>
      <c r="M5" s="103">
        <v>3012</v>
      </c>
      <c r="N5" s="104">
        <v>437</v>
      </c>
      <c r="O5" s="105">
        <f>+M5+K5+I5</f>
        <v>6389</v>
      </c>
      <c r="P5" s="106">
        <f>+N5+L5+J5</f>
        <v>985</v>
      </c>
      <c r="Q5" s="104">
        <f>+P5/G5</f>
        <v>42.82608695652174</v>
      </c>
      <c r="R5" s="107">
        <f>+O5/P5</f>
        <v>6.486294416243655</v>
      </c>
      <c r="S5" s="103">
        <v>6056</v>
      </c>
      <c r="T5" s="108">
        <f aca="true" t="shared" si="0" ref="T5:T13">(+S5-O5)/-S5</f>
        <v>0.05498678996036988</v>
      </c>
      <c r="U5" s="109">
        <v>68687</v>
      </c>
      <c r="V5" s="110">
        <v>8752</v>
      </c>
      <c r="W5" s="111">
        <f>U5/V5</f>
        <v>7.848148994515539</v>
      </c>
    </row>
    <row r="6" spans="1:25" s="9" customFormat="1" ht="18">
      <c r="A6" s="33">
        <v>2</v>
      </c>
      <c r="B6" s="114" t="s">
        <v>26</v>
      </c>
      <c r="C6" s="80">
        <v>39262</v>
      </c>
      <c r="D6" s="87" t="s">
        <v>22</v>
      </c>
      <c r="E6" s="87" t="s">
        <v>27</v>
      </c>
      <c r="F6" s="88">
        <v>21</v>
      </c>
      <c r="G6" s="88">
        <v>19</v>
      </c>
      <c r="H6" s="88">
        <v>7</v>
      </c>
      <c r="I6" s="83">
        <v>1101</v>
      </c>
      <c r="J6" s="84">
        <v>199</v>
      </c>
      <c r="K6" s="83">
        <v>2146</v>
      </c>
      <c r="L6" s="84">
        <v>397</v>
      </c>
      <c r="M6" s="83">
        <v>2876</v>
      </c>
      <c r="N6" s="84">
        <v>511</v>
      </c>
      <c r="O6" s="85">
        <f>I6+K6+M6</f>
        <v>6123</v>
      </c>
      <c r="P6" s="86">
        <f>J6+L6+N6</f>
        <v>1107</v>
      </c>
      <c r="Q6" s="74">
        <f>+P6/G6</f>
        <v>58.26315789473684</v>
      </c>
      <c r="R6" s="75">
        <f>+O6/P6</f>
        <v>5.531165311653116</v>
      </c>
      <c r="S6" s="73">
        <v>5907</v>
      </c>
      <c r="T6" s="76">
        <f t="shared" si="0"/>
        <v>0.036566785170137124</v>
      </c>
      <c r="U6" s="77">
        <v>154620.5</v>
      </c>
      <c r="V6" s="78">
        <v>21673</v>
      </c>
      <c r="W6" s="115">
        <f>U6/V6</f>
        <v>7.134245374429013</v>
      </c>
      <c r="Y6" s="8"/>
    </row>
    <row r="7" spans="1:25" s="9" customFormat="1" ht="18">
      <c r="A7" s="33">
        <v>3</v>
      </c>
      <c r="B7" s="114" t="s">
        <v>21</v>
      </c>
      <c r="C7" s="80">
        <v>39262</v>
      </c>
      <c r="D7" s="87" t="s">
        <v>22</v>
      </c>
      <c r="E7" s="87" t="s">
        <v>23</v>
      </c>
      <c r="F7" s="88">
        <v>15</v>
      </c>
      <c r="G7" s="88">
        <v>14</v>
      </c>
      <c r="H7" s="88">
        <v>7</v>
      </c>
      <c r="I7" s="83">
        <v>1023</v>
      </c>
      <c r="J7" s="84">
        <v>161</v>
      </c>
      <c r="K7" s="83">
        <v>1461</v>
      </c>
      <c r="L7" s="84">
        <v>208</v>
      </c>
      <c r="M7" s="83">
        <v>2181.5</v>
      </c>
      <c r="N7" s="84">
        <v>303</v>
      </c>
      <c r="O7" s="85">
        <f>+I7+K7+M7</f>
        <v>4665.5</v>
      </c>
      <c r="P7" s="86">
        <f>+J7+L7+N7</f>
        <v>672</v>
      </c>
      <c r="Q7" s="74">
        <f>+P7/G7</f>
        <v>48</v>
      </c>
      <c r="R7" s="75">
        <f>+O7/P7</f>
        <v>6.942708333333333</v>
      </c>
      <c r="S7" s="73">
        <v>9380.5</v>
      </c>
      <c r="T7" s="76">
        <f t="shared" si="0"/>
        <v>-0.5026384521080965</v>
      </c>
      <c r="U7" s="77">
        <v>167828.5</v>
      </c>
      <c r="V7" s="78">
        <v>18026</v>
      </c>
      <c r="W7" s="115">
        <f>U7/V7</f>
        <v>9.310357261733053</v>
      </c>
      <c r="Y7" s="8"/>
    </row>
    <row r="8" spans="1:25" s="9" customFormat="1" ht="18">
      <c r="A8" s="33">
        <v>4</v>
      </c>
      <c r="B8" s="114" t="s">
        <v>28</v>
      </c>
      <c r="C8" s="80">
        <v>39290</v>
      </c>
      <c r="D8" s="87" t="s">
        <v>22</v>
      </c>
      <c r="E8" s="87" t="s">
        <v>27</v>
      </c>
      <c r="F8" s="88">
        <v>10</v>
      </c>
      <c r="G8" s="88">
        <v>10</v>
      </c>
      <c r="H8" s="88">
        <v>3</v>
      </c>
      <c r="I8" s="83">
        <v>749.5</v>
      </c>
      <c r="J8" s="84">
        <v>80</v>
      </c>
      <c r="K8" s="83">
        <v>1513</v>
      </c>
      <c r="L8" s="84">
        <v>162</v>
      </c>
      <c r="M8" s="83">
        <v>1915</v>
      </c>
      <c r="N8" s="84">
        <v>198</v>
      </c>
      <c r="O8" s="85">
        <f>+M8+K8+I8</f>
        <v>4177.5</v>
      </c>
      <c r="P8" s="86">
        <f>+N8+L8+J8</f>
        <v>440</v>
      </c>
      <c r="Q8" s="74">
        <f>+P8/G8</f>
        <v>44</v>
      </c>
      <c r="R8" s="75">
        <f>+O8/P8</f>
        <v>9.494318181818182</v>
      </c>
      <c r="S8" s="73">
        <v>5300</v>
      </c>
      <c r="T8" s="76">
        <f t="shared" si="0"/>
        <v>-0.2117924528301887</v>
      </c>
      <c r="U8" s="77">
        <v>37376.5</v>
      </c>
      <c r="V8" s="78">
        <v>3487</v>
      </c>
      <c r="W8" s="115">
        <f>U8/V8</f>
        <v>10.718812733008317</v>
      </c>
      <c r="Y8" s="8"/>
    </row>
    <row r="9" spans="1:24" s="6" customFormat="1" ht="18">
      <c r="A9" s="32">
        <v>5</v>
      </c>
      <c r="B9" s="112" t="s">
        <v>29</v>
      </c>
      <c r="C9" s="80">
        <v>39178</v>
      </c>
      <c r="D9" s="79" t="s">
        <v>22</v>
      </c>
      <c r="E9" s="79" t="s">
        <v>20</v>
      </c>
      <c r="F9" s="82">
        <v>43</v>
      </c>
      <c r="G9" s="82">
        <v>8</v>
      </c>
      <c r="H9" s="82">
        <v>18</v>
      </c>
      <c r="I9" s="83">
        <v>480</v>
      </c>
      <c r="J9" s="84">
        <v>81</v>
      </c>
      <c r="K9" s="83">
        <v>440</v>
      </c>
      <c r="L9" s="84">
        <v>71</v>
      </c>
      <c r="M9" s="83">
        <v>782</v>
      </c>
      <c r="N9" s="84">
        <v>124</v>
      </c>
      <c r="O9" s="85">
        <f aca="true" t="shared" si="1" ref="O9:O25">+M9+K9+I9</f>
        <v>1702</v>
      </c>
      <c r="P9" s="86">
        <f aca="true" t="shared" si="2" ref="P9:P25">+N9+L9+J9</f>
        <v>276</v>
      </c>
      <c r="Q9" s="74">
        <f aca="true" t="shared" si="3" ref="Q9:Q25">+P9/G9</f>
        <v>34.5</v>
      </c>
      <c r="R9" s="75">
        <f aca="true" t="shared" si="4" ref="R9:R25">+O9/P9</f>
        <v>6.166666666666667</v>
      </c>
      <c r="S9" s="73">
        <v>3299.5</v>
      </c>
      <c r="T9" s="76">
        <f t="shared" si="0"/>
        <v>-0.48416426731322926</v>
      </c>
      <c r="U9" s="77">
        <v>828098.1</v>
      </c>
      <c r="V9" s="78">
        <v>108768</v>
      </c>
      <c r="W9" s="115">
        <f aca="true" t="shared" si="5" ref="W9:W25">U9/V9</f>
        <v>7.61343501765225</v>
      </c>
      <c r="X9" s="7"/>
    </row>
    <row r="10" spans="1:24" s="10" customFormat="1" ht="18">
      <c r="A10" s="33">
        <v>6</v>
      </c>
      <c r="B10" s="113" t="s">
        <v>32</v>
      </c>
      <c r="C10" s="71">
        <v>39220</v>
      </c>
      <c r="D10" s="70" t="s">
        <v>22</v>
      </c>
      <c r="E10" s="70" t="s">
        <v>33</v>
      </c>
      <c r="F10" s="72">
        <v>88</v>
      </c>
      <c r="G10" s="72">
        <v>3</v>
      </c>
      <c r="H10" s="72">
        <v>13</v>
      </c>
      <c r="I10" s="83">
        <v>164</v>
      </c>
      <c r="J10" s="84">
        <v>40</v>
      </c>
      <c r="K10" s="83">
        <v>256</v>
      </c>
      <c r="L10" s="84">
        <v>53</v>
      </c>
      <c r="M10" s="83">
        <v>329</v>
      </c>
      <c r="N10" s="84">
        <v>65</v>
      </c>
      <c r="O10" s="85">
        <f>+M10+K10+I10</f>
        <v>749</v>
      </c>
      <c r="P10" s="86">
        <f>+N10+L10+J10</f>
        <v>158</v>
      </c>
      <c r="Q10" s="74">
        <f>+P10/G10</f>
        <v>52.666666666666664</v>
      </c>
      <c r="R10" s="75">
        <f>+O10/P10</f>
        <v>4.7405063291139244</v>
      </c>
      <c r="S10" s="73">
        <v>658</v>
      </c>
      <c r="T10" s="76">
        <f t="shared" si="0"/>
        <v>0.13829787234042554</v>
      </c>
      <c r="U10" s="77">
        <v>565256.5</v>
      </c>
      <c r="V10" s="78">
        <v>81600</v>
      </c>
      <c r="W10" s="115">
        <f>U10/V10</f>
        <v>6.927162990196078</v>
      </c>
      <c r="X10" s="8"/>
    </row>
    <row r="11" spans="1:24" s="10" customFormat="1" ht="18">
      <c r="A11" s="32">
        <v>7</v>
      </c>
      <c r="B11" s="113" t="s">
        <v>30</v>
      </c>
      <c r="C11" s="71">
        <v>39241</v>
      </c>
      <c r="D11" s="70" t="s">
        <v>22</v>
      </c>
      <c r="E11" s="70" t="s">
        <v>31</v>
      </c>
      <c r="F11" s="72">
        <v>20</v>
      </c>
      <c r="G11" s="72">
        <v>2</v>
      </c>
      <c r="H11" s="72">
        <v>10</v>
      </c>
      <c r="I11" s="83">
        <v>169</v>
      </c>
      <c r="J11" s="84">
        <v>33</v>
      </c>
      <c r="K11" s="83">
        <v>140</v>
      </c>
      <c r="L11" s="84">
        <v>26</v>
      </c>
      <c r="M11" s="83">
        <v>189</v>
      </c>
      <c r="N11" s="84">
        <v>36</v>
      </c>
      <c r="O11" s="85">
        <f>+M11+K11+I11</f>
        <v>498</v>
      </c>
      <c r="P11" s="86">
        <f>+N11+L11+J11</f>
        <v>95</v>
      </c>
      <c r="Q11" s="74">
        <f>+P11/G11</f>
        <v>47.5</v>
      </c>
      <c r="R11" s="75">
        <f>+O11/P11</f>
        <v>5.242105263157895</v>
      </c>
      <c r="S11" s="73">
        <v>1028.5</v>
      </c>
      <c r="T11" s="76">
        <f t="shared" si="0"/>
        <v>-0.5157997083130773</v>
      </c>
      <c r="U11" s="77">
        <v>122664.7</v>
      </c>
      <c r="V11" s="78">
        <v>16466</v>
      </c>
      <c r="W11" s="115">
        <f>U11/V11</f>
        <v>7.4495748815741525</v>
      </c>
      <c r="X11" s="8"/>
    </row>
    <row r="12" spans="1:25" s="9" customFormat="1" ht="18">
      <c r="A12" s="33">
        <v>8</v>
      </c>
      <c r="B12" s="114" t="s">
        <v>34</v>
      </c>
      <c r="C12" s="80">
        <v>39255</v>
      </c>
      <c r="D12" s="87" t="s">
        <v>22</v>
      </c>
      <c r="E12" s="87" t="s">
        <v>20</v>
      </c>
      <c r="F12" s="88">
        <v>1</v>
      </c>
      <c r="G12" s="88">
        <v>1</v>
      </c>
      <c r="H12" s="88">
        <v>8</v>
      </c>
      <c r="I12" s="83">
        <v>63</v>
      </c>
      <c r="J12" s="84">
        <v>9</v>
      </c>
      <c r="K12" s="83">
        <v>149</v>
      </c>
      <c r="L12" s="84">
        <v>19</v>
      </c>
      <c r="M12" s="83">
        <v>116</v>
      </c>
      <c r="N12" s="84">
        <v>16</v>
      </c>
      <c r="O12" s="85">
        <f t="shared" si="1"/>
        <v>328</v>
      </c>
      <c r="P12" s="86">
        <f t="shared" si="2"/>
        <v>44</v>
      </c>
      <c r="Q12" s="74">
        <f t="shared" si="3"/>
        <v>44</v>
      </c>
      <c r="R12" s="75">
        <f t="shared" si="4"/>
        <v>7.454545454545454</v>
      </c>
      <c r="S12" s="73">
        <v>505</v>
      </c>
      <c r="T12" s="76">
        <f t="shared" si="0"/>
        <v>-0.3504950495049505</v>
      </c>
      <c r="U12" s="77">
        <v>38544.25</v>
      </c>
      <c r="V12" s="78">
        <v>4893</v>
      </c>
      <c r="W12" s="115">
        <f t="shared" si="5"/>
        <v>7.877426936439812</v>
      </c>
      <c r="Y12" s="8"/>
    </row>
    <row r="13" spans="1:24" s="10" customFormat="1" ht="18">
      <c r="A13" s="33">
        <v>9</v>
      </c>
      <c r="B13" s="112" t="s">
        <v>35</v>
      </c>
      <c r="C13" s="80">
        <v>39227</v>
      </c>
      <c r="D13" s="81" t="s">
        <v>22</v>
      </c>
      <c r="E13" s="79" t="s">
        <v>36</v>
      </c>
      <c r="F13" s="82">
        <v>5</v>
      </c>
      <c r="G13" s="82">
        <v>2</v>
      </c>
      <c r="H13" s="82">
        <v>12</v>
      </c>
      <c r="I13" s="83">
        <v>68</v>
      </c>
      <c r="J13" s="84">
        <v>20</v>
      </c>
      <c r="K13" s="83">
        <v>103</v>
      </c>
      <c r="L13" s="84">
        <v>29</v>
      </c>
      <c r="M13" s="83">
        <v>99</v>
      </c>
      <c r="N13" s="84">
        <v>25</v>
      </c>
      <c r="O13" s="85">
        <f t="shared" si="1"/>
        <v>270</v>
      </c>
      <c r="P13" s="86">
        <f t="shared" si="2"/>
        <v>74</v>
      </c>
      <c r="Q13" s="74">
        <f t="shared" si="3"/>
        <v>37</v>
      </c>
      <c r="R13" s="75">
        <f t="shared" si="4"/>
        <v>3.6486486486486487</v>
      </c>
      <c r="S13" s="73">
        <v>474</v>
      </c>
      <c r="T13" s="76">
        <f t="shared" si="0"/>
        <v>-0.43037974683544306</v>
      </c>
      <c r="U13" s="77">
        <v>61460</v>
      </c>
      <c r="V13" s="78">
        <v>7683</v>
      </c>
      <c r="W13" s="115">
        <f t="shared" si="5"/>
        <v>7.999479370037745</v>
      </c>
      <c r="X13" s="11"/>
    </row>
    <row r="14" spans="1:24" s="10" customFormat="1" ht="18">
      <c r="A14" s="33">
        <v>10</v>
      </c>
      <c r="B14" s="116" t="s">
        <v>37</v>
      </c>
      <c r="C14" s="71">
        <v>39157</v>
      </c>
      <c r="D14" s="89" t="s">
        <v>22</v>
      </c>
      <c r="E14" s="89" t="s">
        <v>38</v>
      </c>
      <c r="F14" s="90">
        <v>1</v>
      </c>
      <c r="G14" s="90">
        <v>1</v>
      </c>
      <c r="H14" s="90">
        <v>15</v>
      </c>
      <c r="I14" s="83">
        <v>20</v>
      </c>
      <c r="J14" s="84">
        <v>4</v>
      </c>
      <c r="K14" s="83">
        <v>53</v>
      </c>
      <c r="L14" s="84">
        <v>17</v>
      </c>
      <c r="M14" s="83">
        <v>32</v>
      </c>
      <c r="N14" s="84">
        <v>4</v>
      </c>
      <c r="O14" s="85">
        <f t="shared" si="1"/>
        <v>105</v>
      </c>
      <c r="P14" s="86">
        <f t="shared" si="2"/>
        <v>25</v>
      </c>
      <c r="Q14" s="74">
        <f t="shared" si="3"/>
        <v>25</v>
      </c>
      <c r="R14" s="75">
        <f t="shared" si="4"/>
        <v>4.2</v>
      </c>
      <c r="S14" s="73">
        <v>0</v>
      </c>
      <c r="T14" s="76" t="e">
        <f aca="true" t="shared" si="6" ref="T14:T25">(+S14-O14)/S14</f>
        <v>#DIV/0!</v>
      </c>
      <c r="U14" s="77">
        <v>15564</v>
      </c>
      <c r="V14" s="78">
        <v>2666</v>
      </c>
      <c r="W14" s="115">
        <f t="shared" si="5"/>
        <v>5.8379594898724685</v>
      </c>
      <c r="X14" s="8"/>
    </row>
    <row r="15" spans="1:24" s="10" customFormat="1" ht="18">
      <c r="A15" s="32"/>
      <c r="B15" s="113"/>
      <c r="C15" s="71"/>
      <c r="D15" s="70"/>
      <c r="E15" s="70"/>
      <c r="F15" s="72"/>
      <c r="G15" s="72"/>
      <c r="H15" s="72"/>
      <c r="I15" s="83">
        <v>0</v>
      </c>
      <c r="J15" s="84">
        <v>0</v>
      </c>
      <c r="K15" s="83">
        <v>0</v>
      </c>
      <c r="L15" s="84">
        <v>0</v>
      </c>
      <c r="M15" s="83">
        <v>0</v>
      </c>
      <c r="N15" s="84">
        <v>0</v>
      </c>
      <c r="O15" s="85">
        <f t="shared" si="1"/>
        <v>0</v>
      </c>
      <c r="P15" s="86">
        <f t="shared" si="2"/>
        <v>0</v>
      </c>
      <c r="Q15" s="74" t="e">
        <f t="shared" si="3"/>
        <v>#DIV/0!</v>
      </c>
      <c r="R15" s="75" t="e">
        <f t="shared" si="4"/>
        <v>#DIV/0!</v>
      </c>
      <c r="S15" s="73">
        <v>0</v>
      </c>
      <c r="T15" s="76" t="e">
        <f t="shared" si="6"/>
        <v>#DIV/0!</v>
      </c>
      <c r="U15" s="77">
        <v>0</v>
      </c>
      <c r="V15" s="78">
        <v>0</v>
      </c>
      <c r="W15" s="115" t="e">
        <f t="shared" si="5"/>
        <v>#DIV/0!</v>
      </c>
      <c r="X15" s="8"/>
    </row>
    <row r="16" spans="1:24" s="10" customFormat="1" ht="18">
      <c r="A16" s="33"/>
      <c r="B16" s="118"/>
      <c r="C16" s="95"/>
      <c r="D16" s="94"/>
      <c r="E16" s="94"/>
      <c r="F16" s="96"/>
      <c r="G16" s="97"/>
      <c r="H16" s="97"/>
      <c r="I16" s="83">
        <v>0</v>
      </c>
      <c r="J16" s="84">
        <v>0</v>
      </c>
      <c r="K16" s="83">
        <v>0</v>
      </c>
      <c r="L16" s="84">
        <v>0</v>
      </c>
      <c r="M16" s="83">
        <v>0</v>
      </c>
      <c r="N16" s="84">
        <v>0</v>
      </c>
      <c r="O16" s="85">
        <f t="shared" si="1"/>
        <v>0</v>
      </c>
      <c r="P16" s="86">
        <f t="shared" si="2"/>
        <v>0</v>
      </c>
      <c r="Q16" s="74" t="e">
        <f t="shared" si="3"/>
        <v>#DIV/0!</v>
      </c>
      <c r="R16" s="75" t="e">
        <f t="shared" si="4"/>
        <v>#DIV/0!</v>
      </c>
      <c r="S16" s="73">
        <v>0</v>
      </c>
      <c r="T16" s="76" t="e">
        <f t="shared" si="6"/>
        <v>#DIV/0!</v>
      </c>
      <c r="U16" s="77">
        <v>0</v>
      </c>
      <c r="V16" s="78">
        <v>0</v>
      </c>
      <c r="W16" s="115" t="e">
        <f t="shared" si="5"/>
        <v>#DIV/0!</v>
      </c>
      <c r="X16" s="8"/>
    </row>
    <row r="17" spans="1:24" s="10" customFormat="1" ht="18">
      <c r="A17" s="32"/>
      <c r="B17" s="116"/>
      <c r="C17" s="71"/>
      <c r="D17" s="89"/>
      <c r="E17" s="89"/>
      <c r="F17" s="90"/>
      <c r="G17" s="90"/>
      <c r="H17" s="90"/>
      <c r="I17" s="83">
        <v>0</v>
      </c>
      <c r="J17" s="84">
        <v>0</v>
      </c>
      <c r="K17" s="83">
        <v>0</v>
      </c>
      <c r="L17" s="84">
        <v>0</v>
      </c>
      <c r="M17" s="83">
        <v>0</v>
      </c>
      <c r="N17" s="84">
        <v>0</v>
      </c>
      <c r="O17" s="85">
        <f t="shared" si="1"/>
        <v>0</v>
      </c>
      <c r="P17" s="86">
        <f t="shared" si="2"/>
        <v>0</v>
      </c>
      <c r="Q17" s="74" t="e">
        <f t="shared" si="3"/>
        <v>#DIV/0!</v>
      </c>
      <c r="R17" s="75" t="e">
        <f t="shared" si="4"/>
        <v>#DIV/0!</v>
      </c>
      <c r="S17" s="73">
        <v>0</v>
      </c>
      <c r="T17" s="76" t="e">
        <f t="shared" si="6"/>
        <v>#DIV/0!</v>
      </c>
      <c r="U17" s="77">
        <v>0</v>
      </c>
      <c r="V17" s="78">
        <v>0</v>
      </c>
      <c r="W17" s="115" t="e">
        <f t="shared" si="5"/>
        <v>#DIV/0!</v>
      </c>
      <c r="X17" s="8"/>
    </row>
    <row r="18" spans="1:24" s="10" customFormat="1" ht="18">
      <c r="A18" s="33"/>
      <c r="B18" s="114"/>
      <c r="C18" s="80"/>
      <c r="D18" s="87"/>
      <c r="E18" s="87"/>
      <c r="F18" s="88"/>
      <c r="G18" s="88"/>
      <c r="H18" s="88"/>
      <c r="I18" s="83">
        <v>0</v>
      </c>
      <c r="J18" s="84">
        <v>0</v>
      </c>
      <c r="K18" s="83">
        <v>0</v>
      </c>
      <c r="L18" s="84">
        <v>0</v>
      </c>
      <c r="M18" s="83">
        <v>0</v>
      </c>
      <c r="N18" s="84">
        <v>0</v>
      </c>
      <c r="O18" s="85">
        <f t="shared" si="1"/>
        <v>0</v>
      </c>
      <c r="P18" s="86">
        <f t="shared" si="2"/>
        <v>0</v>
      </c>
      <c r="Q18" s="74" t="e">
        <f t="shared" si="3"/>
        <v>#DIV/0!</v>
      </c>
      <c r="R18" s="75" t="e">
        <f t="shared" si="4"/>
        <v>#DIV/0!</v>
      </c>
      <c r="S18" s="73">
        <v>0</v>
      </c>
      <c r="T18" s="76" t="e">
        <f t="shared" si="6"/>
        <v>#DIV/0!</v>
      </c>
      <c r="U18" s="77">
        <v>0</v>
      </c>
      <c r="V18" s="78">
        <v>0</v>
      </c>
      <c r="W18" s="115" t="e">
        <f t="shared" si="5"/>
        <v>#DIV/0!</v>
      </c>
      <c r="X18" s="8"/>
    </row>
    <row r="19" spans="1:24" s="10" customFormat="1" ht="18">
      <c r="A19" s="32"/>
      <c r="B19" s="112"/>
      <c r="C19" s="80"/>
      <c r="D19" s="81"/>
      <c r="E19" s="79"/>
      <c r="F19" s="82"/>
      <c r="G19" s="82"/>
      <c r="H19" s="82"/>
      <c r="I19" s="83">
        <v>0</v>
      </c>
      <c r="J19" s="84">
        <v>0</v>
      </c>
      <c r="K19" s="83">
        <v>0</v>
      </c>
      <c r="L19" s="84">
        <v>0</v>
      </c>
      <c r="M19" s="83">
        <v>0</v>
      </c>
      <c r="N19" s="84">
        <v>0</v>
      </c>
      <c r="O19" s="85">
        <f t="shared" si="1"/>
        <v>0</v>
      </c>
      <c r="P19" s="86">
        <f t="shared" si="2"/>
        <v>0</v>
      </c>
      <c r="Q19" s="74" t="e">
        <f t="shared" si="3"/>
        <v>#DIV/0!</v>
      </c>
      <c r="R19" s="75" t="e">
        <f t="shared" si="4"/>
        <v>#DIV/0!</v>
      </c>
      <c r="S19" s="73">
        <v>0</v>
      </c>
      <c r="T19" s="76" t="e">
        <f t="shared" si="6"/>
        <v>#DIV/0!</v>
      </c>
      <c r="U19" s="77">
        <v>0</v>
      </c>
      <c r="V19" s="78">
        <v>0</v>
      </c>
      <c r="W19" s="115" t="e">
        <f t="shared" si="5"/>
        <v>#DIV/0!</v>
      </c>
      <c r="X19" s="8"/>
    </row>
    <row r="20" spans="1:24" s="10" customFormat="1" ht="18">
      <c r="A20" s="33"/>
      <c r="B20" s="113"/>
      <c r="C20" s="71"/>
      <c r="D20" s="98"/>
      <c r="E20" s="70"/>
      <c r="F20" s="72"/>
      <c r="G20" s="72"/>
      <c r="H20" s="72"/>
      <c r="I20" s="83">
        <v>0</v>
      </c>
      <c r="J20" s="84">
        <v>0</v>
      </c>
      <c r="K20" s="83">
        <v>0</v>
      </c>
      <c r="L20" s="84">
        <v>0</v>
      </c>
      <c r="M20" s="83">
        <v>0</v>
      </c>
      <c r="N20" s="84">
        <v>0</v>
      </c>
      <c r="O20" s="85">
        <f t="shared" si="1"/>
        <v>0</v>
      </c>
      <c r="P20" s="86">
        <f t="shared" si="2"/>
        <v>0</v>
      </c>
      <c r="Q20" s="74" t="e">
        <f t="shared" si="3"/>
        <v>#DIV/0!</v>
      </c>
      <c r="R20" s="75" t="e">
        <f t="shared" si="4"/>
        <v>#DIV/0!</v>
      </c>
      <c r="S20" s="73">
        <v>0</v>
      </c>
      <c r="T20" s="76" t="e">
        <f t="shared" si="6"/>
        <v>#DIV/0!</v>
      </c>
      <c r="U20" s="77">
        <v>0</v>
      </c>
      <c r="V20" s="78">
        <v>0</v>
      </c>
      <c r="W20" s="115" t="e">
        <f t="shared" si="5"/>
        <v>#DIV/0!</v>
      </c>
      <c r="X20" s="8"/>
    </row>
    <row r="21" spans="1:24" s="10" customFormat="1" ht="18">
      <c r="A21" s="32"/>
      <c r="B21" s="117"/>
      <c r="C21" s="92"/>
      <c r="D21" s="91"/>
      <c r="E21" s="91"/>
      <c r="F21" s="93"/>
      <c r="G21" s="93"/>
      <c r="H21" s="93"/>
      <c r="I21" s="83">
        <v>0</v>
      </c>
      <c r="J21" s="84">
        <v>0</v>
      </c>
      <c r="K21" s="83">
        <v>0</v>
      </c>
      <c r="L21" s="84">
        <v>0</v>
      </c>
      <c r="M21" s="83">
        <v>0</v>
      </c>
      <c r="N21" s="84">
        <v>0</v>
      </c>
      <c r="O21" s="85">
        <f t="shared" si="1"/>
        <v>0</v>
      </c>
      <c r="P21" s="86">
        <f t="shared" si="2"/>
        <v>0</v>
      </c>
      <c r="Q21" s="74" t="e">
        <f t="shared" si="3"/>
        <v>#DIV/0!</v>
      </c>
      <c r="R21" s="75" t="e">
        <f t="shared" si="4"/>
        <v>#DIV/0!</v>
      </c>
      <c r="S21" s="73">
        <v>0</v>
      </c>
      <c r="T21" s="76" t="e">
        <f t="shared" si="6"/>
        <v>#DIV/0!</v>
      </c>
      <c r="U21" s="77">
        <v>0</v>
      </c>
      <c r="V21" s="78">
        <v>0</v>
      </c>
      <c r="W21" s="115" t="e">
        <f t="shared" si="5"/>
        <v>#DIV/0!</v>
      </c>
      <c r="X21" s="8"/>
    </row>
    <row r="22" spans="1:25" s="10" customFormat="1" ht="18">
      <c r="A22" s="33"/>
      <c r="B22" s="113"/>
      <c r="C22" s="71"/>
      <c r="D22" s="98"/>
      <c r="E22" s="70"/>
      <c r="F22" s="72"/>
      <c r="G22" s="72"/>
      <c r="H22" s="72"/>
      <c r="I22" s="83">
        <v>0</v>
      </c>
      <c r="J22" s="84">
        <v>0</v>
      </c>
      <c r="K22" s="83">
        <v>0</v>
      </c>
      <c r="L22" s="84">
        <v>0</v>
      </c>
      <c r="M22" s="83">
        <v>0</v>
      </c>
      <c r="N22" s="84">
        <v>0</v>
      </c>
      <c r="O22" s="85">
        <f t="shared" si="1"/>
        <v>0</v>
      </c>
      <c r="P22" s="86">
        <f t="shared" si="2"/>
        <v>0</v>
      </c>
      <c r="Q22" s="74" t="e">
        <f t="shared" si="3"/>
        <v>#DIV/0!</v>
      </c>
      <c r="R22" s="75" t="e">
        <f t="shared" si="4"/>
        <v>#DIV/0!</v>
      </c>
      <c r="S22" s="73">
        <v>0</v>
      </c>
      <c r="T22" s="76" t="e">
        <f t="shared" si="6"/>
        <v>#DIV/0!</v>
      </c>
      <c r="U22" s="77">
        <v>0</v>
      </c>
      <c r="V22" s="78">
        <v>0</v>
      </c>
      <c r="W22" s="115" t="e">
        <f t="shared" si="5"/>
        <v>#DIV/0!</v>
      </c>
      <c r="X22" s="8"/>
      <c r="Y22" s="8"/>
    </row>
    <row r="23" spans="1:25" s="10" customFormat="1" ht="18">
      <c r="A23" s="33"/>
      <c r="B23" s="113"/>
      <c r="C23" s="71"/>
      <c r="D23" s="98"/>
      <c r="E23" s="70"/>
      <c r="F23" s="72"/>
      <c r="G23" s="72"/>
      <c r="H23" s="72"/>
      <c r="I23" s="83">
        <v>0</v>
      </c>
      <c r="J23" s="84">
        <v>0</v>
      </c>
      <c r="K23" s="83">
        <v>0</v>
      </c>
      <c r="L23" s="84">
        <v>0</v>
      </c>
      <c r="M23" s="83">
        <v>0</v>
      </c>
      <c r="N23" s="84">
        <v>0</v>
      </c>
      <c r="O23" s="85">
        <f t="shared" si="1"/>
        <v>0</v>
      </c>
      <c r="P23" s="86">
        <f t="shared" si="2"/>
        <v>0</v>
      </c>
      <c r="Q23" s="74" t="e">
        <f t="shared" si="3"/>
        <v>#DIV/0!</v>
      </c>
      <c r="R23" s="75" t="e">
        <f t="shared" si="4"/>
        <v>#DIV/0!</v>
      </c>
      <c r="S23" s="73">
        <v>0</v>
      </c>
      <c r="T23" s="76" t="e">
        <f t="shared" si="6"/>
        <v>#DIV/0!</v>
      </c>
      <c r="U23" s="77">
        <v>0</v>
      </c>
      <c r="V23" s="78">
        <v>0</v>
      </c>
      <c r="W23" s="115" t="e">
        <f t="shared" si="5"/>
        <v>#DIV/0!</v>
      </c>
      <c r="X23" s="8"/>
      <c r="Y23" s="8"/>
    </row>
    <row r="24" spans="1:25" s="10" customFormat="1" ht="18">
      <c r="A24" s="32"/>
      <c r="B24" s="113"/>
      <c r="C24" s="71"/>
      <c r="D24" s="98"/>
      <c r="E24" s="70"/>
      <c r="F24" s="72"/>
      <c r="G24" s="72"/>
      <c r="H24" s="72"/>
      <c r="I24" s="83">
        <v>0</v>
      </c>
      <c r="J24" s="84">
        <v>0</v>
      </c>
      <c r="K24" s="83">
        <v>0</v>
      </c>
      <c r="L24" s="84">
        <v>0</v>
      </c>
      <c r="M24" s="83">
        <v>0</v>
      </c>
      <c r="N24" s="84">
        <v>0</v>
      </c>
      <c r="O24" s="85">
        <f t="shared" si="1"/>
        <v>0</v>
      </c>
      <c r="P24" s="86">
        <f t="shared" si="2"/>
        <v>0</v>
      </c>
      <c r="Q24" s="74" t="e">
        <f t="shared" si="3"/>
        <v>#DIV/0!</v>
      </c>
      <c r="R24" s="75" t="e">
        <f t="shared" si="4"/>
        <v>#DIV/0!</v>
      </c>
      <c r="S24" s="73">
        <v>0</v>
      </c>
      <c r="T24" s="76" t="e">
        <f t="shared" si="6"/>
        <v>#DIV/0!</v>
      </c>
      <c r="U24" s="77">
        <v>0</v>
      </c>
      <c r="V24" s="78">
        <v>0</v>
      </c>
      <c r="W24" s="115" t="e">
        <f t="shared" si="5"/>
        <v>#DIV/0!</v>
      </c>
      <c r="X24" s="8"/>
      <c r="Y24" s="8"/>
    </row>
    <row r="25" spans="1:25" s="10" customFormat="1" ht="18">
      <c r="A25" s="33"/>
      <c r="B25" s="113"/>
      <c r="C25" s="71"/>
      <c r="D25" s="70"/>
      <c r="E25" s="70"/>
      <c r="F25" s="72"/>
      <c r="G25" s="72"/>
      <c r="H25" s="72"/>
      <c r="I25" s="83">
        <v>0</v>
      </c>
      <c r="J25" s="84">
        <v>0</v>
      </c>
      <c r="K25" s="83">
        <v>0</v>
      </c>
      <c r="L25" s="84">
        <v>0</v>
      </c>
      <c r="M25" s="83">
        <v>0</v>
      </c>
      <c r="N25" s="84">
        <v>0</v>
      </c>
      <c r="O25" s="85">
        <f t="shared" si="1"/>
        <v>0</v>
      </c>
      <c r="P25" s="86">
        <f t="shared" si="2"/>
        <v>0</v>
      </c>
      <c r="Q25" s="74" t="e">
        <f t="shared" si="3"/>
        <v>#DIV/0!</v>
      </c>
      <c r="R25" s="75" t="e">
        <f t="shared" si="4"/>
        <v>#DIV/0!</v>
      </c>
      <c r="S25" s="73">
        <v>0</v>
      </c>
      <c r="T25" s="76" t="e">
        <f t="shared" si="6"/>
        <v>#DIV/0!</v>
      </c>
      <c r="U25" s="77">
        <v>0</v>
      </c>
      <c r="V25" s="78">
        <v>0</v>
      </c>
      <c r="W25" s="115" t="e">
        <f t="shared" si="5"/>
        <v>#DIV/0!</v>
      </c>
      <c r="X25" s="8"/>
      <c r="Y25" s="8"/>
    </row>
    <row r="26" spans="1:28" s="36" customFormat="1" ht="15.75" thickBot="1">
      <c r="A26" s="43"/>
      <c r="B26" s="119" t="s">
        <v>12</v>
      </c>
      <c r="C26" s="120"/>
      <c r="D26" s="121"/>
      <c r="E26" s="122"/>
      <c r="F26" s="38">
        <f>SUM(F6:F25)</f>
        <v>204</v>
      </c>
      <c r="G26" s="38">
        <f>SUM(G6:G25)</f>
        <v>60</v>
      </c>
      <c r="H26" s="39"/>
      <c r="I26" s="46"/>
      <c r="J26" s="54"/>
      <c r="K26" s="46"/>
      <c r="L26" s="54"/>
      <c r="M26" s="46"/>
      <c r="N26" s="54"/>
      <c r="O26" s="46">
        <f>SUM(O5:O25)</f>
        <v>25007</v>
      </c>
      <c r="P26" s="54">
        <f>SUM(P5:P25)</f>
        <v>3876</v>
      </c>
      <c r="Q26" s="54">
        <f>O26/G26</f>
        <v>416.78333333333336</v>
      </c>
      <c r="R26" s="40">
        <f>O26/P26</f>
        <v>6.451754385964913</v>
      </c>
      <c r="S26" s="46"/>
      <c r="T26" s="41"/>
      <c r="U26" s="46"/>
      <c r="V26" s="54"/>
      <c r="W26" s="42"/>
      <c r="AB26" s="36" t="s">
        <v>18</v>
      </c>
    </row>
    <row r="27" spans="1:24" s="31" customFormat="1" ht="18">
      <c r="A27" s="24"/>
      <c r="B27" s="45"/>
      <c r="C27" s="37"/>
      <c r="F27" s="61"/>
      <c r="G27" s="26"/>
      <c r="H27" s="25"/>
      <c r="I27" s="47"/>
      <c r="J27" s="27"/>
      <c r="K27" s="47"/>
      <c r="L27" s="27"/>
      <c r="M27" s="47"/>
      <c r="N27" s="27"/>
      <c r="O27" s="47"/>
      <c r="P27" s="27"/>
      <c r="Q27" s="27"/>
      <c r="R27" s="28"/>
      <c r="S27" s="52"/>
      <c r="T27" s="29"/>
      <c r="U27" s="52"/>
      <c r="V27" s="27"/>
      <c r="W27" s="28"/>
      <c r="X27" s="30"/>
    </row>
  </sheetData>
  <mergeCells count="15">
    <mergeCell ref="O3:R3"/>
    <mergeCell ref="H3:H4"/>
    <mergeCell ref="D3:D4"/>
    <mergeCell ref="M3:N3"/>
    <mergeCell ref="K3:L3"/>
    <mergeCell ref="B26:E26"/>
    <mergeCell ref="A2:W2"/>
    <mergeCell ref="S3:T3"/>
    <mergeCell ref="F3:F4"/>
    <mergeCell ref="I3:J3"/>
    <mergeCell ref="G3:G4"/>
    <mergeCell ref="U3:W3"/>
    <mergeCell ref="B3:B4"/>
    <mergeCell ref="C3:C4"/>
    <mergeCell ref="E3:E4"/>
  </mergeCells>
  <printOptions/>
  <pageMargins left="0.3" right="0.13" top="1" bottom="1" header="0.5" footer="0.5"/>
  <pageSetup orientation="portrait" paperSize="9" scale="35" r:id="rId2"/>
  <ignoredErrors>
    <ignoredError sqref="X26:X28 X11:X13 R11:V32 Q6:Q10 Q33:Q39 R6:V10 R33:V39 X8:X10 Q11:Q32 O11:P32 O41:T75 W40 W41:W44 T78:V82" formula="1"/>
    <ignoredError sqref="W14:W39 W45:W52 W55:W76 W82 W78:W81 W77" formula="1" unlockedFormula="1"/>
    <ignoredError sqref="W6:W13 W53:W5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ERSAN</cp:lastModifiedBy>
  <cp:lastPrinted>2007-07-23T16:31:39Z</cp:lastPrinted>
  <dcterms:created xsi:type="dcterms:W3CDTF">2006-03-15T09:07:04Z</dcterms:created>
  <dcterms:modified xsi:type="dcterms:W3CDTF">2007-08-20T12:23:00Z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