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16" sheetId="1" r:id="rId1"/>
  </sheets>
  <definedNames/>
  <calcPr calcMode="manual" fullCalcOnLoad="1"/>
</workbook>
</file>

<file path=xl/sharedStrings.xml><?xml version="1.0" encoding="utf-8"?>
<sst xmlns="http://schemas.openxmlformats.org/spreadsheetml/2006/main" count="36" uniqueCount="29">
  <si>
    <t>HAFTALIK HASILAT ve SEYİRCİ RAPORU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</si>
  <si>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</si>
  <si>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</si>
  <si>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</si>
  <si>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</si>
  <si>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</si>
  <si>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</si>
  <si>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</si>
  <si>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</si>
  <si>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</si>
  <si>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</si>
  <si>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</si>
  <si>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</si>
  <si>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</si>
  <si>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</si>
  <si>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</si>
  <si>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</si>
  <si>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KÜÇÜK KIYAMET</t>
  </si>
  <si>
    <t>LİMON</t>
  </si>
  <si>
    <t>POLİS</t>
  </si>
  <si>
    <t>EFLATUN</t>
  </si>
  <si>
    <t>WEINSTEIN CO.</t>
  </si>
  <si>
    <t>TMNT</t>
  </si>
  <si>
    <t>İLK AŞK</t>
  </si>
  <si>
    <t>TIM'S</t>
  </si>
  <si>
    <t>13 - 19 NİSAN 2007</t>
  </si>
  <si>
    <r>
      <t>HAFTA:</t>
    </r>
    <r>
      <rPr>
        <b/>
        <sz val="12"/>
        <rFont val="Arial"/>
        <family val="2"/>
      </rPr>
      <t xml:space="preserve"> 16</t>
    </r>
  </si>
  <si>
    <t>THE MESSENGERS</t>
  </si>
  <si>
    <t>MANDATE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</si>
</sst>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2" fontId="0" fillId="0" borderId="19" xfId="0" applyNumberFormat="1" applyFont="1" applyFill="1" applyBorder="1" applyAlignment="1">
      <alignment horizontal="right" vertical="center"/>
    </xf>
    <xf numFmtId="172" fontId="13" fillId="0" borderId="19" xfId="0" applyNumberFormat="1" applyFont="1" applyFill="1" applyBorder="1" applyAlignment="1">
      <alignment horizontal="right" vertical="center"/>
    </xf>
    <xf numFmtId="172" fontId="0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Fill="1" applyBorder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 locked="0"/>
    </xf>
    <xf numFmtId="179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179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43" fontId="0" fillId="0" borderId="0" xfId="0" applyNumberFormat="1" applyFont="1" applyAlignment="1">
      <alignment/>
    </xf>
    <xf numFmtId="176" fontId="0" fillId="0" borderId="19" xfId="15" applyNumberFormat="1" applyFont="1" applyFill="1" applyBorder="1" applyAlignment="1" applyProtection="1">
      <alignment vertical="center"/>
      <protection/>
    </xf>
    <xf numFmtId="176" fontId="0" fillId="0" borderId="19" xfId="19" applyNumberFormat="1" applyFont="1" applyBorder="1" applyAlignment="1" applyProtection="1">
      <alignment horizontal="right" vertical="center"/>
      <protection/>
    </xf>
    <xf numFmtId="174" fontId="0" fillId="3" borderId="28" xfId="15" applyNumberFormat="1" applyFont="1" applyFill="1" applyBorder="1" applyAlignment="1" applyProtection="1">
      <alignment vertical="center"/>
      <protection/>
    </xf>
    <xf numFmtId="176" fontId="0" fillId="0" borderId="20" xfId="15" applyNumberFormat="1" applyFont="1" applyFill="1" applyBorder="1" applyAlignment="1" applyProtection="1">
      <alignment vertical="center"/>
      <protection/>
    </xf>
    <xf numFmtId="176" fontId="0" fillId="0" borderId="20" xfId="19" applyNumberFormat="1" applyFont="1" applyBorder="1" applyAlignment="1" applyProtection="1">
      <alignment horizontal="right" vertical="center"/>
      <protection/>
    </xf>
    <xf numFmtId="177" fontId="0" fillId="0" borderId="29" xfId="19" applyNumberFormat="1" applyFont="1" applyBorder="1" applyAlignment="1" applyProtection="1">
      <alignment vertical="center"/>
      <protection/>
    </xf>
    <xf numFmtId="177" fontId="0" fillId="0" borderId="30" xfId="19" applyNumberFormat="1" applyFont="1" applyBorder="1" applyAlignment="1" applyProtection="1">
      <alignment vertical="center"/>
      <protection/>
    </xf>
    <xf numFmtId="174" fontId="0" fillId="0" borderId="31" xfId="15" applyNumberFormat="1" applyFont="1" applyFill="1" applyBorder="1" applyAlignment="1" applyProtection="1">
      <alignment vertical="center"/>
      <protection/>
    </xf>
    <xf numFmtId="174" fontId="0" fillId="0" borderId="28" xfId="15" applyNumberFormat="1" applyFont="1" applyFill="1" applyBorder="1" applyAlignment="1" applyProtection="1">
      <alignment vertical="center"/>
      <protection/>
    </xf>
    <xf numFmtId="177" fontId="0" fillId="0" borderId="32" xfId="19" applyNumberFormat="1" applyFont="1" applyBorder="1" applyAlignment="1" applyProtection="1">
      <alignment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4" fontId="0" fillId="3" borderId="31" xfId="15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4" fillId="0" borderId="23" xfId="0" applyFont="1" applyFill="1" applyBorder="1" applyAlignment="1" applyProtection="1">
      <alignment vertical="center"/>
      <protection locked="0"/>
    </xf>
    <xf numFmtId="179" fontId="14" fillId="0" borderId="23" xfId="0" applyNumberFormat="1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174" fontId="14" fillId="3" borderId="31" xfId="15" applyNumberFormat="1" applyFont="1" applyFill="1" applyBorder="1" applyAlignment="1" applyProtection="1">
      <alignment vertical="center"/>
      <protection/>
    </xf>
    <xf numFmtId="176" fontId="14" fillId="0" borderId="19" xfId="15" applyNumberFormat="1" applyFont="1" applyFill="1" applyBorder="1" applyAlignment="1" applyProtection="1">
      <alignment vertical="center"/>
      <protection/>
    </xf>
    <xf numFmtId="176" fontId="14" fillId="0" borderId="19" xfId="19" applyNumberFormat="1" applyFont="1" applyBorder="1" applyAlignment="1" applyProtection="1">
      <alignment horizontal="right" vertical="center"/>
      <protection/>
    </xf>
    <xf numFmtId="177" fontId="14" fillId="0" borderId="29" xfId="19" applyNumberFormat="1" applyFont="1" applyBorder="1" applyAlignment="1" applyProtection="1">
      <alignment vertical="center"/>
      <protection/>
    </xf>
    <xf numFmtId="174" fontId="14" fillId="0" borderId="31" xfId="15" applyNumberFormat="1" applyFont="1" applyFill="1" applyBorder="1" applyAlignment="1" applyProtection="1">
      <alignment vertical="center"/>
      <protection/>
    </xf>
    <xf numFmtId="177" fontId="14" fillId="0" borderId="32" xfId="19" applyNumberFormat="1" applyFont="1" applyBorder="1" applyAlignment="1" applyProtection="1">
      <alignment vertical="center"/>
      <protection/>
    </xf>
    <xf numFmtId="172" fontId="14" fillId="0" borderId="19" xfId="0" applyNumberFormat="1" applyFont="1" applyBorder="1" applyAlignment="1">
      <alignment horizontal="right" vertical="center"/>
    </xf>
    <xf numFmtId="172" fontId="0" fillId="0" borderId="19" xfId="0" applyNumberFormat="1" applyFont="1" applyBorder="1" applyAlignment="1">
      <alignment horizontal="right" vertical="center"/>
    </xf>
    <xf numFmtId="0" fontId="0" fillId="0" borderId="34" xfId="0" applyFont="1" applyFill="1" applyBorder="1" applyAlignment="1" applyProtection="1">
      <alignment vertical="center"/>
      <protection locked="0"/>
    </xf>
    <xf numFmtId="179" fontId="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174" fontId="0" fillId="3" borderId="36" xfId="15" applyNumberFormat="1" applyFont="1" applyFill="1" applyBorder="1" applyAlignment="1" applyProtection="1">
      <alignment vertical="center"/>
      <protection/>
    </xf>
    <xf numFmtId="176" fontId="0" fillId="0" borderId="37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2" fontId="0" fillId="0" borderId="37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 applyProtection="1">
      <alignment vertical="center"/>
      <protection locked="0"/>
    </xf>
    <xf numFmtId="179" fontId="0" fillId="0" borderId="38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174" fontId="0" fillId="3" borderId="40" xfId="15" applyNumberFormat="1" applyFont="1" applyFill="1" applyBorder="1" applyAlignment="1" applyProtection="1">
      <alignment vertical="center"/>
      <protection/>
    </xf>
    <xf numFmtId="176" fontId="0" fillId="0" borderId="41" xfId="15" applyNumberFormat="1" applyFont="1" applyFill="1" applyBorder="1" applyAlignment="1" applyProtection="1">
      <alignment vertical="center"/>
      <protection/>
    </xf>
    <xf numFmtId="176" fontId="0" fillId="0" borderId="41" xfId="19" applyNumberFormat="1" applyFont="1" applyBorder="1" applyAlignment="1" applyProtection="1">
      <alignment horizontal="right" vertical="center"/>
      <protection/>
    </xf>
    <xf numFmtId="177" fontId="0" fillId="0" borderId="42" xfId="19" applyNumberFormat="1" applyFont="1" applyBorder="1" applyAlignment="1" applyProtection="1">
      <alignment vertical="center"/>
      <protection/>
    </xf>
    <xf numFmtId="174" fontId="0" fillId="0" borderId="40" xfId="15" applyNumberFormat="1" applyFont="1" applyFill="1" applyBorder="1" applyAlignment="1" applyProtection="1">
      <alignment vertical="center"/>
      <protection/>
    </xf>
    <xf numFmtId="172" fontId="0" fillId="0" borderId="41" xfId="0" applyNumberFormat="1" applyFont="1" applyFill="1" applyBorder="1" applyAlignment="1">
      <alignment horizontal="right" vertical="center"/>
    </xf>
    <xf numFmtId="43" fontId="9" fillId="2" borderId="43" xfId="15" applyFont="1" applyFill="1" applyBorder="1" applyAlignment="1" applyProtection="1">
      <alignment horizontal="left" vertical="center"/>
      <protection/>
    </xf>
    <xf numFmtId="43" fontId="9" fillId="2" borderId="34" xfId="15" applyFont="1" applyFill="1" applyBorder="1" applyAlignment="1" applyProtection="1">
      <alignment horizontal="left" vertical="center"/>
      <protection/>
    </xf>
    <xf numFmtId="0" fontId="9" fillId="2" borderId="44" xfId="0" applyFont="1" applyFill="1" applyBorder="1" applyAlignment="1" applyProtection="1">
      <alignment horizontal="center" vertical="center" wrapText="1"/>
      <protection/>
    </xf>
    <xf numFmtId="0" fontId="9" fillId="2" borderId="35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5" xfId="0" applyFont="1" applyFill="1" applyBorder="1" applyAlignment="1" applyProtection="1">
      <alignment horizontal="center" vertical="center"/>
      <protection/>
    </xf>
    <xf numFmtId="0" fontId="9" fillId="2" borderId="43" xfId="0" applyFont="1" applyFill="1" applyBorder="1" applyAlignment="1" applyProtection="1">
      <alignment horizontal="center" vertical="center"/>
      <protection/>
    </xf>
    <xf numFmtId="0" fontId="11" fillId="2" borderId="44" xfId="0" applyFont="1" applyFill="1" applyBorder="1" applyAlignment="1" applyProtection="1">
      <alignment horizontal="center" vertical="center" wrapText="1"/>
      <protection/>
    </xf>
    <xf numFmtId="0" fontId="11" fillId="2" borderId="35" xfId="0" applyFont="1" applyFill="1" applyBorder="1" applyAlignment="1" applyProtection="1">
      <alignment horizontal="center" vertical="center" wrapText="1"/>
      <protection/>
    </xf>
    <xf numFmtId="177" fontId="0" fillId="0" borderId="46" xfId="19" applyNumberFormat="1" applyFont="1" applyBorder="1" applyAlignment="1" applyProtection="1">
      <alignment vertical="center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142875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4.421875" style="76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9.421875" style="6" bestFit="1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57421875" style="6" bestFit="1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1:3" s="6" customFormat="1" ht="6" customHeight="1" thickBot="1">
      <c r="A1" s="71"/>
      <c r="B1" s="1"/>
      <c r="C1" s="1"/>
    </row>
    <row r="2" spans="1:16" s="6" customFormat="1" ht="23.25">
      <c r="A2" s="71"/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1:16" s="3" customFormat="1" ht="15.75">
      <c r="A3" s="72"/>
      <c r="B3" s="16"/>
      <c r="C3" s="17"/>
      <c r="D3" s="14"/>
      <c r="E3" s="14"/>
      <c r="F3" s="14"/>
      <c r="G3" s="14"/>
      <c r="H3" s="14"/>
      <c r="I3" s="14"/>
      <c r="J3" s="14" t="s">
        <v>1</v>
      </c>
      <c r="K3" s="14"/>
      <c r="L3" s="14"/>
      <c r="M3" s="14"/>
      <c r="N3" s="14"/>
      <c r="O3" s="14"/>
      <c r="P3" s="13"/>
    </row>
    <row r="4" spans="1:16" s="3" customFormat="1" ht="15.75">
      <c r="A4" s="72"/>
      <c r="B4" s="16"/>
      <c r="C4" s="15"/>
      <c r="D4" s="14"/>
      <c r="E4" s="14"/>
      <c r="F4" s="14"/>
      <c r="G4" s="14"/>
      <c r="H4" s="14"/>
      <c r="I4" s="14"/>
      <c r="J4" s="14" t="s">
        <v>26</v>
      </c>
      <c r="K4" s="14"/>
      <c r="L4" s="14"/>
      <c r="M4" s="14"/>
      <c r="N4" s="14"/>
      <c r="O4" s="14"/>
      <c r="P4" s="13"/>
    </row>
    <row r="5" spans="1:16" s="3" customFormat="1" ht="15">
      <c r="A5" s="72"/>
      <c r="B5" s="16"/>
      <c r="C5" s="15"/>
      <c r="D5" s="14"/>
      <c r="E5" s="14"/>
      <c r="F5" s="14"/>
      <c r="G5" s="14"/>
      <c r="H5" s="14"/>
      <c r="I5" s="14"/>
      <c r="J5" s="14" t="s">
        <v>25</v>
      </c>
      <c r="K5" s="14"/>
      <c r="L5" s="14"/>
      <c r="M5" s="14"/>
      <c r="N5" s="14"/>
      <c r="O5" s="14"/>
      <c r="P5" s="13"/>
    </row>
    <row r="6" spans="1:16" s="6" customFormat="1" ht="14.25">
      <c r="A6" s="7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1:16" s="6" customFormat="1" ht="18.75" thickBot="1">
      <c r="A7" s="71"/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3" s="6" customFormat="1" ht="6" customHeight="1" thickBot="1">
      <c r="A8" s="71"/>
      <c r="B8" s="1"/>
      <c r="C8" s="1"/>
    </row>
    <row r="9" spans="1:16" s="3" customFormat="1" ht="18" customHeight="1">
      <c r="A9" s="73"/>
      <c r="B9" s="32"/>
      <c r="C9" s="110" t="s">
        <v>2</v>
      </c>
      <c r="D9" s="112" t="s">
        <v>3</v>
      </c>
      <c r="E9" s="112" t="s">
        <v>14</v>
      </c>
      <c r="F9" s="112" t="s">
        <v>15</v>
      </c>
      <c r="G9" s="118" t="s">
        <v>4</v>
      </c>
      <c r="H9" s="118" t="s">
        <v>5</v>
      </c>
      <c r="I9" s="118" t="s">
        <v>6</v>
      </c>
      <c r="J9" s="116" t="s">
        <v>12</v>
      </c>
      <c r="K9" s="114"/>
      <c r="L9" s="114"/>
      <c r="M9" s="117"/>
      <c r="N9" s="114" t="s">
        <v>7</v>
      </c>
      <c r="O9" s="114"/>
      <c r="P9" s="115"/>
    </row>
    <row r="10" spans="1:16" s="3" customFormat="1" ht="30" customHeight="1" thickBot="1">
      <c r="A10" s="74"/>
      <c r="B10" s="33"/>
      <c r="C10" s="111"/>
      <c r="D10" s="113"/>
      <c r="E10" s="113"/>
      <c r="F10" s="113"/>
      <c r="G10" s="119"/>
      <c r="H10" s="119"/>
      <c r="I10" s="119"/>
      <c r="J10" s="34" t="s">
        <v>8</v>
      </c>
      <c r="K10" s="35" t="s">
        <v>9</v>
      </c>
      <c r="L10" s="36" t="s">
        <v>10</v>
      </c>
      <c r="M10" s="37" t="s">
        <v>11</v>
      </c>
      <c r="N10" s="34" t="s">
        <v>8</v>
      </c>
      <c r="O10" s="35" t="s">
        <v>9</v>
      </c>
      <c r="P10" s="38" t="s">
        <v>11</v>
      </c>
    </row>
    <row r="11" spans="1:16" s="40" customFormat="1" ht="22.5" customHeight="1">
      <c r="A11" s="4">
        <v>1</v>
      </c>
      <c r="B11" s="39"/>
      <c r="C11" s="99" t="s">
        <v>27</v>
      </c>
      <c r="D11" s="100">
        <v>39185</v>
      </c>
      <c r="E11" s="101" t="s">
        <v>16</v>
      </c>
      <c r="F11" s="101" t="s">
        <v>28</v>
      </c>
      <c r="G11" s="102">
        <v>111</v>
      </c>
      <c r="H11" s="103">
        <v>111</v>
      </c>
      <c r="I11" s="103">
        <v>1</v>
      </c>
      <c r="J11" s="104">
        <v>550873</v>
      </c>
      <c r="K11" s="105">
        <v>70778</v>
      </c>
      <c r="L11" s="106">
        <f>IF(J11&lt;&gt;0,K11/H11,"")</f>
        <v>637.6396396396397</v>
      </c>
      <c r="M11" s="107">
        <f>IF(J11&lt;&gt;0,J11/K11,"")</f>
        <v>7.7831105710814095</v>
      </c>
      <c r="N11" s="108">
        <f>550873+0</f>
        <v>550873</v>
      </c>
      <c r="O11" s="109">
        <f>70778+0</f>
        <v>70778</v>
      </c>
      <c r="P11" s="120">
        <f>IF(N11&lt;&gt;0,N11/O11,"")</f>
        <v>7.7831105710814095</v>
      </c>
    </row>
    <row r="12" spans="1:16" s="5" customFormat="1" ht="22.5" customHeight="1">
      <c r="A12" s="4">
        <v>2</v>
      </c>
      <c r="B12" s="44"/>
      <c r="C12" s="90" t="s">
        <v>22</v>
      </c>
      <c r="D12" s="91">
        <v>39164</v>
      </c>
      <c r="E12" s="92" t="s">
        <v>16</v>
      </c>
      <c r="F12" s="92" t="s">
        <v>21</v>
      </c>
      <c r="G12" s="93">
        <v>119</v>
      </c>
      <c r="H12" s="94">
        <v>91</v>
      </c>
      <c r="I12" s="94">
        <v>4</v>
      </c>
      <c r="J12" s="95">
        <v>70281</v>
      </c>
      <c r="K12" s="96">
        <v>11657</v>
      </c>
      <c r="L12" s="60">
        <f>IF(J12&lt;&gt;0,K12/H12,"")</f>
        <v>128.0989010989011</v>
      </c>
      <c r="M12" s="64">
        <f>IF(J12&lt;&gt;0,J12/K12,"")</f>
        <v>6.0290812387406705</v>
      </c>
      <c r="N12" s="97">
        <f>712448.5+409036+169662.5+70281</f>
        <v>1361428</v>
      </c>
      <c r="O12" s="98">
        <f>87225+51382+22920+11657</f>
        <v>173184</v>
      </c>
      <c r="P12" s="68">
        <f>IF(N12&lt;&gt;0,N12/O12,"")</f>
        <v>7.861165003695492</v>
      </c>
    </row>
    <row r="13" spans="1:16" s="2" customFormat="1" ht="22.5" customHeight="1">
      <c r="A13" s="4">
        <v>3</v>
      </c>
      <c r="B13" s="22"/>
      <c r="C13" s="52" t="s">
        <v>19</v>
      </c>
      <c r="D13" s="53">
        <v>39129</v>
      </c>
      <c r="E13" s="54" t="s">
        <v>16</v>
      </c>
      <c r="F13" s="54" t="s">
        <v>20</v>
      </c>
      <c r="G13" s="45">
        <v>113</v>
      </c>
      <c r="H13" s="46">
        <v>7</v>
      </c>
      <c r="I13" s="46">
        <v>9</v>
      </c>
      <c r="J13" s="70">
        <v>4259</v>
      </c>
      <c r="K13" s="59">
        <v>943</v>
      </c>
      <c r="L13" s="60">
        <f>IF(J13&lt;&gt;0,K13/H13,"")</f>
        <v>134.71428571428572</v>
      </c>
      <c r="M13" s="64">
        <f>IF(J13&lt;&gt;0,J13/K13,"")</f>
        <v>4.51643690349947</v>
      </c>
      <c r="N13" s="66">
        <f>1519881.5+6904+8989.5+4259</f>
        <v>1540034</v>
      </c>
      <c r="O13" s="41">
        <f>200900+1709+1739+943</f>
        <v>205291</v>
      </c>
      <c r="P13" s="68">
        <f>IF(N13&lt;&gt;0,N13/O13,"")</f>
        <v>7.501712203652376</v>
      </c>
    </row>
    <row r="14" spans="1:16" s="5" customFormat="1" ht="22.5" customHeight="1">
      <c r="A14" s="4">
        <v>4</v>
      </c>
      <c r="B14" s="22"/>
      <c r="C14" s="52" t="s">
        <v>17</v>
      </c>
      <c r="D14" s="53">
        <v>39073</v>
      </c>
      <c r="E14" s="54" t="s">
        <v>16</v>
      </c>
      <c r="F14" s="54" t="s">
        <v>18</v>
      </c>
      <c r="G14" s="45">
        <v>112</v>
      </c>
      <c r="H14" s="46">
        <v>3</v>
      </c>
      <c r="I14" s="46">
        <v>17</v>
      </c>
      <c r="J14" s="70">
        <v>1437</v>
      </c>
      <c r="K14" s="59">
        <v>298</v>
      </c>
      <c r="L14" s="60">
        <f>IF(J14&lt;&gt;0,K14/H14,"")</f>
        <v>99.33333333333333</v>
      </c>
      <c r="M14" s="64">
        <f>IF(J14&lt;&gt;0,J14/K14,"")</f>
        <v>4.822147651006712</v>
      </c>
      <c r="N14" s="66">
        <f>2764986+3319+554+1437</f>
        <v>2770296</v>
      </c>
      <c r="O14" s="41">
        <f>380902+761+128+298</f>
        <v>382089</v>
      </c>
      <c r="P14" s="68">
        <f>IF(N14&lt;&gt;0,N14/O14,"")</f>
        <v>7.250394541585861</v>
      </c>
    </row>
    <row r="15" spans="1:16" s="5" customFormat="1" ht="22.5" customHeight="1">
      <c r="A15" s="4">
        <v>5</v>
      </c>
      <c r="B15" s="22"/>
      <c r="C15" s="52" t="s">
        <v>23</v>
      </c>
      <c r="D15" s="53">
        <v>39038</v>
      </c>
      <c r="E15" s="54" t="s">
        <v>16</v>
      </c>
      <c r="F15" s="54" t="s">
        <v>24</v>
      </c>
      <c r="G15" s="45">
        <v>109</v>
      </c>
      <c r="H15" s="46">
        <v>1</v>
      </c>
      <c r="I15" s="46">
        <v>13</v>
      </c>
      <c r="J15" s="70">
        <v>102</v>
      </c>
      <c r="K15" s="59">
        <v>17</v>
      </c>
      <c r="L15" s="60">
        <f>IF(J15&lt;&gt;0,K15/H15,"")</f>
        <v>17</v>
      </c>
      <c r="M15" s="64">
        <f>IF(J15&lt;&gt;0,J15/K15,"")</f>
        <v>6</v>
      </c>
      <c r="N15" s="66">
        <f>1991375+0+102</f>
        <v>1991477</v>
      </c>
      <c r="O15" s="41">
        <f>265655+0+17</f>
        <v>265672</v>
      </c>
      <c r="P15" s="68">
        <f>IF(N15&lt;&gt;0,N15/O15,"")</f>
        <v>7.495998825619561</v>
      </c>
    </row>
    <row r="16" spans="1:16" s="5" customFormat="1" ht="22.5" customHeight="1">
      <c r="A16" s="4">
        <v>6</v>
      </c>
      <c r="B16" s="22"/>
      <c r="C16" s="52"/>
      <c r="D16" s="53"/>
      <c r="E16" s="54"/>
      <c r="F16" s="54"/>
      <c r="G16" s="45"/>
      <c r="H16" s="46"/>
      <c r="I16" s="46"/>
      <c r="J16" s="70"/>
      <c r="K16" s="59"/>
      <c r="L16" s="60"/>
      <c r="M16" s="64"/>
      <c r="N16" s="66"/>
      <c r="O16" s="41"/>
      <c r="P16" s="68"/>
    </row>
    <row r="17" spans="1:16" s="2" customFormat="1" ht="22.5" customHeight="1">
      <c r="A17" s="4">
        <v>7</v>
      </c>
      <c r="B17" s="22"/>
      <c r="C17" s="52"/>
      <c r="D17" s="53"/>
      <c r="E17" s="54"/>
      <c r="F17" s="54"/>
      <c r="G17" s="45"/>
      <c r="H17" s="46"/>
      <c r="I17" s="46"/>
      <c r="J17" s="70"/>
      <c r="K17" s="59"/>
      <c r="L17" s="60"/>
      <c r="M17" s="64"/>
      <c r="N17" s="66"/>
      <c r="O17" s="89"/>
      <c r="P17" s="68"/>
    </row>
    <row r="18" spans="1:16" s="2" customFormat="1" ht="22.5" customHeight="1">
      <c r="A18" s="4">
        <v>8</v>
      </c>
      <c r="B18" s="22"/>
      <c r="C18" s="77"/>
      <c r="D18" s="78"/>
      <c r="E18" s="79"/>
      <c r="F18" s="79"/>
      <c r="G18" s="80"/>
      <c r="H18" s="81"/>
      <c r="I18" s="81"/>
      <c r="J18" s="82"/>
      <c r="K18" s="83"/>
      <c r="L18" s="84"/>
      <c r="M18" s="85"/>
      <c r="N18" s="86"/>
      <c r="O18" s="88"/>
      <c r="P18" s="87"/>
    </row>
    <row r="19" spans="1:16" s="2" customFormat="1" ht="22.5" customHeight="1">
      <c r="A19" s="4">
        <v>9</v>
      </c>
      <c r="B19" s="23"/>
      <c r="C19" s="52"/>
      <c r="D19" s="53"/>
      <c r="E19" s="54"/>
      <c r="F19" s="54"/>
      <c r="G19" s="45"/>
      <c r="H19" s="46"/>
      <c r="I19" s="46"/>
      <c r="J19" s="70"/>
      <c r="K19" s="59"/>
      <c r="L19" s="60">
        <f>IF(J19&lt;&gt;0,K19/H19,"")</f>
      </c>
      <c r="M19" s="64">
        <f>IF(J19&lt;&gt;0,J19/K19,"")</f>
      </c>
      <c r="N19" s="66"/>
      <c r="O19" s="42"/>
      <c r="P19" s="68">
        <f>IF(N19&lt;&gt;0,N19/O19,"")</f>
      </c>
    </row>
    <row r="20" spans="1:16" s="2" customFormat="1" ht="22.5" customHeight="1" thickBot="1">
      <c r="A20" s="4">
        <v>10</v>
      </c>
      <c r="B20" s="24"/>
      <c r="C20" s="55"/>
      <c r="D20" s="56"/>
      <c r="E20" s="57"/>
      <c r="F20" s="57"/>
      <c r="G20" s="47"/>
      <c r="H20" s="48"/>
      <c r="I20" s="47"/>
      <c r="J20" s="61"/>
      <c r="K20" s="62"/>
      <c r="L20" s="63">
        <f>IF(J20&lt;&gt;0,K20/H20,"")</f>
      </c>
      <c r="M20" s="65">
        <f>IF(J20&lt;&gt;0,J20/K20,"")</f>
      </c>
      <c r="N20" s="67"/>
      <c r="O20" s="43"/>
      <c r="P20" s="69">
        <f>IF(N20&lt;&gt;0,N20/O20,"")</f>
      </c>
    </row>
    <row r="21" spans="1:3" s="6" customFormat="1" ht="6" customHeight="1" thickBot="1">
      <c r="A21" s="71"/>
      <c r="B21" s="1"/>
      <c r="C21" s="1"/>
    </row>
    <row r="22" spans="1:16" s="40" customFormat="1" ht="22.5" customHeight="1" thickBot="1">
      <c r="A22" s="75"/>
      <c r="B22" s="49" t="s">
        <v>13</v>
      </c>
      <c r="C22" s="50"/>
      <c r="D22" s="50"/>
      <c r="E22" s="51"/>
      <c r="F22" s="51"/>
      <c r="G22" s="25">
        <f>SUM(G11:G20)</f>
        <v>564</v>
      </c>
      <c r="H22" s="25">
        <f>SUM(H11:H21)</f>
        <v>213</v>
      </c>
      <c r="I22" s="26"/>
      <c r="J22" s="27">
        <f>SUM(J11:J20)</f>
        <v>626952</v>
      </c>
      <c r="K22" s="28">
        <f>SUM(K11:K20)</f>
        <v>83693</v>
      </c>
      <c r="L22" s="29"/>
      <c r="M22" s="30"/>
      <c r="N22" s="27">
        <f>SUM(N11:N20)</f>
        <v>8214108</v>
      </c>
      <c r="O22" s="28">
        <f>SUM(O11:O20)</f>
        <v>1097014</v>
      </c>
      <c r="P22" s="31"/>
    </row>
    <row r="23" s="6" customFormat="1" ht="12.75" customHeight="1">
      <c r="A23" s="71"/>
    </row>
    <row r="43" ht="12.75">
      <c r="D43" s="58"/>
    </row>
    <row r="44" ht="12.75">
      <c r="D44" s="58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2007-04-13T13:50:59Z</cp:lastPrinted>
  <dcterms:created xsi:type="dcterms:W3CDTF">2004-07-30T11:27:24Z</dcterms:created>
  <dcterms:modified xsi:type="dcterms:W3CDTF">2007-04-20T14:40:14Z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