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Haftalık'!$A$1:$L$22</definedName>
  </definedNames>
  <calcPr fullCalcOnLoad="1"/>
</workbook>
</file>

<file path=xl/sharedStrings.xml><?xml version="1.0" encoding="utf-8"?>
<sst xmlns="http://schemas.openxmlformats.org/spreadsheetml/2006/main" count="49" uniqueCount="43">
  <si>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</si>
  <si>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</si>
  <si>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</si>
  <si>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</si>
  <si>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</si>
  <si>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</si>
  <si>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</si>
  <si>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</si>
  <si>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</si>
  <si>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</si>
  <si>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</si>
  <si>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</si>
  <si>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</si>
  <si>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</si>
  <si>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</si>
  <si>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</si>
  <si>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</si>
  <si>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MARS PROD.</t>
  </si>
  <si>
    <t>EVERYONE'S HERO</t>
  </si>
  <si>
    <t>TİGLON</t>
  </si>
  <si>
    <t>QUEEN, THE</t>
  </si>
  <si>
    <t>BİR İHTİMAL DAHA VAR</t>
  </si>
  <si>
    <t>CINEMEDYA - ESEK F.</t>
  </si>
  <si>
    <t>SHERRYBABY</t>
  </si>
  <si>
    <t>MISTRESS OF SPICES</t>
  </si>
  <si>
    <t>LİMON</t>
  </si>
  <si>
    <t>CURSE OF THE GOLDEN FLOWER, THE</t>
  </si>
  <si>
    <t>SHI GAN (TIME)</t>
  </si>
  <si>
    <t>CINECLICK</t>
  </si>
  <si>
    <t>TAPAS</t>
  </si>
  <si>
    <t>ASKD</t>
  </si>
  <si>
    <t>FILMS DIST.</t>
  </si>
  <si>
    <t>2007 / 15</t>
  </si>
  <si>
    <t>06 - 12 Nisan 2007</t>
  </si>
  <si>
    <t>PAN'S LABYRINTH</t>
  </si>
  <si>
    <t>WILD BUNCH</t>
  </si>
  <si>
    <t>DEATH OF A PRESIDENT</t>
  </si>
  <si>
    <t>A.E. FILM</t>
  </si>
  <si>
    <t>GRBAVICA</t>
  </si>
  <si>
    <t>İRFAN FİLM</t>
  </si>
  <si>
    <t>MANDERLAY</t>
  </si>
  <si>
    <t>BİR F. - ERMAN F.</t>
  </si>
  <si>
    <t>SECRET THINGS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</si>
</sst>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7729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6200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23925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48.28125" style="9" customWidth="1"/>
    <col min="3" max="3" width="12.57421875" style="9" bestFit="1" customWidth="1"/>
    <col min="4" max="4" width="27.42187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62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29"/>
      <c r="N2" s="12" t="s">
        <v>9</v>
      </c>
      <c r="O2" s="63" t="s">
        <v>32</v>
      </c>
      <c r="P2" s="64"/>
    </row>
    <row r="3" spans="1:16" ht="18" customHeight="1">
      <c r="A3" s="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9"/>
      <c r="N3" s="67" t="s">
        <v>33</v>
      </c>
      <c r="O3" s="68"/>
      <c r="P3" s="69"/>
    </row>
    <row r="4" spans="1:16" ht="18" customHeight="1" thickBot="1">
      <c r="A4" s="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29"/>
      <c r="N4" s="30" t="s">
        <v>8</v>
      </c>
      <c r="O4" s="65" t="s">
        <v>11</v>
      </c>
      <c r="P4" s="66"/>
    </row>
    <row r="5" spans="1:13" ht="6" customHeight="1" thickBo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8" t="s">
        <v>13</v>
      </c>
      <c r="H6" s="70"/>
      <c r="I6" s="70"/>
      <c r="J6" s="70"/>
      <c r="K6" s="70"/>
      <c r="L6" s="71"/>
      <c r="M6" s="36"/>
      <c r="N6" s="58" t="s">
        <v>6</v>
      </c>
      <c r="O6" s="59"/>
      <c r="P6" s="60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54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55" t="s">
        <v>15</v>
      </c>
      <c r="M7" s="48"/>
      <c r="N7" s="56" t="s">
        <v>5</v>
      </c>
      <c r="O7" s="47" t="s">
        <v>10</v>
      </c>
      <c r="P7" s="55" t="s">
        <v>15</v>
      </c>
      <c r="Q7" s="39"/>
    </row>
    <row r="8" spans="1:17" s="24" customFormat="1" ht="24.75" customHeight="1">
      <c r="A8" s="23">
        <v>1</v>
      </c>
      <c r="B8" s="49" t="s">
        <v>34</v>
      </c>
      <c r="C8" s="3">
        <v>39178</v>
      </c>
      <c r="D8" s="2" t="s">
        <v>35</v>
      </c>
      <c r="E8" s="4">
        <v>43</v>
      </c>
      <c r="F8" s="38"/>
      <c r="G8" s="51">
        <v>43</v>
      </c>
      <c r="H8" s="41">
        <v>1</v>
      </c>
      <c r="I8" s="42">
        <v>37459</v>
      </c>
      <c r="J8" s="43">
        <v>334660</v>
      </c>
      <c r="K8" s="44">
        <f>I8/G8</f>
        <v>871.1395348837209</v>
      </c>
      <c r="L8" s="52">
        <f>J8/I8</f>
        <v>8.93403454443525</v>
      </c>
      <c r="M8" s="45"/>
      <c r="N8" s="53">
        <f>37459</f>
        <v>37459</v>
      </c>
      <c r="O8" s="43">
        <f>334660</f>
        <v>334660</v>
      </c>
      <c r="P8" s="52">
        <f>O8/N8</f>
        <v>8.93403454443525</v>
      </c>
      <c r="Q8" s="40"/>
    </row>
    <row r="9" spans="1:17" s="24" customFormat="1" ht="24.75" customHeight="1">
      <c r="A9" s="23">
        <v>2</v>
      </c>
      <c r="B9" s="49" t="s">
        <v>26</v>
      </c>
      <c r="C9" s="3">
        <v>39164</v>
      </c>
      <c r="D9" s="2" t="s">
        <v>19</v>
      </c>
      <c r="E9" s="4">
        <v>40</v>
      </c>
      <c r="F9" s="38"/>
      <c r="G9" s="51">
        <v>35</v>
      </c>
      <c r="H9" s="41">
        <v>3</v>
      </c>
      <c r="I9" s="42">
        <v>3293</v>
      </c>
      <c r="J9" s="43">
        <v>20806.5</v>
      </c>
      <c r="K9" s="44">
        <f>I9/G9</f>
        <v>94.08571428571429</v>
      </c>
      <c r="L9" s="52">
        <f>J9/I9</f>
        <v>6.318402672335257</v>
      </c>
      <c r="M9" s="45"/>
      <c r="N9" s="53">
        <f>15270+7788+3293</f>
        <v>26351</v>
      </c>
      <c r="O9" s="43">
        <f>136863.5+71331.5+20806.5</f>
        <v>229001.5</v>
      </c>
      <c r="P9" s="52">
        <f>O9/N9</f>
        <v>8.690429205722744</v>
      </c>
      <c r="Q9" s="40"/>
    </row>
    <row r="10" spans="1:17" s="24" customFormat="1" ht="24.75" customHeight="1">
      <c r="A10" s="23">
        <v>3</v>
      </c>
      <c r="B10" s="49" t="s">
        <v>40</v>
      </c>
      <c r="C10" s="3">
        <v>38660</v>
      </c>
      <c r="D10" s="2" t="s">
        <v>41</v>
      </c>
      <c r="E10" s="4">
        <v>8</v>
      </c>
      <c r="F10" s="38"/>
      <c r="G10" s="51">
        <v>3</v>
      </c>
      <c r="H10" s="41">
        <v>18</v>
      </c>
      <c r="I10" s="42">
        <v>1069</v>
      </c>
      <c r="J10" s="43">
        <v>4276</v>
      </c>
      <c r="K10" s="44">
        <f>I10/G10</f>
        <v>356.3333333333333</v>
      </c>
      <c r="L10" s="52">
        <f>J10/I10</f>
        <v>4</v>
      </c>
      <c r="M10" s="45"/>
      <c r="N10" s="53">
        <f>4953+2834+1525+1678+808+620+471+396+356+11+12+30+792+277+5+53+11+1069</f>
        <v>15901</v>
      </c>
      <c r="O10" s="43">
        <f>37589.5+21430+10735+7513+3397+2698.5+1694+1188+1068+61+66+192+2376+831+15+403+55+4276</f>
        <v>95588</v>
      </c>
      <c r="P10" s="52">
        <f>O10/N10</f>
        <v>6.011445821017546</v>
      </c>
      <c r="Q10" s="40"/>
    </row>
    <row r="11" spans="1:17" s="24" customFormat="1" ht="24.75" customHeight="1">
      <c r="A11" s="23">
        <v>4</v>
      </c>
      <c r="B11" s="49" t="s">
        <v>36</v>
      </c>
      <c r="C11" s="3">
        <v>39178</v>
      </c>
      <c r="D11" s="2" t="s">
        <v>37</v>
      </c>
      <c r="E11" s="4">
        <v>5</v>
      </c>
      <c r="F11" s="38"/>
      <c r="G11" s="51">
        <v>5</v>
      </c>
      <c r="H11" s="41">
        <v>1</v>
      </c>
      <c r="I11" s="42">
        <v>870</v>
      </c>
      <c r="J11" s="43">
        <v>6989</v>
      </c>
      <c r="K11" s="44">
        <f>I11/G11</f>
        <v>174</v>
      </c>
      <c r="L11" s="52">
        <f>J11/I11</f>
        <v>8.033333333333333</v>
      </c>
      <c r="M11" s="45"/>
      <c r="N11" s="53">
        <f>870</f>
        <v>870</v>
      </c>
      <c r="O11" s="43">
        <f>6989</f>
        <v>6989</v>
      </c>
      <c r="P11" s="52">
        <f>O11/N11</f>
        <v>8.033333333333333</v>
      </c>
      <c r="Q11" s="40"/>
    </row>
    <row r="12" spans="1:17" s="24" customFormat="1" ht="24.75" customHeight="1">
      <c r="A12" s="23">
        <v>5</v>
      </c>
      <c r="B12" s="49" t="s">
        <v>18</v>
      </c>
      <c r="C12" s="3">
        <v>39094</v>
      </c>
      <c r="D12" s="2" t="s">
        <v>19</v>
      </c>
      <c r="E12" s="4">
        <v>42</v>
      </c>
      <c r="F12" s="38"/>
      <c r="G12" s="51">
        <v>6</v>
      </c>
      <c r="H12" s="41">
        <v>13</v>
      </c>
      <c r="I12" s="42">
        <v>873</v>
      </c>
      <c r="J12" s="43">
        <v>3567.5</v>
      </c>
      <c r="K12" s="44">
        <f>I12/G12</f>
        <v>145.5</v>
      </c>
      <c r="L12" s="52">
        <f>J12/I12</f>
        <v>4.086483390607102</v>
      </c>
      <c r="M12" s="45"/>
      <c r="N12" s="53">
        <f>13983+14934+8576+5091+3923+2713+2832+1841+2655+2061+838+293+873</f>
        <v>60613</v>
      </c>
      <c r="O12" s="43">
        <f>116992.5+114120.5+59552+32990+22575.5+13689.5+13072.5+9182.5+12776+9530.5+3684.5+1508.5+3567.5</f>
        <v>413242</v>
      </c>
      <c r="P12" s="52">
        <f>O12/N12</f>
        <v>6.817712371933414</v>
      </c>
      <c r="Q12" s="40"/>
    </row>
    <row r="13" spans="1:17" s="24" customFormat="1" ht="24.75" customHeight="1">
      <c r="A13" s="23">
        <v>6</v>
      </c>
      <c r="B13" s="1" t="s">
        <v>24</v>
      </c>
      <c r="C13" s="3">
        <v>39115</v>
      </c>
      <c r="D13" s="2" t="s">
        <v>25</v>
      </c>
      <c r="E13" s="4">
        <v>7</v>
      </c>
      <c r="F13" s="38"/>
      <c r="G13" s="51">
        <v>5</v>
      </c>
      <c r="H13" s="41">
        <v>9</v>
      </c>
      <c r="I13" s="42">
        <v>532</v>
      </c>
      <c r="J13" s="43">
        <v>2916</v>
      </c>
      <c r="K13" s="44">
        <f>I13/G13</f>
        <v>106.4</v>
      </c>
      <c r="L13" s="52">
        <f>J13/I13</f>
        <v>5.481203007518797</v>
      </c>
      <c r="M13" s="57"/>
      <c r="N13" s="53">
        <f>1861+315+483+453+199+125+780+688+532</f>
        <v>5436</v>
      </c>
      <c r="O13" s="43">
        <f>17653+2664+2547+3149.5+1301+782+4139+3319+2916</f>
        <v>38470.5</v>
      </c>
      <c r="P13" s="52">
        <f>O13/N13</f>
        <v>7.076986754966887</v>
      </c>
      <c r="Q13" s="40"/>
    </row>
    <row r="14" spans="1:17" s="24" customFormat="1" ht="24.75" customHeight="1">
      <c r="A14" s="23">
        <v>7</v>
      </c>
      <c r="B14" s="49" t="s">
        <v>38</v>
      </c>
      <c r="C14" s="3">
        <v>39178</v>
      </c>
      <c r="D14" s="2" t="s">
        <v>39</v>
      </c>
      <c r="E14" s="4">
        <v>2</v>
      </c>
      <c r="F14" s="38"/>
      <c r="G14" s="51">
        <v>3</v>
      </c>
      <c r="H14" s="41">
        <v>1</v>
      </c>
      <c r="I14" s="42">
        <v>445</v>
      </c>
      <c r="J14" s="43">
        <v>3994</v>
      </c>
      <c r="K14" s="44">
        <f>I14/G14</f>
        <v>148.33333333333334</v>
      </c>
      <c r="L14" s="52">
        <f>J14/I14</f>
        <v>8.975280898876404</v>
      </c>
      <c r="M14" s="45"/>
      <c r="N14" s="53">
        <f>445</f>
        <v>445</v>
      </c>
      <c r="O14" s="43">
        <f>3994</f>
        <v>3994</v>
      </c>
      <c r="P14" s="52">
        <f>O14/N14</f>
        <v>8.975280898876404</v>
      </c>
      <c r="Q14" s="40"/>
    </row>
    <row r="15" spans="1:17" s="24" customFormat="1" ht="24.75" customHeight="1">
      <c r="A15" s="23">
        <v>8</v>
      </c>
      <c r="B15" s="49" t="s">
        <v>27</v>
      </c>
      <c r="C15" s="3">
        <v>39087</v>
      </c>
      <c r="D15" s="2" t="s">
        <v>28</v>
      </c>
      <c r="E15" s="4">
        <v>1</v>
      </c>
      <c r="F15" s="38"/>
      <c r="G15" s="51">
        <v>1</v>
      </c>
      <c r="H15" s="41">
        <v>12</v>
      </c>
      <c r="I15" s="42">
        <v>445</v>
      </c>
      <c r="J15" s="43">
        <v>1780</v>
      </c>
      <c r="K15" s="44">
        <f>I15/G15</f>
        <v>445</v>
      </c>
      <c r="L15" s="52">
        <f>J15/I15</f>
        <v>4</v>
      </c>
      <c r="M15" s="45"/>
      <c r="N15" s="53">
        <f>2920+1031+821+648+551+476+146+128+89+713+43+445+445</f>
        <v>8456</v>
      </c>
      <c r="O15" s="43">
        <f>22095+9204+7326+5702+4828+3872.5+1230+1085+707+2852+110.5+1780+1780</f>
        <v>62572</v>
      </c>
      <c r="P15" s="52">
        <f>O15/N15</f>
        <v>7.399716177861873</v>
      </c>
      <c r="Q15" s="40"/>
    </row>
    <row r="16" spans="1:17" s="24" customFormat="1" ht="24.75" customHeight="1">
      <c r="A16" s="23">
        <v>9</v>
      </c>
      <c r="B16" s="49" t="s">
        <v>21</v>
      </c>
      <c r="C16" s="3">
        <v>39150</v>
      </c>
      <c r="D16" s="2" t="s">
        <v>22</v>
      </c>
      <c r="E16" s="4">
        <v>100</v>
      </c>
      <c r="F16" s="38"/>
      <c r="G16" s="51">
        <v>8</v>
      </c>
      <c r="H16" s="41">
        <v>5</v>
      </c>
      <c r="I16" s="42">
        <v>367</v>
      </c>
      <c r="J16" s="43">
        <v>1749</v>
      </c>
      <c r="K16" s="44">
        <f>I16/G16</f>
        <v>45.875</v>
      </c>
      <c r="L16" s="52">
        <f>J16/I16</f>
        <v>4.76566757493188</v>
      </c>
      <c r="M16" s="45"/>
      <c r="N16" s="53">
        <f>30032+8139+2146+874+367</f>
        <v>41558</v>
      </c>
      <c r="O16" s="43">
        <f>221689.5+60473+12914+3842.4+1749</f>
        <v>300667.9</v>
      </c>
      <c r="P16" s="52">
        <f>O16/N16</f>
        <v>7.23489821454353</v>
      </c>
      <c r="Q16" s="40"/>
    </row>
    <row r="17" spans="1:17" s="24" customFormat="1" ht="24.75" customHeight="1">
      <c r="A17" s="23">
        <v>10</v>
      </c>
      <c r="B17" s="1" t="s">
        <v>42</v>
      </c>
      <c r="C17" s="3">
        <v>38191</v>
      </c>
      <c r="D17" s="2" t="s">
        <v>31</v>
      </c>
      <c r="E17" s="4">
        <v>3</v>
      </c>
      <c r="F17" s="38"/>
      <c r="G17" s="51">
        <v>1</v>
      </c>
      <c r="H17" s="41">
        <v>37</v>
      </c>
      <c r="I17" s="42">
        <v>272</v>
      </c>
      <c r="J17" s="43">
        <v>435.2</v>
      </c>
      <c r="K17" s="44">
        <f>I17/G17</f>
        <v>272</v>
      </c>
      <c r="L17" s="52">
        <f>J17/I17</f>
        <v>1.5999999999999999</v>
      </c>
      <c r="M17" s="45"/>
      <c r="N17" s="53">
        <f>6652+184+308+91+121+145+107+608+160+57+19+117+20+36+475+414+320+44+284+194+77+21+125+216+42+25+24+502+119+272</f>
        <v>11779</v>
      </c>
      <c r="O17" s="43">
        <f>44809+939+1634+438+363+435+381+3327+826+257+76+414+70+126+1425+2370+1830+247+1881+1257+293+158+874+1298+210+125+120+803.2+476+435.2</f>
        <v>67897.4</v>
      </c>
      <c r="P17" s="52">
        <f>O17/N17</f>
        <v>5.76427540538246</v>
      </c>
      <c r="Q17" s="40"/>
    </row>
    <row r="18" spans="1:17" s="24" customFormat="1" ht="24.75" customHeight="1">
      <c r="A18" s="23">
        <v>11</v>
      </c>
      <c r="B18" s="49" t="s">
        <v>20</v>
      </c>
      <c r="C18" s="3">
        <v>39136</v>
      </c>
      <c r="D18" s="2" t="s">
        <v>19</v>
      </c>
      <c r="E18" s="4">
        <v>24</v>
      </c>
      <c r="F18" s="38"/>
      <c r="G18" s="51">
        <v>7</v>
      </c>
      <c r="H18" s="41">
        <v>7</v>
      </c>
      <c r="I18" s="42">
        <v>161</v>
      </c>
      <c r="J18" s="43">
        <v>911.5</v>
      </c>
      <c r="K18" s="44">
        <f>I18/G18</f>
        <v>23</v>
      </c>
      <c r="L18" s="52">
        <f>J18/I18</f>
        <v>5.661490683229814</v>
      </c>
      <c r="M18" s="45"/>
      <c r="N18" s="53">
        <f>316+26059+16381+7578+1438+1323+2416+161</f>
        <v>55672</v>
      </c>
      <c r="O18" s="43">
        <f>3098.5+271243.5+169425.5+71165+13258+8600.5+14362.5+911.5</f>
        <v>552065</v>
      </c>
      <c r="P18" s="52">
        <f>O18/N18</f>
        <v>9.916385256502371</v>
      </c>
      <c r="Q18" s="40"/>
    </row>
    <row r="19" spans="1:17" s="24" customFormat="1" ht="24.75" customHeight="1">
      <c r="A19" s="23">
        <v>12</v>
      </c>
      <c r="B19" s="1" t="s">
        <v>29</v>
      </c>
      <c r="C19" s="3">
        <v>39059</v>
      </c>
      <c r="D19" s="2" t="s">
        <v>30</v>
      </c>
      <c r="E19" s="4">
        <v>4</v>
      </c>
      <c r="F19" s="38"/>
      <c r="G19" s="51">
        <v>1</v>
      </c>
      <c r="H19" s="41">
        <v>13</v>
      </c>
      <c r="I19" s="42">
        <v>71</v>
      </c>
      <c r="J19" s="43">
        <v>414</v>
      </c>
      <c r="K19" s="44">
        <f>I19/G19</f>
        <v>71</v>
      </c>
      <c r="L19" s="52">
        <f>J19/I19</f>
        <v>5.830985915492958</v>
      </c>
      <c r="M19" s="45"/>
      <c r="N19" s="53">
        <f>1000+688+315+110+14+91+238+267+24+49+68+759+1001+71</f>
        <v>4695</v>
      </c>
      <c r="O19" s="43">
        <f>5003+5487+2620+995+115+453+952+1068+60+117+340+2970+8402+414</f>
        <v>28996</v>
      </c>
      <c r="P19" s="52">
        <f>O19/N19</f>
        <v>6.175931842385516</v>
      </c>
      <c r="Q19" s="40"/>
    </row>
    <row r="20" spans="1:17" s="24" customFormat="1" ht="24.75" customHeight="1">
      <c r="A20" s="23">
        <v>13</v>
      </c>
      <c r="B20" s="49" t="s">
        <v>23</v>
      </c>
      <c r="C20" s="3">
        <v>39157</v>
      </c>
      <c r="D20" s="2" t="s">
        <v>17</v>
      </c>
      <c r="E20" s="4">
        <v>1</v>
      </c>
      <c r="F20" s="38"/>
      <c r="G20" s="51">
        <v>1</v>
      </c>
      <c r="H20" s="41">
        <v>4</v>
      </c>
      <c r="I20" s="42">
        <v>25</v>
      </c>
      <c r="J20" s="43">
        <v>292</v>
      </c>
      <c r="K20" s="44">
        <f>I20/G20</f>
        <v>25</v>
      </c>
      <c r="L20" s="52">
        <f>J20/I20</f>
        <v>11.68</v>
      </c>
      <c r="M20" s="45"/>
      <c r="N20" s="53">
        <f>578+442+162+25</f>
        <v>1207</v>
      </c>
      <c r="O20" s="43">
        <f>4040+3088+878+292</f>
        <v>8298</v>
      </c>
      <c r="P20" s="52">
        <f>O20/N20</f>
        <v>6.874896437448219</v>
      </c>
      <c r="Q20" s="40"/>
    </row>
    <row r="21" spans="1:13" ht="6" customHeight="1" thickBot="1">
      <c r="A21" s="20"/>
      <c r="B21" s="13"/>
      <c r="C21" s="14"/>
      <c r="D21" s="15"/>
      <c r="E21" s="15"/>
      <c r="F21" s="15"/>
      <c r="G21" s="16"/>
      <c r="H21" s="16"/>
      <c r="I21" s="17"/>
      <c r="J21" s="18"/>
      <c r="K21" s="17"/>
      <c r="L21" s="18"/>
      <c r="M21" s="18"/>
    </row>
    <row r="22" spans="1:13" ht="20.25" customHeight="1" thickBot="1">
      <c r="A22" s="20"/>
      <c r="B22" s="61" t="s">
        <v>6</v>
      </c>
      <c r="C22" s="61"/>
      <c r="D22" s="61"/>
      <c r="E22" s="61"/>
      <c r="F22" s="31"/>
      <c r="G22" s="32">
        <f>SUM(G8:G20)</f>
        <v>119</v>
      </c>
      <c r="H22" s="32" t="s">
        <v>14</v>
      </c>
      <c r="I22" s="34">
        <f>SUM(I8:I20)</f>
        <v>45882</v>
      </c>
      <c r="J22" s="35">
        <f>SUM(J8:J20)</f>
        <v>382790.7</v>
      </c>
      <c r="K22" s="50">
        <f>I22/G22</f>
        <v>385.56302521008405</v>
      </c>
      <c r="L22" s="33">
        <f>J22/I22</f>
        <v>8.342938407218517</v>
      </c>
      <c r="M22" s="10"/>
    </row>
  </sheetData>
  <mergeCells count="7">
    <mergeCell ref="N6:P6"/>
    <mergeCell ref="B22:E22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2007-04-13T14:14:54Z</dcterms:modified>
  <cp:category/>
  <cp:version/>
  <cp:contentType/>
  <cp:contentStatus/>
</cp:coreProperties>
</file>