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Haftalık'!$A$1:$L$19</definedName>
  </definedNames>
  <calcPr fullCalcOnLoad="1"/>
</workbook>
</file>

<file path=xl/sharedStrings.xml><?xml version="1.0" encoding="utf-8"?>
<sst xmlns="http://schemas.openxmlformats.org/spreadsheetml/2006/main" count="43" uniqueCount="38">
  <si>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</si>
  <si>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</si>
  <si>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</si>
  <si>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</si>
  <si>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</si>
  <si>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</si>
  <si>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</si>
  <si>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</si>
  <si>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</si>
  <si>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</si>
  <si>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</si>
  <si>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</si>
  <si>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</si>
  <si>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PATHE</t>
  </si>
  <si>
    <t>WIND THAT SHAKES THE BARLEY, THE</t>
  </si>
  <si>
    <t>BU HAFTA</t>
  </si>
  <si>
    <t>-</t>
  </si>
  <si>
    <t>ORT. BİLET (YTL)</t>
  </si>
  <si>
    <t>SALON BAŞINA SEY.</t>
  </si>
  <si>
    <t>MARS PROD.</t>
  </si>
  <si>
    <t>EVERYONE'S HERO</t>
  </si>
  <si>
    <t>TİGLON</t>
  </si>
  <si>
    <t>LİMON</t>
  </si>
  <si>
    <t>MISTRESS OF SPICES</t>
  </si>
  <si>
    <t>BOSS OF IT ALL, THE</t>
  </si>
  <si>
    <t>TRUST</t>
  </si>
  <si>
    <t>12:08 EAST OF BUCHAREST</t>
  </si>
  <si>
    <t>QUEEN, THE</t>
  </si>
  <si>
    <t>ALLEGRO</t>
  </si>
  <si>
    <t>CELLULOID</t>
  </si>
  <si>
    <t>2007 / 10</t>
  </si>
  <si>
    <t>02 - 08 Mart 2007</t>
  </si>
  <si>
    <t>SHI GAN (TIME)</t>
  </si>
  <si>
    <t>CINECLICK</t>
  </si>
  <si>
    <t>13 / TZAMETI</t>
  </si>
  <si>
    <t>MK2</t>
  </si>
  <si>
    <t>TAPAS</t>
  </si>
  <si>
    <t>ASKD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</si>
</sst>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790575"/>
          <a:ext cx="58959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93445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" bestFit="1" customWidth="1"/>
    <col min="2" max="2" width="48.28125" style="9" bestFit="1" customWidth="1"/>
    <col min="3" max="3" width="12.57421875" style="9" bestFit="1" customWidth="1"/>
    <col min="4" max="4" width="22.8515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9"/>
      <c r="N2" s="12" t="s">
        <v>9</v>
      </c>
      <c r="O2" s="57" t="s">
        <v>30</v>
      </c>
      <c r="P2" s="58"/>
    </row>
    <row r="3" spans="1:16" ht="18" customHeight="1">
      <c r="A3" s="2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9"/>
      <c r="N3" s="61" t="s">
        <v>31</v>
      </c>
      <c r="O3" s="62"/>
      <c r="P3" s="63"/>
    </row>
    <row r="4" spans="1:16" ht="18" customHeight="1" thickBot="1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9"/>
      <c r="N4" s="30" t="s">
        <v>8</v>
      </c>
      <c r="O4" s="59" t="s">
        <v>11</v>
      </c>
      <c r="P4" s="60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3" t="s">
        <v>15</v>
      </c>
      <c r="H6" s="53"/>
      <c r="I6" s="53"/>
      <c r="J6" s="53"/>
      <c r="K6" s="53"/>
      <c r="L6" s="53"/>
      <c r="M6" s="36"/>
      <c r="N6" s="53" t="s">
        <v>6</v>
      </c>
      <c r="O6" s="54"/>
      <c r="P6" s="54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18</v>
      </c>
      <c r="L7" s="47" t="s">
        <v>17</v>
      </c>
      <c r="M7" s="48"/>
      <c r="N7" s="47" t="s">
        <v>5</v>
      </c>
      <c r="O7" s="47" t="s">
        <v>10</v>
      </c>
      <c r="P7" s="47" t="s">
        <v>17</v>
      </c>
      <c r="Q7" s="39"/>
    </row>
    <row r="8" spans="1:17" s="24" customFormat="1" ht="24.75" customHeight="1">
      <c r="A8" s="23">
        <v>1</v>
      </c>
      <c r="B8" s="49" t="s">
        <v>27</v>
      </c>
      <c r="C8" s="3">
        <v>39136</v>
      </c>
      <c r="D8" s="2" t="s">
        <v>21</v>
      </c>
      <c r="E8" s="4">
        <v>24</v>
      </c>
      <c r="F8" s="38"/>
      <c r="G8" s="41">
        <v>24</v>
      </c>
      <c r="H8" s="41">
        <v>2</v>
      </c>
      <c r="I8" s="42">
        <v>16381</v>
      </c>
      <c r="J8" s="43">
        <v>169425.5</v>
      </c>
      <c r="K8" s="44">
        <f aca="true" t="shared" si="0" ref="K8:K17">I8/G8</f>
        <v>682.5416666666666</v>
      </c>
      <c r="L8" s="52">
        <f aca="true" t="shared" si="1" ref="L8:L17">J8/I8</f>
        <v>10.342805689518345</v>
      </c>
      <c r="M8" s="45"/>
      <c r="N8" s="42">
        <f>316+26059+16381</f>
        <v>42756</v>
      </c>
      <c r="O8" s="43">
        <f>3098.5+271243.5+169425.5</f>
        <v>443767.5</v>
      </c>
      <c r="P8" s="52">
        <f aca="true" t="shared" si="2" ref="P8:P16">O8/N8</f>
        <v>10.379069604266068</v>
      </c>
      <c r="Q8" s="40"/>
    </row>
    <row r="9" spans="1:17" s="24" customFormat="1" ht="24.75" customHeight="1">
      <c r="A9" s="23">
        <v>2</v>
      </c>
      <c r="B9" s="49" t="s">
        <v>20</v>
      </c>
      <c r="C9" s="3">
        <v>39094</v>
      </c>
      <c r="D9" s="2" t="s">
        <v>21</v>
      </c>
      <c r="E9" s="4">
        <v>42</v>
      </c>
      <c r="F9" s="38"/>
      <c r="G9" s="41">
        <v>20</v>
      </c>
      <c r="H9" s="41">
        <v>8</v>
      </c>
      <c r="I9" s="42">
        <v>1841</v>
      </c>
      <c r="J9" s="43">
        <v>9182.5</v>
      </c>
      <c r="K9" s="44">
        <f t="shared" si="0"/>
        <v>92.05</v>
      </c>
      <c r="L9" s="52">
        <f t="shared" si="1"/>
        <v>4.987778381314503</v>
      </c>
      <c r="M9" s="45"/>
      <c r="N9" s="42">
        <f>13983+14934+8576+5091+3923+2713+2832+1841</f>
        <v>53893</v>
      </c>
      <c r="O9" s="43">
        <f>116992.5+114120.5+59552+32990+22575.5+13689.5+13072.5+9182.5</f>
        <v>382175</v>
      </c>
      <c r="P9" s="52">
        <f t="shared" si="2"/>
        <v>7.091366225669382</v>
      </c>
      <c r="Q9" s="40"/>
    </row>
    <row r="10" spans="1:17" s="24" customFormat="1" ht="24.75" customHeight="1">
      <c r="A10" s="23">
        <v>3</v>
      </c>
      <c r="B10" s="1" t="s">
        <v>28</v>
      </c>
      <c r="C10" s="3">
        <v>38849</v>
      </c>
      <c r="D10" s="2" t="s">
        <v>29</v>
      </c>
      <c r="E10" s="4">
        <v>4</v>
      </c>
      <c r="F10" s="38"/>
      <c r="G10" s="41">
        <v>1</v>
      </c>
      <c r="H10" s="41">
        <v>15</v>
      </c>
      <c r="I10" s="42">
        <v>416</v>
      </c>
      <c r="J10" s="43">
        <v>1664</v>
      </c>
      <c r="K10" s="44">
        <f>I10/G10</f>
        <v>416</v>
      </c>
      <c r="L10" s="52">
        <f>J10/I10</f>
        <v>4</v>
      </c>
      <c r="M10" s="45"/>
      <c r="N10" s="42">
        <f>1678+1149+734+247+1506+495+228+65+102+238+356+150+5+7+29+416</f>
        <v>7405</v>
      </c>
      <c r="O10" s="43">
        <f>12183.25+8569+5406+1833+4570+3387+1518.5+434.5+616.5+714+1068+450+27+36+75.5+1664</f>
        <v>42552.25</v>
      </c>
      <c r="P10" s="52">
        <f>O10/N10</f>
        <v>5.746421336934504</v>
      </c>
      <c r="Q10" s="40"/>
    </row>
    <row r="11" spans="1:17" s="24" customFormat="1" ht="24.75" customHeight="1">
      <c r="A11" s="23">
        <v>4</v>
      </c>
      <c r="B11" s="1" t="s">
        <v>23</v>
      </c>
      <c r="C11" s="3">
        <v>39115</v>
      </c>
      <c r="D11" s="2" t="s">
        <v>22</v>
      </c>
      <c r="E11" s="4">
        <v>7</v>
      </c>
      <c r="F11" s="38"/>
      <c r="G11" s="41">
        <v>5</v>
      </c>
      <c r="H11" s="41">
        <v>5</v>
      </c>
      <c r="I11" s="42">
        <v>199</v>
      </c>
      <c r="J11" s="43">
        <v>1301</v>
      </c>
      <c r="K11" s="44">
        <f t="shared" si="0"/>
        <v>39.8</v>
      </c>
      <c r="L11" s="52">
        <f t="shared" si="1"/>
        <v>6.5376884422110555</v>
      </c>
      <c r="M11" s="51"/>
      <c r="N11" s="42">
        <f>1861+315+483+453+199</f>
        <v>3311</v>
      </c>
      <c r="O11" s="43">
        <f>17653+2664+2547+3149.5+1301</f>
        <v>27314.5</v>
      </c>
      <c r="P11" s="52">
        <f t="shared" si="2"/>
        <v>8.249622470552703</v>
      </c>
      <c r="Q11" s="40"/>
    </row>
    <row r="12" spans="1:17" s="24" customFormat="1" ht="24.75" customHeight="1">
      <c r="A12" s="23">
        <v>5</v>
      </c>
      <c r="B12" s="49" t="s">
        <v>26</v>
      </c>
      <c r="C12" s="3">
        <v>39094</v>
      </c>
      <c r="D12" s="2" t="s">
        <v>19</v>
      </c>
      <c r="E12" s="4">
        <v>2</v>
      </c>
      <c r="F12" s="38"/>
      <c r="G12" s="41">
        <v>1</v>
      </c>
      <c r="H12" s="41">
        <v>7</v>
      </c>
      <c r="I12" s="42">
        <v>162</v>
      </c>
      <c r="J12" s="43">
        <v>1402</v>
      </c>
      <c r="K12" s="44">
        <f t="shared" si="0"/>
        <v>162</v>
      </c>
      <c r="L12" s="52">
        <f t="shared" si="1"/>
        <v>8.654320987654321</v>
      </c>
      <c r="M12" s="45"/>
      <c r="N12" s="42">
        <f>480+951+563+174+267+31+416+162</f>
        <v>3044</v>
      </c>
      <c r="O12" s="43">
        <f>1685+7070+4182+870+1068+308+1896+1402</f>
        <v>18481</v>
      </c>
      <c r="P12" s="52">
        <f t="shared" si="2"/>
        <v>6.071287779237845</v>
      </c>
      <c r="Q12" s="40"/>
    </row>
    <row r="13" spans="1:17" s="24" customFormat="1" ht="24.75" customHeight="1">
      <c r="A13" s="23">
        <v>6</v>
      </c>
      <c r="B13" s="49" t="s">
        <v>32</v>
      </c>
      <c r="C13" s="3">
        <v>39087</v>
      </c>
      <c r="D13" s="2" t="s">
        <v>33</v>
      </c>
      <c r="E13" s="4">
        <v>1</v>
      </c>
      <c r="F13" s="38"/>
      <c r="G13" s="41">
        <v>1</v>
      </c>
      <c r="H13" s="41">
        <v>8</v>
      </c>
      <c r="I13" s="42">
        <v>89</v>
      </c>
      <c r="J13" s="43">
        <v>707</v>
      </c>
      <c r="K13" s="44">
        <f>I13/G13</f>
        <v>89</v>
      </c>
      <c r="L13" s="52">
        <f>J13/I13</f>
        <v>7.943820224719101</v>
      </c>
      <c r="M13" s="45"/>
      <c r="N13" s="42">
        <f>2920+1031+821+648+551+476+146+128+89</f>
        <v>6810</v>
      </c>
      <c r="O13" s="43">
        <f>22095+9204+7326+5702+4828+3872.5+1230+1085+707</f>
        <v>56049.5</v>
      </c>
      <c r="P13" s="52">
        <f>O13/N13</f>
        <v>8.230469897209986</v>
      </c>
      <c r="Q13" s="40"/>
    </row>
    <row r="14" spans="1:17" s="24" customFormat="1" ht="24.75" customHeight="1">
      <c r="A14" s="23">
        <v>7</v>
      </c>
      <c r="B14" s="1" t="s">
        <v>36</v>
      </c>
      <c r="C14" s="3">
        <v>39059</v>
      </c>
      <c r="D14" s="2" t="s">
        <v>37</v>
      </c>
      <c r="E14" s="4">
        <v>4</v>
      </c>
      <c r="F14" s="38"/>
      <c r="G14" s="41">
        <v>1</v>
      </c>
      <c r="H14" s="41">
        <v>10</v>
      </c>
      <c r="I14" s="42">
        <v>68</v>
      </c>
      <c r="J14" s="43">
        <v>340</v>
      </c>
      <c r="K14" s="44">
        <f>I14/G14</f>
        <v>68</v>
      </c>
      <c r="L14" s="52">
        <f>J14/I14</f>
        <v>5</v>
      </c>
      <c r="M14" s="45"/>
      <c r="N14" s="42">
        <f>1000+688+315+110+14+91+238+267+24+49+68</f>
        <v>2864</v>
      </c>
      <c r="O14" s="43">
        <f>5003+5487+2620+995+115+453+952+1068+60+117+340</f>
        <v>17210</v>
      </c>
      <c r="P14" s="52">
        <f>O14/N14</f>
        <v>6.009078212290503</v>
      </c>
      <c r="Q14" s="40"/>
    </row>
    <row r="15" spans="1:17" s="24" customFormat="1" ht="24.75" customHeight="1">
      <c r="A15" s="23">
        <v>8</v>
      </c>
      <c r="B15" s="1" t="s">
        <v>24</v>
      </c>
      <c r="C15" s="3">
        <v>39073</v>
      </c>
      <c r="D15" s="2" t="s">
        <v>25</v>
      </c>
      <c r="E15" s="4">
        <v>5</v>
      </c>
      <c r="F15" s="38"/>
      <c r="G15" s="41">
        <v>1</v>
      </c>
      <c r="H15" s="41">
        <v>8</v>
      </c>
      <c r="I15" s="42">
        <v>63</v>
      </c>
      <c r="J15" s="43">
        <v>464</v>
      </c>
      <c r="K15" s="44">
        <f>I15/G15</f>
        <v>63</v>
      </c>
      <c r="L15" s="52">
        <f>J15/I15</f>
        <v>7.365079365079365</v>
      </c>
      <c r="M15" s="45"/>
      <c r="N15" s="42">
        <f>976+367+81+7+445+445+135+63</f>
        <v>2519</v>
      </c>
      <c r="O15" s="43">
        <f>8236.5+2937+796+64+1780+1780+1015+464</f>
        <v>17072.5</v>
      </c>
      <c r="P15" s="52">
        <f>O15/N15</f>
        <v>6.777491067884081</v>
      </c>
      <c r="Q15" s="40"/>
    </row>
    <row r="16" spans="1:17" s="24" customFormat="1" ht="24.75" customHeight="1">
      <c r="A16" s="23">
        <v>9</v>
      </c>
      <c r="B16" s="1" t="s">
        <v>14</v>
      </c>
      <c r="C16" s="3">
        <v>39010</v>
      </c>
      <c r="D16" s="2" t="s">
        <v>13</v>
      </c>
      <c r="E16" s="4">
        <v>4</v>
      </c>
      <c r="F16" s="38"/>
      <c r="G16" s="41">
        <v>2</v>
      </c>
      <c r="H16" s="41">
        <v>20</v>
      </c>
      <c r="I16" s="42">
        <v>51</v>
      </c>
      <c r="J16" s="43">
        <v>351</v>
      </c>
      <c r="K16" s="44">
        <f t="shared" si="0"/>
        <v>25.5</v>
      </c>
      <c r="L16" s="52">
        <f t="shared" si="1"/>
        <v>6.882352941176471</v>
      </c>
      <c r="M16" s="45"/>
      <c r="N16" s="42">
        <f>3239+2157+1429+524+500+1570+699+278+431+179+191+394+386+373+27+447+445+84+37+384+51</f>
        <v>13825</v>
      </c>
      <c r="O16" s="43">
        <f>29917+16679+11125+3878+2666+4428+2241.5+1511+3063+970+820+1894+1723+1526+175+2339+1780+357.5+159+2083+351</f>
        <v>89686</v>
      </c>
      <c r="P16" s="52">
        <f t="shared" si="2"/>
        <v>6.487233273056058</v>
      </c>
      <c r="Q16" s="40"/>
    </row>
    <row r="17" spans="1:17" s="24" customFormat="1" ht="24.75" customHeight="1">
      <c r="A17" s="23">
        <v>10</v>
      </c>
      <c r="B17" s="1" t="s">
        <v>34</v>
      </c>
      <c r="C17" s="3">
        <v>38996</v>
      </c>
      <c r="D17" s="2" t="s">
        <v>35</v>
      </c>
      <c r="E17" s="4">
        <v>3</v>
      </c>
      <c r="F17" s="38"/>
      <c r="G17" s="41">
        <v>1</v>
      </c>
      <c r="H17" s="41">
        <v>14</v>
      </c>
      <c r="I17" s="42">
        <v>40</v>
      </c>
      <c r="J17" s="43">
        <v>104</v>
      </c>
      <c r="K17" s="44">
        <f t="shared" si="0"/>
        <v>40</v>
      </c>
      <c r="L17" s="52">
        <f t="shared" si="1"/>
        <v>2.6</v>
      </c>
      <c r="M17" s="45"/>
      <c r="N17" s="42">
        <f>2246+865+798+56+383+419+554+86+266+722+403+45+6+34+40</f>
        <v>6923</v>
      </c>
      <c r="O17" s="43">
        <f>10863.75+6916+6396+452+3034+1816+1662+291+902+2590+1209+247+34+170+104</f>
        <v>36686.75</v>
      </c>
      <c r="P17" s="52">
        <f>O17/N17</f>
        <v>5.299256102845587</v>
      </c>
      <c r="Q17" s="40"/>
    </row>
    <row r="18" spans="1:13" ht="6" customHeight="1" thickBot="1">
      <c r="A18" s="20"/>
      <c r="B18" s="13"/>
      <c r="C18" s="14"/>
      <c r="D18" s="15"/>
      <c r="E18" s="15"/>
      <c r="F18" s="15"/>
      <c r="G18" s="16"/>
      <c r="H18" s="16"/>
      <c r="I18" s="17"/>
      <c r="J18" s="18"/>
      <c r="K18" s="17"/>
      <c r="L18" s="18"/>
      <c r="M18" s="18"/>
    </row>
    <row r="19" spans="1:13" ht="20.25" customHeight="1" thickBot="1">
      <c r="A19" s="20"/>
      <c r="B19" s="55" t="s">
        <v>6</v>
      </c>
      <c r="C19" s="55"/>
      <c r="D19" s="55"/>
      <c r="E19" s="55"/>
      <c r="F19" s="31"/>
      <c r="G19" s="32">
        <f>SUM(G8:G17)</f>
        <v>57</v>
      </c>
      <c r="H19" s="32" t="s">
        <v>16</v>
      </c>
      <c r="I19" s="34">
        <f>SUM(I8:I17)</f>
        <v>19310</v>
      </c>
      <c r="J19" s="35">
        <f>SUM(J8:J17)</f>
        <v>184941</v>
      </c>
      <c r="K19" s="50">
        <f>I19/G19</f>
        <v>338.7719298245614</v>
      </c>
      <c r="L19" s="33">
        <f>J19/I19</f>
        <v>9.5774728120145</v>
      </c>
      <c r="M19" s="10"/>
    </row>
  </sheetData>
  <mergeCells count="7">
    <mergeCell ref="N6:P6"/>
    <mergeCell ref="B19:E19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2007-02-23T10:11:40Z</cp:lastPrinted>
  <dcterms:created xsi:type="dcterms:W3CDTF">2004-03-26T15:51:12Z</dcterms:created>
  <dcterms:modified xsi:type="dcterms:W3CDTF">2007-03-09T14:33:23Z</dcterms:modified>
  <cp:category/>
  <cp:version/>
  <cp:contentType/>
  <cp:contentStatus/>
</cp:coreProperties>
</file>