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50" windowHeight="8820" activeTab="0"/>
  </bookViews>
  <sheets>
    <sheet name="Bir Film Haftalık" sheetId="1" r:id="rId1"/>
  </sheets>
  <definedNames>
    <definedName name="_xlnm.Print_Area" localSheetId="0">'Bir Film Haftalık'!$A$1:$L$18</definedName>
  </definedNames>
  <calcPr fullCalcOnLoad="1"/>
</workbook>
</file>

<file path=xl/sharedStrings.xml><?xml version="1.0" encoding="utf-8"?>
<sst xmlns="http://schemas.openxmlformats.org/spreadsheetml/2006/main" count="50" uniqueCount="35">
  <si>
    <t>FİLM</t>
  </si>
  <si>
    <t>ŞİRKET</t>
  </si>
  <si>
    <t>VİZYON
TARİHİ</t>
  </si>
  <si>
    <t>HAFTA</t>
  </si>
  <si>
    <t>SALON</t>
  </si>
  <si>
    <t>SEYİRCİ</t>
  </si>
  <si>
    <t>TOPLAM</t>
  </si>
  <si>
    <t>HAFTALIK SEYİRCİ VE HASILAT RAPORU</t>
  </si>
  <si>
    <t>Kimden:</t>
  </si>
  <si>
    <t>Hafta:</t>
  </si>
  <si>
    <t>HASILAT
(YTL)</t>
  </si>
  <si>
    <t>Kemal URAL</t>
  </si>
  <si>
    <t>KOPYA ADEDİ</t>
  </si>
  <si>
    <t>PATHE</t>
  </si>
  <si>
    <t>WIND THAT SHAKES THE BARLEY, THE</t>
  </si>
  <si>
    <t>BU HAFTA</t>
  </si>
  <si>
    <t>-</t>
  </si>
  <si>
    <t>ORT. BİLET (YTL)</t>
  </si>
  <si>
    <t>SALON BAŞINA SEY.</t>
  </si>
  <si>
    <t>MARS PROD.</t>
  </si>
  <si>
    <t>EVERYONE'S HERO</t>
  </si>
  <si>
    <t>TİGLON</t>
  </si>
  <si>
    <t>LİMON</t>
  </si>
  <si>
    <t>MISTRESS OF SPICES</t>
  </si>
  <si>
    <t>BOSS OF IT ALL, THE</t>
  </si>
  <si>
    <t>TRUST</t>
  </si>
  <si>
    <t>12:08 EAST OF BUCHAREST</t>
  </si>
  <si>
    <t>QUEEN, THE</t>
  </si>
  <si>
    <t>2007 / 09</t>
  </si>
  <si>
    <t>23 Şubat - 01 Mart 2007</t>
  </si>
  <si>
    <t>+</t>
  </si>
  <si>
    <t>KNALLHART - TOUGH ENOUGH</t>
  </si>
  <si>
    <t>ALLEGRO</t>
  </si>
  <si>
    <t>CELLULOID</t>
  </si>
  <si>
    <t>MILLIONS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</si>
</sst>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  <numFmt numFmtId="174" formatCode="_-* #,##0;\-* #,##0.00\ _T_L_-;_-* &quot;-&quot;??\ _T_L_-;_-@_-"/>
    <numFmt numFmtId="175" formatCode="#,##0\ \ _-"/>
    <numFmt numFmtId="176" formatCode="#,##0_-"/>
    <numFmt numFmtId="177" formatCode="#,##0\ \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dd/mm/yy"/>
    <numFmt numFmtId="184" formatCode="_(* #,##0_);_(* \(#,##0\);_(* &quot;-&quot;??_);_(@_)"/>
    <numFmt numFmtId="185" formatCode="#,##0.00\ \ "/>
    <numFmt numFmtId="186" formatCode="#,##0\ "/>
    <numFmt numFmtId="187" formatCode="0.00\ "/>
  </numFmts>
  <fonts count="23">
    <font>
      <sz val="10"/>
      <name val="Arial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8"/>
      <color indexed="33"/>
      <name val="Arial"/>
      <family val="2"/>
    </font>
    <font>
      <sz val="12"/>
      <name val="Verdana"/>
      <family val="2"/>
    </font>
    <font>
      <b/>
      <sz val="11"/>
      <name val="Arial Black"/>
      <family val="2"/>
    </font>
    <font>
      <b/>
      <sz val="13"/>
      <color indexed="13"/>
      <name val="Verdana"/>
      <family val="2"/>
    </font>
    <font>
      <b/>
      <sz val="12"/>
      <color indexed="10"/>
      <name val="Arial"/>
      <family val="2"/>
    </font>
    <font>
      <b/>
      <sz val="10"/>
      <name val="Arial Black"/>
      <family val="2"/>
    </font>
    <font>
      <b/>
      <sz val="13"/>
      <color indexed="12"/>
      <name val="Bodoni BT"/>
      <family val="1"/>
    </font>
    <font>
      <b/>
      <sz val="13"/>
      <name val="Franklin Gothic Medium"/>
      <family val="2"/>
    </font>
    <font>
      <b/>
      <sz val="12"/>
      <name val="Arial"/>
      <family val="2"/>
    </font>
    <font>
      <b/>
      <sz val="12"/>
      <color indexed="10"/>
      <name val="Verdana"/>
      <family val="2"/>
    </font>
    <font>
      <sz val="10"/>
      <name val="Verdana"/>
      <family val="2"/>
    </font>
    <font>
      <sz val="21"/>
      <name val="Arial"/>
      <family val="2"/>
    </font>
    <font>
      <b/>
      <sz val="13"/>
      <name val="Bodoni BT"/>
      <family val="1"/>
    </font>
    <font>
      <b/>
      <sz val="28"/>
      <color indexed="18"/>
      <name val="Arial"/>
      <family val="2"/>
    </font>
    <font>
      <b/>
      <sz val="10"/>
      <name val="Arial"/>
      <family val="0"/>
    </font>
    <font>
      <b/>
      <sz val="10"/>
      <color indexed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176" fontId="9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1" fillId="3" borderId="4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1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13" fillId="0" borderId="0" xfId="0" applyNumberFormat="1" applyFont="1" applyFill="1" applyAlignment="1">
      <alignment horizontal="center" vertical="center"/>
    </xf>
    <xf numFmtId="176" fontId="14" fillId="0" borderId="0" xfId="0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1" fillId="3" borderId="5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right" vertical="center"/>
    </xf>
    <xf numFmtId="3" fontId="8" fillId="4" borderId="0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right" vertical="center"/>
    </xf>
    <xf numFmtId="3" fontId="8" fillId="4" borderId="6" xfId="0" applyNumberFormat="1" applyFont="1" applyFill="1" applyBorder="1" applyAlignment="1">
      <alignment horizontal="right" vertical="center"/>
    </xf>
    <xf numFmtId="4" fontId="8" fillId="4" borderId="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3" fontId="6" fillId="5" borderId="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176" fontId="6" fillId="6" borderId="10" xfId="0" applyNumberFormat="1" applyFont="1" applyFill="1" applyBorder="1" applyAlignment="1">
      <alignment horizontal="right" vertical="center"/>
    </xf>
    <xf numFmtId="4" fontId="6" fillId="5" borderId="11" xfId="0" applyNumberFormat="1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horizontal="right" vertical="center"/>
    </xf>
    <xf numFmtId="4" fontId="6" fillId="5" borderId="12" xfId="0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right" vertical="center"/>
    </xf>
    <xf numFmtId="0" fontId="18" fillId="3" borderId="0" xfId="0" applyFont="1" applyFill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4" fontId="6" fillId="6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0</xdr:rowOff>
    </xdr:from>
    <xdr:to>
      <xdr:col>11</xdr:col>
      <xdr:colOff>942975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3875" y="790575"/>
          <a:ext cx="11468100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0</xdr:rowOff>
    </xdr:from>
    <xdr:to>
      <xdr:col>9</xdr:col>
      <xdr:colOff>819150</xdr:colOff>
      <xdr:row>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867150" y="790575"/>
          <a:ext cx="5895975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8</xdr:col>
      <xdr:colOff>876300</xdr:colOff>
      <xdr:row>4</xdr:row>
      <xdr:rowOff>0</xdr:rowOff>
    </xdr:from>
    <xdr:to>
      <xdr:col>11</xdr:col>
      <xdr:colOff>914400</xdr:colOff>
      <xdr:row>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934450" y="790575"/>
          <a:ext cx="30289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695325</xdr:colOff>
      <xdr:row>1</xdr:row>
      <xdr:rowOff>76200</xdr:rowOff>
    </xdr:from>
    <xdr:to>
      <xdr:col>1</xdr:col>
      <xdr:colOff>1495425</xdr:colOff>
      <xdr:row>4</xdr:row>
      <xdr:rowOff>19050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80975"/>
          <a:ext cx="800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" bestFit="1" customWidth="1"/>
    <col min="2" max="2" width="48.28125" style="9" bestFit="1" customWidth="1"/>
    <col min="3" max="3" width="12.57421875" style="9" bestFit="1" customWidth="1"/>
    <col min="4" max="4" width="22.8515625" style="9" bestFit="1" customWidth="1"/>
    <col min="5" max="5" width="10.7109375" style="9" bestFit="1" customWidth="1"/>
    <col min="6" max="6" width="1.28515625" style="9" customWidth="1"/>
    <col min="7" max="8" width="9.421875" style="9" bestFit="1" customWidth="1"/>
    <col min="9" max="9" width="13.28125" style="9" bestFit="1" customWidth="1"/>
    <col min="10" max="10" width="17.421875" style="9" bestFit="1" customWidth="1"/>
    <col min="11" max="11" width="14.140625" style="9" customWidth="1"/>
    <col min="12" max="12" width="14.421875" style="9" customWidth="1"/>
    <col min="13" max="13" width="1.28515625" style="9" customWidth="1"/>
    <col min="14" max="14" width="13.28125" style="10" bestFit="1" customWidth="1"/>
    <col min="15" max="15" width="15.7109375" style="10" customWidth="1"/>
    <col min="16" max="16" width="10.57421875" style="10" customWidth="1"/>
    <col min="17" max="17" width="4.00390625" style="39" customWidth="1"/>
    <col min="18" max="16384" width="9.140625" style="10" customWidth="1"/>
  </cols>
  <sheetData>
    <row r="1" spans="1:13" ht="8.25" customHeight="1" thickBot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6" ht="18" customHeight="1">
      <c r="A2" s="20"/>
      <c r="B2" s="53" t="s">
        <v>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29"/>
      <c r="N2" s="12" t="s">
        <v>9</v>
      </c>
      <c r="O2" s="54" t="s">
        <v>28</v>
      </c>
      <c r="P2" s="55"/>
    </row>
    <row r="3" spans="1:16" ht="18" customHeight="1">
      <c r="A3" s="20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29"/>
      <c r="N3" s="58" t="s">
        <v>29</v>
      </c>
      <c r="O3" s="59"/>
      <c r="P3" s="60"/>
    </row>
    <row r="4" spans="1:16" ht="18" customHeight="1" thickBot="1">
      <c r="A4" s="20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29"/>
      <c r="N4" s="30" t="s">
        <v>8</v>
      </c>
      <c r="O4" s="56" t="s">
        <v>11</v>
      </c>
      <c r="P4" s="57"/>
    </row>
    <row r="5" spans="1:13" ht="6" customHeight="1">
      <c r="A5" s="20"/>
      <c r="B5" s="21"/>
      <c r="C5" s="25"/>
      <c r="D5" s="25"/>
      <c r="E5" s="25"/>
      <c r="F5" s="25"/>
      <c r="G5" s="25"/>
      <c r="H5" s="25"/>
      <c r="I5" s="25"/>
      <c r="J5" s="26"/>
      <c r="K5" s="27"/>
      <c r="L5" s="28"/>
      <c r="M5" s="28"/>
    </row>
    <row r="6" spans="1:16" ht="17.25" customHeight="1" thickBot="1">
      <c r="A6" s="20"/>
      <c r="B6" s="19"/>
      <c r="C6" s="19"/>
      <c r="D6" s="19"/>
      <c r="E6" s="19"/>
      <c r="F6" s="19"/>
      <c r="G6" s="61" t="s">
        <v>15</v>
      </c>
      <c r="H6" s="61"/>
      <c r="I6" s="61"/>
      <c r="J6" s="61"/>
      <c r="K6" s="61"/>
      <c r="L6" s="61"/>
      <c r="M6" s="36"/>
      <c r="N6" s="61" t="s">
        <v>6</v>
      </c>
      <c r="O6" s="63"/>
      <c r="P6" s="63"/>
    </row>
    <row r="7" spans="1:17" s="11" customFormat="1" ht="57.75" customHeight="1" thickBot="1">
      <c r="A7" s="22"/>
      <c r="B7" s="5" t="s">
        <v>0</v>
      </c>
      <c r="C7" s="7" t="s">
        <v>2</v>
      </c>
      <c r="D7" s="6" t="s">
        <v>1</v>
      </c>
      <c r="E7" s="7" t="s">
        <v>12</v>
      </c>
      <c r="F7" s="37"/>
      <c r="G7" s="46" t="s">
        <v>4</v>
      </c>
      <c r="H7" s="46" t="s">
        <v>3</v>
      </c>
      <c r="I7" s="47" t="s">
        <v>5</v>
      </c>
      <c r="J7" s="47" t="s">
        <v>10</v>
      </c>
      <c r="K7" s="47" t="s">
        <v>18</v>
      </c>
      <c r="L7" s="47" t="s">
        <v>17</v>
      </c>
      <c r="M7" s="48"/>
      <c r="N7" s="47" t="s">
        <v>5</v>
      </c>
      <c r="O7" s="47" t="s">
        <v>10</v>
      </c>
      <c r="P7" s="47" t="s">
        <v>17</v>
      </c>
      <c r="Q7" s="39"/>
    </row>
    <row r="8" spans="1:17" s="24" customFormat="1" ht="24.75" customHeight="1">
      <c r="A8" s="23">
        <v>1</v>
      </c>
      <c r="B8" s="49" t="s">
        <v>27</v>
      </c>
      <c r="C8" s="3">
        <v>39136</v>
      </c>
      <c r="D8" s="2" t="s">
        <v>21</v>
      </c>
      <c r="E8" s="4">
        <v>24</v>
      </c>
      <c r="F8" s="38"/>
      <c r="G8" s="41">
        <v>24</v>
      </c>
      <c r="H8" s="41">
        <v>1</v>
      </c>
      <c r="I8" s="42">
        <v>26059</v>
      </c>
      <c r="J8" s="43">
        <v>271243.5</v>
      </c>
      <c r="K8" s="44">
        <f>I8/G8</f>
        <v>1085.7916666666667</v>
      </c>
      <c r="L8" s="62">
        <f>J8/I8</f>
        <v>10.408822287885183</v>
      </c>
      <c r="M8" s="45"/>
      <c r="N8" s="42">
        <f>316+26059</f>
        <v>26375</v>
      </c>
      <c r="O8" s="43">
        <f>3098.5+271243.5</f>
        <v>274342</v>
      </c>
      <c r="P8" s="62">
        <f>O8/N8</f>
        <v>10.401592417061611</v>
      </c>
      <c r="Q8" s="40" t="s">
        <v>30</v>
      </c>
    </row>
    <row r="9" spans="1:17" s="24" customFormat="1" ht="24.75" customHeight="1">
      <c r="A9" s="23">
        <v>2</v>
      </c>
      <c r="B9" s="49" t="s">
        <v>20</v>
      </c>
      <c r="C9" s="3">
        <v>39094</v>
      </c>
      <c r="D9" s="2" t="s">
        <v>21</v>
      </c>
      <c r="E9" s="4">
        <v>42</v>
      </c>
      <c r="F9" s="38"/>
      <c r="G9" s="41">
        <v>26</v>
      </c>
      <c r="H9" s="41">
        <v>7</v>
      </c>
      <c r="I9" s="42">
        <v>2832</v>
      </c>
      <c r="J9" s="43">
        <v>13072.5</v>
      </c>
      <c r="K9" s="44">
        <f>I9/G9</f>
        <v>108.92307692307692</v>
      </c>
      <c r="L9" s="62">
        <f>J9/I9</f>
        <v>4.615995762711864</v>
      </c>
      <c r="M9" s="45"/>
      <c r="N9" s="42">
        <f>13983+14934+8576+5091+3923+2713+2832</f>
        <v>52052</v>
      </c>
      <c r="O9" s="43">
        <f>116992.5+114120.5+59552+32990+22575.5+13689.5+13072.5</f>
        <v>372992.5</v>
      </c>
      <c r="P9" s="62">
        <f>O9/N9</f>
        <v>7.16576692538231</v>
      </c>
      <c r="Q9" s="40" t="s">
        <v>30</v>
      </c>
    </row>
    <row r="10" spans="1:17" s="24" customFormat="1" ht="24.75" customHeight="1">
      <c r="A10" s="23">
        <v>3</v>
      </c>
      <c r="B10" s="1" t="s">
        <v>23</v>
      </c>
      <c r="C10" s="3">
        <v>39115</v>
      </c>
      <c r="D10" s="2" t="s">
        <v>22</v>
      </c>
      <c r="E10" s="4">
        <v>7</v>
      </c>
      <c r="F10" s="38"/>
      <c r="G10" s="41">
        <v>7</v>
      </c>
      <c r="H10" s="41">
        <v>4</v>
      </c>
      <c r="I10" s="42">
        <v>453</v>
      </c>
      <c r="J10" s="43">
        <v>3149.5</v>
      </c>
      <c r="K10" s="44">
        <f>I10/G10</f>
        <v>64.71428571428571</v>
      </c>
      <c r="L10" s="62">
        <f>J10/I10</f>
        <v>6.952538631346578</v>
      </c>
      <c r="M10" s="51"/>
      <c r="N10" s="42">
        <f>1861+315+483+453</f>
        <v>3112</v>
      </c>
      <c r="O10" s="43">
        <f>17653+2664+2547+3149.5</f>
        <v>26013.5</v>
      </c>
      <c r="P10" s="62">
        <f>O10/N10</f>
        <v>8.35909383033419</v>
      </c>
      <c r="Q10" s="40" t="s">
        <v>30</v>
      </c>
    </row>
    <row r="11" spans="1:17" s="24" customFormat="1" ht="24.75" customHeight="1">
      <c r="A11" s="23">
        <v>4</v>
      </c>
      <c r="B11" s="49" t="s">
        <v>26</v>
      </c>
      <c r="C11" s="3">
        <v>39094</v>
      </c>
      <c r="D11" s="2" t="s">
        <v>19</v>
      </c>
      <c r="E11" s="4">
        <v>2</v>
      </c>
      <c r="F11" s="38"/>
      <c r="G11" s="41">
        <v>2</v>
      </c>
      <c r="H11" s="41">
        <v>6</v>
      </c>
      <c r="I11" s="42">
        <v>416</v>
      </c>
      <c r="J11" s="43">
        <v>1896</v>
      </c>
      <c r="K11" s="44">
        <f>I11/G11</f>
        <v>208</v>
      </c>
      <c r="L11" s="62">
        <f>J11/I11</f>
        <v>4.5576923076923075</v>
      </c>
      <c r="M11" s="45"/>
      <c r="N11" s="42">
        <f>480+951+563+174+267+31+416</f>
        <v>2882</v>
      </c>
      <c r="O11" s="43">
        <f>1685+7070+4182+870+1068+308+1896</f>
        <v>17079</v>
      </c>
      <c r="P11" s="62">
        <f>O11/N11</f>
        <v>5.926092990978487</v>
      </c>
      <c r="Q11" s="40" t="s">
        <v>30</v>
      </c>
    </row>
    <row r="12" spans="1:17" s="24" customFormat="1" ht="24.75" customHeight="1">
      <c r="A12" s="23">
        <v>5</v>
      </c>
      <c r="B12" s="1" t="s">
        <v>34</v>
      </c>
      <c r="C12" s="3">
        <v>38688</v>
      </c>
      <c r="D12" s="2" t="s">
        <v>13</v>
      </c>
      <c r="E12" s="4">
        <v>10</v>
      </c>
      <c r="F12" s="38"/>
      <c r="G12" s="41">
        <v>1</v>
      </c>
      <c r="H12" s="41">
        <v>20</v>
      </c>
      <c r="I12" s="42">
        <v>416</v>
      </c>
      <c r="J12" s="43">
        <v>1664</v>
      </c>
      <c r="K12" s="44">
        <f>I12/G12</f>
        <v>416</v>
      </c>
      <c r="L12" s="62">
        <f>J12/I12</f>
        <v>4</v>
      </c>
      <c r="M12" s="51"/>
      <c r="N12" s="42">
        <f>1984+886+304+13+45+22+356+25+554+45+31+238+285+15+45+503+396+792+356+416</f>
        <v>7311</v>
      </c>
      <c r="O12" s="43">
        <f>15934.5+5962.5+2065.5+65+247.5+98+1068+250+1662+351+295+714+855+64+180+1509+1188+2376+1068+1664</f>
        <v>37617</v>
      </c>
      <c r="P12" s="62">
        <f>O12/N12</f>
        <v>5.145260566270004</v>
      </c>
      <c r="Q12" s="40" t="s">
        <v>30</v>
      </c>
    </row>
    <row r="13" spans="1:17" s="24" customFormat="1" ht="24.75" customHeight="1">
      <c r="A13" s="23">
        <v>6</v>
      </c>
      <c r="B13" s="1" t="s">
        <v>14</v>
      </c>
      <c r="C13" s="3">
        <v>39010</v>
      </c>
      <c r="D13" s="2" t="s">
        <v>13</v>
      </c>
      <c r="E13" s="4">
        <v>4</v>
      </c>
      <c r="F13" s="38"/>
      <c r="G13" s="41">
        <v>3</v>
      </c>
      <c r="H13" s="41">
        <v>19</v>
      </c>
      <c r="I13" s="42">
        <v>384</v>
      </c>
      <c r="J13" s="43">
        <v>2083</v>
      </c>
      <c r="K13" s="44">
        <f>I13/G13</f>
        <v>128</v>
      </c>
      <c r="L13" s="62">
        <f>J13/I13</f>
        <v>5.424479166666667</v>
      </c>
      <c r="M13" s="45"/>
      <c r="N13" s="42">
        <f>3239+2157+1429+524+500+1570+699+278+431+179+191+394+386+373+27+447+445+84+37+384</f>
        <v>13774</v>
      </c>
      <c r="O13" s="43">
        <f>29917+16679+11125+3878+2666+4428+2241.5+1511+3063+970+820+1894+1723+1526+175+2339+1780+357.5+159+2083</f>
        <v>89335</v>
      </c>
      <c r="P13" s="62">
        <f>O13/N13</f>
        <v>6.485770291854218</v>
      </c>
      <c r="Q13" s="40" t="s">
        <v>30</v>
      </c>
    </row>
    <row r="14" spans="1:17" s="24" customFormat="1" ht="24.75" customHeight="1">
      <c r="A14" s="23">
        <v>7</v>
      </c>
      <c r="B14" s="1" t="s">
        <v>24</v>
      </c>
      <c r="C14" s="3">
        <v>39073</v>
      </c>
      <c r="D14" s="2" t="s">
        <v>25</v>
      </c>
      <c r="E14" s="4">
        <v>5</v>
      </c>
      <c r="F14" s="38"/>
      <c r="G14" s="41">
        <v>3</v>
      </c>
      <c r="H14" s="41">
        <v>7</v>
      </c>
      <c r="I14" s="42">
        <v>135</v>
      </c>
      <c r="J14" s="43">
        <v>1015</v>
      </c>
      <c r="K14" s="44">
        <f>I14/G14</f>
        <v>45</v>
      </c>
      <c r="L14" s="62">
        <f>J14/I14</f>
        <v>7.518518518518518</v>
      </c>
      <c r="M14" s="45"/>
      <c r="N14" s="42">
        <f>976+367+81+7+445+445+135</f>
        <v>2456</v>
      </c>
      <c r="O14" s="43">
        <f>8236.5+2937+796+64+1780+1780+1015</f>
        <v>16608.5</v>
      </c>
      <c r="P14" s="62">
        <f>O14/N14</f>
        <v>6.762418566775244</v>
      </c>
      <c r="Q14" s="40" t="s">
        <v>30</v>
      </c>
    </row>
    <row r="15" spans="1:17" s="24" customFormat="1" ht="24.75" customHeight="1">
      <c r="A15" s="23">
        <v>8</v>
      </c>
      <c r="B15" s="1" t="s">
        <v>31</v>
      </c>
      <c r="C15" s="3">
        <v>39045</v>
      </c>
      <c r="D15" s="2" t="s">
        <v>19</v>
      </c>
      <c r="E15" s="4">
        <v>4</v>
      </c>
      <c r="F15" s="38"/>
      <c r="G15" s="41">
        <v>1</v>
      </c>
      <c r="H15" s="41">
        <v>10</v>
      </c>
      <c r="I15" s="42">
        <v>124</v>
      </c>
      <c r="J15" s="43">
        <v>372</v>
      </c>
      <c r="K15" s="44">
        <f>I15/G15</f>
        <v>124</v>
      </c>
      <c r="L15" s="62">
        <f>J15/I15</f>
        <v>3</v>
      </c>
      <c r="M15" s="45"/>
      <c r="N15" s="42">
        <f>484+239+139+406+142+39+97+68+267+124</f>
        <v>2005</v>
      </c>
      <c r="O15" s="43">
        <f>4508+1771+883+1554+851.5+290.5+236+176+1068+372</f>
        <v>11710</v>
      </c>
      <c r="P15" s="62">
        <f>O15/N15</f>
        <v>5.840399002493766</v>
      </c>
      <c r="Q15" s="40" t="s">
        <v>30</v>
      </c>
    </row>
    <row r="16" spans="1:17" s="24" customFormat="1" ht="24.75" customHeight="1">
      <c r="A16" s="23">
        <v>9</v>
      </c>
      <c r="B16" s="1" t="s">
        <v>32</v>
      </c>
      <c r="C16" s="3">
        <v>38849</v>
      </c>
      <c r="D16" s="2" t="s">
        <v>33</v>
      </c>
      <c r="E16" s="4">
        <v>4</v>
      </c>
      <c r="F16" s="38"/>
      <c r="G16" s="41">
        <v>1</v>
      </c>
      <c r="H16" s="41">
        <v>14</v>
      </c>
      <c r="I16" s="42">
        <v>29</v>
      </c>
      <c r="J16" s="43">
        <v>75.5</v>
      </c>
      <c r="K16" s="44">
        <f>I16/G16</f>
        <v>29</v>
      </c>
      <c r="L16" s="62">
        <f>J16/I16</f>
        <v>2.603448275862069</v>
      </c>
      <c r="M16" s="45"/>
      <c r="N16" s="42">
        <f>1678+1149+734+247+1506+495+228+65+102+238+356+150+5+7+29</f>
        <v>6989</v>
      </c>
      <c r="O16" s="43">
        <f>12183.25+8569+5406+1833+4570+3387+1518.5+434.5+616.5+714+1068+450+27+36+75.5</f>
        <v>40888.25</v>
      </c>
      <c r="P16" s="62">
        <f>O16/N16</f>
        <v>5.850372013163542</v>
      </c>
      <c r="Q16" s="40" t="s">
        <v>30</v>
      </c>
    </row>
    <row r="17" spans="1:13" ht="6" customHeight="1" thickBot="1">
      <c r="A17" s="20"/>
      <c r="B17" s="13"/>
      <c r="C17" s="14"/>
      <c r="D17" s="15"/>
      <c r="E17" s="15"/>
      <c r="F17" s="15"/>
      <c r="G17" s="16"/>
      <c r="H17" s="16"/>
      <c r="I17" s="17"/>
      <c r="J17" s="18"/>
      <c r="K17" s="17"/>
      <c r="L17" s="18"/>
      <c r="M17" s="18"/>
    </row>
    <row r="18" spans="1:13" ht="20.25" customHeight="1" thickBot="1">
      <c r="A18" s="20"/>
      <c r="B18" s="52" t="s">
        <v>6</v>
      </c>
      <c r="C18" s="52"/>
      <c r="D18" s="52"/>
      <c r="E18" s="52"/>
      <c r="F18" s="31"/>
      <c r="G18" s="32">
        <f>SUM(G8:G16)</f>
        <v>68</v>
      </c>
      <c r="H18" s="32" t="s">
        <v>16</v>
      </c>
      <c r="I18" s="34">
        <f>SUM(I8:I16)</f>
        <v>30848</v>
      </c>
      <c r="J18" s="35">
        <f>SUM(J8:J16)</f>
        <v>294571</v>
      </c>
      <c r="K18" s="50">
        <f>I18/G18</f>
        <v>453.6470588235294</v>
      </c>
      <c r="L18" s="33">
        <f>J18/I18</f>
        <v>9.549111773858922</v>
      </c>
      <c r="M18" s="10"/>
    </row>
  </sheetData>
  <mergeCells count="7">
    <mergeCell ref="N6:P6"/>
    <mergeCell ref="B18:E18"/>
    <mergeCell ref="B2:L4"/>
    <mergeCell ref="O2:P2"/>
    <mergeCell ref="O4:P4"/>
    <mergeCell ref="N3:P3"/>
    <mergeCell ref="G6:L6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 (Bir Film)</dc:creator>
  <cp:keywords/>
  <dc:description/>
  <cp:lastModifiedBy>BIRFILM.1</cp:lastModifiedBy>
  <cp:lastPrinted>2007-02-23T10:11:40Z</cp:lastPrinted>
  <dcterms:created xsi:type="dcterms:W3CDTF">2004-03-26T15:51:12Z</dcterms:created>
  <dcterms:modified xsi:type="dcterms:W3CDTF">2007-03-02T16:18:25Z</dcterms:modified>
  <cp:category/>
  <cp:version/>
  <cp:contentType/>
  <cp:contentStatus/>
</cp:coreProperties>
</file>