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Haftalık'!$A$1:$L$18</definedName>
  </definedNames>
  <calcPr fullCalcOnLoad="1"/>
</workbook>
</file>

<file path=xl/sharedStrings.xml><?xml version="1.0" encoding="utf-8"?>
<sst xmlns="http://schemas.openxmlformats.org/spreadsheetml/2006/main" count="41" uniqueCount="37">
  <si>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</si>
  <si>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</si>
  <si>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</si>
  <si>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</si>
  <si>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</si>
  <si>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</si>
  <si>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</si>
  <si>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</si>
  <si>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</si>
  <si>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</si>
  <si>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</si>
  <si>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</si>
  <si>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</si>
  <si>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ARAF</t>
  </si>
  <si>
    <t>BİR FİLM - DFGS</t>
  </si>
  <si>
    <t>HOWL'S MOVING CASTLE</t>
  </si>
  <si>
    <t>WILD BUNCH</t>
  </si>
  <si>
    <t>PATHE</t>
  </si>
  <si>
    <t>WIND THAT SHAKES THE BARLEY, THE</t>
  </si>
  <si>
    <t>BU HAFTA</t>
  </si>
  <si>
    <t>-</t>
  </si>
  <si>
    <t>ORT. BİLET (YTL)</t>
  </si>
  <si>
    <t>SALON BAŞINA SEY.</t>
  </si>
  <si>
    <t>MK2</t>
  </si>
  <si>
    <t>13 / TZAMETI</t>
  </si>
  <si>
    <t>KNALLHART - TOUGH ENOUGH</t>
  </si>
  <si>
    <t>MARS PROD.</t>
  </si>
  <si>
    <t>TAPAS</t>
  </si>
  <si>
    <t>ASKD</t>
  </si>
  <si>
    <t>KARDAN ADAMLAR</t>
  </si>
  <si>
    <t>PROJE FİLM</t>
  </si>
  <si>
    <t>2006 / 51</t>
  </si>
  <si>
    <t>15 - 21 Aralık 2006</t>
  </si>
  <si>
    <t>QUINCEANERA</t>
  </si>
  <si>
    <t>CELLULOID D.</t>
  </si>
  <si>
    <t>THUMBSUCKER</t>
  </si>
  <si>
    <t>AVŞAR - TMC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</si>
</sst>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4" fontId="6" fillId="6" borderId="12" xfId="0" applyNumberFormat="1" applyFont="1" applyFill="1" applyBorder="1" applyAlignment="1">
      <alignment horizontal="right" vertical="center"/>
    </xf>
    <xf numFmtId="4" fontId="6" fillId="5" borderId="13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176" fontId="6" fillId="6" borderId="14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2490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790575"/>
          <a:ext cx="57721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810625" y="790575"/>
          <a:ext cx="29337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1676400</xdr:colOff>
      <xdr:row>3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6.28125" style="8" bestFit="1" customWidth="1"/>
    <col min="2" max="2" width="48.28125" style="9" bestFit="1" customWidth="1"/>
    <col min="3" max="3" width="12.57421875" style="9" bestFit="1" customWidth="1"/>
    <col min="4" max="4" width="21.00390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6.0039062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5.281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66" t="s">
        <v>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29"/>
      <c r="N2" s="12" t="s">
        <v>9</v>
      </c>
      <c r="O2" s="67" t="s">
        <v>31</v>
      </c>
      <c r="P2" s="68"/>
    </row>
    <row r="3" spans="1:16" ht="18" customHeight="1">
      <c r="A3" s="2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9"/>
      <c r="N3" s="71" t="s">
        <v>32</v>
      </c>
      <c r="O3" s="72"/>
      <c r="P3" s="73"/>
    </row>
    <row r="4" spans="1:16" ht="18" customHeight="1" thickBot="1">
      <c r="A4" s="2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29"/>
      <c r="N4" s="30" t="s">
        <v>8</v>
      </c>
      <c r="O4" s="69" t="s">
        <v>11</v>
      </c>
      <c r="P4" s="70"/>
    </row>
    <row r="5" spans="1:13" ht="5.25" customHeight="1" thickBo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62" t="s">
        <v>19</v>
      </c>
      <c r="H6" s="74"/>
      <c r="I6" s="74"/>
      <c r="J6" s="74"/>
      <c r="K6" s="74"/>
      <c r="L6" s="75"/>
      <c r="M6" s="36"/>
      <c r="N6" s="62" t="s">
        <v>6</v>
      </c>
      <c r="O6" s="63"/>
      <c r="P6" s="64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52" t="s">
        <v>4</v>
      </c>
      <c r="H7" s="50" t="s">
        <v>3</v>
      </c>
      <c r="I7" s="51" t="s">
        <v>5</v>
      </c>
      <c r="J7" s="51" t="s">
        <v>10</v>
      </c>
      <c r="K7" s="51" t="s">
        <v>22</v>
      </c>
      <c r="L7" s="53" t="s">
        <v>21</v>
      </c>
      <c r="M7" s="76"/>
      <c r="N7" s="60" t="s">
        <v>5</v>
      </c>
      <c r="O7" s="51" t="s">
        <v>10</v>
      </c>
      <c r="P7" s="53" t="s">
        <v>21</v>
      </c>
      <c r="Q7" s="39"/>
    </row>
    <row r="8" spans="1:17" s="24" customFormat="1" ht="24.75" customHeight="1">
      <c r="A8" s="23"/>
      <c r="B8" s="1" t="s">
        <v>33</v>
      </c>
      <c r="C8" s="3">
        <v>39066</v>
      </c>
      <c r="D8" s="2" t="s">
        <v>34</v>
      </c>
      <c r="E8" s="4">
        <v>1</v>
      </c>
      <c r="F8" s="38"/>
      <c r="G8" s="49">
        <v>1</v>
      </c>
      <c r="H8" s="42">
        <v>1</v>
      </c>
      <c r="I8" s="43">
        <v>495</v>
      </c>
      <c r="J8" s="44">
        <v>2970</v>
      </c>
      <c r="K8" s="45">
        <f>I8/G8</f>
        <v>495</v>
      </c>
      <c r="L8" s="47">
        <f>J8/I8</f>
        <v>6</v>
      </c>
      <c r="M8" s="48"/>
      <c r="N8" s="46">
        <f>2638+495</f>
        <v>3133</v>
      </c>
      <c r="O8" s="44">
        <f>14477.5+2970</f>
        <v>17447.5</v>
      </c>
      <c r="P8" s="47">
        <f>O8/N8</f>
        <v>5.568943504628152</v>
      </c>
      <c r="Q8" s="40"/>
    </row>
    <row r="9" spans="1:17" s="24" customFormat="1" ht="24.75" customHeight="1">
      <c r="A9" s="23"/>
      <c r="B9" s="1" t="s">
        <v>25</v>
      </c>
      <c r="C9" s="3">
        <v>39045</v>
      </c>
      <c r="D9" s="2" t="s">
        <v>26</v>
      </c>
      <c r="E9" s="4">
        <v>4</v>
      </c>
      <c r="F9" s="38"/>
      <c r="G9" s="49">
        <v>2</v>
      </c>
      <c r="H9" s="42">
        <v>4</v>
      </c>
      <c r="I9" s="43">
        <v>406</v>
      </c>
      <c r="J9" s="44">
        <v>1554</v>
      </c>
      <c r="K9" s="45">
        <f>I9/G9</f>
        <v>203</v>
      </c>
      <c r="L9" s="47">
        <f>J9/I9</f>
        <v>3.8275862068965516</v>
      </c>
      <c r="M9" s="48"/>
      <c r="N9" s="46">
        <f>484+239+139+406</f>
        <v>1268</v>
      </c>
      <c r="O9" s="44">
        <f>4508+1771+883+1554</f>
        <v>8716</v>
      </c>
      <c r="P9" s="47">
        <f>O9/N9</f>
        <v>6.873817034700315</v>
      </c>
      <c r="Q9" s="40"/>
    </row>
    <row r="10" spans="1:17" s="24" customFormat="1" ht="24.75" customHeight="1">
      <c r="A10" s="23"/>
      <c r="B10" s="1" t="s">
        <v>24</v>
      </c>
      <c r="C10" s="3">
        <v>38996</v>
      </c>
      <c r="D10" s="2" t="s">
        <v>23</v>
      </c>
      <c r="E10" s="4">
        <v>3</v>
      </c>
      <c r="F10" s="38"/>
      <c r="G10" s="49">
        <v>1</v>
      </c>
      <c r="H10" s="42">
        <v>10</v>
      </c>
      <c r="I10" s="43">
        <v>403</v>
      </c>
      <c r="J10" s="44">
        <v>1209</v>
      </c>
      <c r="K10" s="45">
        <f>I10/G10</f>
        <v>403</v>
      </c>
      <c r="L10" s="47">
        <f>J10/I10</f>
        <v>3</v>
      </c>
      <c r="M10" s="48"/>
      <c r="N10" s="46">
        <f>2246+865+798+56+383+419+554+86+266+722+403</f>
        <v>6798</v>
      </c>
      <c r="O10" s="44">
        <f>10863.75+6916+6396+452+3034+1816+1662+291+902+2590+1209</f>
        <v>36131.75</v>
      </c>
      <c r="P10" s="47">
        <f>O10/N10</f>
        <v>5.315055898793763</v>
      </c>
      <c r="Q10" s="40"/>
    </row>
    <row r="11" spans="1:17" s="41" customFormat="1" ht="24.75" customHeight="1">
      <c r="A11" s="23"/>
      <c r="B11" s="1" t="s">
        <v>29</v>
      </c>
      <c r="C11" s="3">
        <v>38982</v>
      </c>
      <c r="D11" s="2" t="s">
        <v>30</v>
      </c>
      <c r="E11" s="4">
        <v>10</v>
      </c>
      <c r="F11" s="38"/>
      <c r="G11" s="49">
        <v>2</v>
      </c>
      <c r="H11" s="42">
        <v>9</v>
      </c>
      <c r="I11" s="43">
        <v>389</v>
      </c>
      <c r="J11" s="44">
        <v>1220</v>
      </c>
      <c r="K11" s="45">
        <f>I11/G11</f>
        <v>194.5</v>
      </c>
      <c r="L11" s="47">
        <f>J11/I11</f>
        <v>3.1362467866323906</v>
      </c>
      <c r="M11" s="48"/>
      <c r="N11" s="46">
        <f>870+261+121+95+364+373+665+12+389</f>
        <v>3150</v>
      </c>
      <c r="O11" s="44">
        <f>6868.5+1740+645.5+549.5+648.5+1122+1995+63+1220</f>
        <v>14852</v>
      </c>
      <c r="P11" s="47">
        <f>O11/N11</f>
        <v>4.7149206349206345</v>
      </c>
      <c r="Q11" s="40"/>
    </row>
    <row r="12" spans="1:17" s="41" customFormat="1" ht="24.75" customHeight="1">
      <c r="A12" s="23"/>
      <c r="B12" s="1" t="s">
        <v>35</v>
      </c>
      <c r="C12" s="3">
        <v>38898</v>
      </c>
      <c r="D12" s="2" t="s">
        <v>36</v>
      </c>
      <c r="E12" s="4">
        <v>5</v>
      </c>
      <c r="F12" s="38"/>
      <c r="G12" s="49">
        <v>1</v>
      </c>
      <c r="H12" s="42">
        <v>12</v>
      </c>
      <c r="I12" s="43">
        <v>317</v>
      </c>
      <c r="J12" s="44">
        <v>951</v>
      </c>
      <c r="K12" s="45">
        <f>I12/G12</f>
        <v>317</v>
      </c>
      <c r="L12" s="47">
        <f>J12/I12</f>
        <v>3</v>
      </c>
      <c r="M12" s="48"/>
      <c r="N12" s="46">
        <f>756+441+97+365+71+118+58+8+277+117+59+317</f>
        <v>2684</v>
      </c>
      <c r="O12" s="44">
        <f>6551.5+3573+601+2282+519.5+723+269+40+831+565+177+951</f>
        <v>17083</v>
      </c>
      <c r="P12" s="47">
        <f>O12/N12</f>
        <v>6.364754098360656</v>
      </c>
      <c r="Q12" s="40"/>
    </row>
    <row r="13" spans="1:17" s="24" customFormat="1" ht="24.75" customHeight="1">
      <c r="A13" s="23"/>
      <c r="B13" s="1" t="s">
        <v>27</v>
      </c>
      <c r="C13" s="3">
        <v>39059</v>
      </c>
      <c r="D13" s="2" t="s">
        <v>28</v>
      </c>
      <c r="E13" s="4">
        <v>4</v>
      </c>
      <c r="F13" s="38"/>
      <c r="G13" s="49">
        <v>4</v>
      </c>
      <c r="H13" s="42">
        <v>2</v>
      </c>
      <c r="I13" s="43">
        <v>315</v>
      </c>
      <c r="J13" s="44">
        <v>2620</v>
      </c>
      <c r="K13" s="45">
        <f>I13/G13</f>
        <v>78.75</v>
      </c>
      <c r="L13" s="47">
        <f>J13/I13</f>
        <v>8.317460317460318</v>
      </c>
      <c r="M13" s="48"/>
      <c r="N13" s="46">
        <f>1000+688+315</f>
        <v>2003</v>
      </c>
      <c r="O13" s="44">
        <f>5003+5487+2620</f>
        <v>13110</v>
      </c>
      <c r="P13" s="47">
        <f>O13/N13</f>
        <v>6.54518222666001</v>
      </c>
      <c r="Q13" s="40"/>
    </row>
    <row r="14" spans="1:17" s="24" customFormat="1" ht="24.75" customHeight="1">
      <c r="A14" s="23"/>
      <c r="B14" s="1" t="s">
        <v>13</v>
      </c>
      <c r="C14" s="3">
        <v>38996</v>
      </c>
      <c r="D14" s="2" t="s">
        <v>14</v>
      </c>
      <c r="E14" s="4">
        <v>103</v>
      </c>
      <c r="F14" s="38"/>
      <c r="G14" s="49">
        <v>4</v>
      </c>
      <c r="H14" s="42">
        <v>11</v>
      </c>
      <c r="I14" s="43">
        <v>295</v>
      </c>
      <c r="J14" s="44">
        <v>1499</v>
      </c>
      <c r="K14" s="45">
        <f>I14/G14</f>
        <v>73.75</v>
      </c>
      <c r="L14" s="47">
        <f>J14/I14</f>
        <v>5.081355932203389</v>
      </c>
      <c r="M14" s="48"/>
      <c r="N14" s="46">
        <f>50571+28658+22282+8309+5945+4268+2309+942+1080+1541+295</f>
        <v>126200</v>
      </c>
      <c r="O14" s="44">
        <f>354012+203593.5+132699+47076+28397.5+21570+11624+4733+6154+8228+1499</f>
        <v>819586</v>
      </c>
      <c r="P14" s="47">
        <f>O14/N14</f>
        <v>6.494342313787639</v>
      </c>
      <c r="Q14" s="40"/>
    </row>
    <row r="15" spans="1:17" s="24" customFormat="1" ht="24.75" customHeight="1">
      <c r="A15" s="23"/>
      <c r="B15" s="1" t="s">
        <v>18</v>
      </c>
      <c r="C15" s="3">
        <v>39010</v>
      </c>
      <c r="D15" s="2" t="s">
        <v>17</v>
      </c>
      <c r="E15" s="4">
        <v>4</v>
      </c>
      <c r="F15" s="38"/>
      <c r="G15" s="49">
        <v>2</v>
      </c>
      <c r="H15" s="42">
        <v>9</v>
      </c>
      <c r="I15" s="43">
        <v>179</v>
      </c>
      <c r="J15" s="44">
        <v>970</v>
      </c>
      <c r="K15" s="45">
        <f>I15/G15</f>
        <v>89.5</v>
      </c>
      <c r="L15" s="47">
        <f>J15/I15</f>
        <v>5.418994413407821</v>
      </c>
      <c r="M15" s="48"/>
      <c r="N15" s="46">
        <f>3239+2157+1429+524+500+1570+699+278+431+179</f>
        <v>11006</v>
      </c>
      <c r="O15" s="44">
        <f>29917+16679+11125+3878+2666+4428+2241.5+1511+3063+970</f>
        <v>76478.5</v>
      </c>
      <c r="P15" s="47">
        <f>O15/N15</f>
        <v>6.9488006541886245</v>
      </c>
      <c r="Q15" s="40"/>
    </row>
    <row r="16" spans="1:17" s="24" customFormat="1" ht="24.75" customHeight="1" thickBot="1">
      <c r="A16" s="23"/>
      <c r="B16" s="1" t="s">
        <v>15</v>
      </c>
      <c r="C16" s="3">
        <v>38877</v>
      </c>
      <c r="D16" s="2" t="s">
        <v>16</v>
      </c>
      <c r="E16" s="4">
        <v>64</v>
      </c>
      <c r="F16" s="38"/>
      <c r="G16" s="54">
        <v>3</v>
      </c>
      <c r="H16" s="55">
        <v>26</v>
      </c>
      <c r="I16" s="56">
        <v>62</v>
      </c>
      <c r="J16" s="57">
        <v>249</v>
      </c>
      <c r="K16" s="58">
        <f>I16/G16</f>
        <v>20.666666666666668</v>
      </c>
      <c r="L16" s="59">
        <f>J16/I16</f>
        <v>4.016129032258065</v>
      </c>
      <c r="M16" s="48"/>
      <c r="N16" s="61">
        <f>14426+9567+3182+3017+2315+1729+923+616+640+472+129+528+43+81+47+20+45+1220+34+161+225+329+168+228+966+413+62</f>
        <v>41586</v>
      </c>
      <c r="O16" s="57">
        <f>94169.5+63426.5+19841+16453.5+12618.5+9991+4741+3516+3356+2065.5+678+1792.5+320+299+194+83+215+3730+139+814+787+999+514+709+2925+1298+249</f>
        <v>245924</v>
      </c>
      <c r="P16" s="59">
        <f>O16/N16</f>
        <v>5.913624777569375</v>
      </c>
      <c r="Q16" s="40"/>
    </row>
    <row r="17" spans="1:13" ht="6" customHeight="1" thickBot="1">
      <c r="A17" s="20"/>
      <c r="B17" s="13"/>
      <c r="C17" s="14"/>
      <c r="D17" s="15"/>
      <c r="E17" s="15"/>
      <c r="F17" s="15"/>
      <c r="G17" s="16"/>
      <c r="H17" s="16"/>
      <c r="I17" s="17"/>
      <c r="J17" s="18"/>
      <c r="K17" s="17"/>
      <c r="L17" s="18"/>
      <c r="M17" s="18"/>
    </row>
    <row r="18" spans="1:13" ht="20.25" customHeight="1" thickBot="1">
      <c r="A18" s="20"/>
      <c r="B18" s="65" t="s">
        <v>6</v>
      </c>
      <c r="C18" s="65"/>
      <c r="D18" s="65"/>
      <c r="E18" s="65"/>
      <c r="F18" s="31"/>
      <c r="G18" s="32">
        <f>SUM(G8:G16)</f>
        <v>20</v>
      </c>
      <c r="H18" s="32" t="s">
        <v>20</v>
      </c>
      <c r="I18" s="34">
        <f>SUM(I8:I16)</f>
        <v>2861</v>
      </c>
      <c r="J18" s="35">
        <f>SUM(J8:J16)</f>
        <v>13242</v>
      </c>
      <c r="K18" s="33">
        <f>I18/G18</f>
        <v>143.05</v>
      </c>
      <c r="L18" s="33">
        <f>J18/I18</f>
        <v>4.6284515903530234</v>
      </c>
      <c r="M18" s="10"/>
    </row>
  </sheetData>
  <mergeCells count="7">
    <mergeCell ref="N6:P6"/>
    <mergeCell ref="B18:E18"/>
    <mergeCell ref="B2:L4"/>
    <mergeCell ref="O2:P2"/>
    <mergeCell ref="O4:P4"/>
    <mergeCell ref="N3:P3"/>
    <mergeCell ref="G6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2006-10-13T13:45:29Z</cp:lastPrinted>
  <dcterms:created xsi:type="dcterms:W3CDTF">2004-03-26T15:51:12Z</dcterms:created>
  <dcterms:modified xsi:type="dcterms:W3CDTF">2006-12-22T16:10:44Z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2037203537</vt:i4>
  </property>
  <property fmtid="{D5CDD505-2E9C-101B-9397-08002B2CF9AE}" pid="3" name="_EmailSubject">
    <vt:lpwstr>Bir Film 2006/51.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