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9285" activeTab="0"/>
  </bookViews>
  <sheets>
    <sheet name="Bir Film Haftalık" sheetId="1" r:id="rId1"/>
  </sheets>
  <definedNames>
    <definedName name="_xlnm.Print_Area" localSheetId="0">'Bir Film Haftalık'!$A$1:$L$20</definedName>
  </definedNames>
  <calcPr fullCalcOnLoad="1"/>
</workbook>
</file>

<file path=xl/sharedStrings.xml><?xml version="1.0" encoding="utf-8"?>
<sst xmlns="http://schemas.openxmlformats.org/spreadsheetml/2006/main" count="41" uniqueCount="40">
  <si>
    <t>FİLM</t>
  </si>
  <si>
    <t>ŞİRKET</t>
  </si>
  <si>
    <t>VİZYON
TARİHİ</t>
  </si>
  <si>
    <t>HAFTA</t>
  </si>
  <si>
    <t>SALON</t>
  </si>
  <si>
    <t>SEYİRCİ</t>
  </si>
  <si>
    <t>TOPLAM
SEYİRCİ</t>
  </si>
  <si>
    <t>TOPLAM</t>
  </si>
  <si>
    <t>HAFTALIK SEYİRCİ VE HASILAT RAPORU</t>
  </si>
  <si>
    <t>Kimden:</t>
  </si>
  <si>
    <t>Hafta:</t>
  </si>
  <si>
    <t>HASILAT
(YTL)</t>
  </si>
  <si>
    <t xml:space="preserve">TOPLAM HASILAT </t>
  </si>
  <si>
    <t>Kemal URAL</t>
  </si>
  <si>
    <t>ETERNAL SUNSHINE OF THE SPOTLESS MIND</t>
  </si>
  <si>
    <t>TEXAS CHAINSAW MASSACRE, THE</t>
  </si>
  <si>
    <t>FROSTBITE</t>
  </si>
  <si>
    <t>BİR FİLM - CINEMEDYA</t>
  </si>
  <si>
    <t>KOPYA ADEDİ</t>
  </si>
  <si>
    <t>CINEMEDYA</t>
  </si>
  <si>
    <t>KARDAN ADAMLAR</t>
  </si>
  <si>
    <t>PROJE FİLM</t>
  </si>
  <si>
    <t>AVŞAR - TMC</t>
  </si>
  <si>
    <t>2006 / 41</t>
  </si>
  <si>
    <t>06 - 12 Ekim 2006</t>
  </si>
  <si>
    <t>ARAF</t>
  </si>
  <si>
    <t>BİR FİLM - DFGS</t>
  </si>
  <si>
    <t>13 / TZAMETI</t>
  </si>
  <si>
    <t>MK2</t>
  </si>
  <si>
    <t>HOWL'S MOVING CASTLE</t>
  </si>
  <si>
    <t>WILD BUNCH</t>
  </si>
  <si>
    <t>C.R.A.Z.Y.</t>
  </si>
  <si>
    <t>FILMS DIST.</t>
  </si>
  <si>
    <t>MILLIONS</t>
  </si>
  <si>
    <t>PATHE</t>
  </si>
  <si>
    <t>THUMBSUCKER</t>
  </si>
  <si>
    <t>LE GRAND VOYAGE</t>
  </si>
  <si>
    <t>ASKD - PYRAMIDE</t>
  </si>
  <si>
    <t>ALLEGRO</t>
  </si>
  <si>
    <t>CELLULOID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</si>
</sst>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sz val="13"/>
      <color indexed="13"/>
      <name val="Arial"/>
      <family val="0"/>
    </font>
    <font>
      <b/>
      <sz val="12"/>
      <color indexed="10"/>
      <name val="Arial"/>
      <family val="2"/>
    </font>
    <font>
      <b/>
      <sz val="10"/>
      <name val="Arial Black"/>
      <family val="2"/>
    </font>
    <font>
      <b/>
      <sz val="21"/>
      <color indexed="18"/>
      <name val="Arial"/>
      <family val="2"/>
    </font>
    <font>
      <sz val="21"/>
      <color indexed="18"/>
      <name val="Arial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2"/>
      <name val="Arial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ashed">
        <color indexed="9"/>
      </right>
      <top style="medium"/>
      <bottom style="medium"/>
    </border>
    <border>
      <left style="dashed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4" fillId="3" borderId="4" xfId="0" applyFont="1" applyFill="1" applyBorder="1" applyAlignment="1">
      <alignment horizontal="right" vertical="center"/>
    </xf>
    <xf numFmtId="0" fontId="15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right" vertical="center"/>
    </xf>
    <xf numFmtId="0" fontId="15" fillId="3" borderId="7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16" fillId="0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176" fontId="17" fillId="0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49" fontId="6" fillId="0" borderId="8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3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right" vertical="center"/>
    </xf>
    <xf numFmtId="0" fontId="9" fillId="4" borderId="13" xfId="0" applyFont="1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3" fontId="8" fillId="4" borderId="15" xfId="0" applyNumberFormat="1" applyFont="1" applyFill="1" applyBorder="1" applyAlignment="1">
      <alignment horizontal="center" vertical="center"/>
    </xf>
    <xf numFmtId="4" fontId="8" fillId="4" borderId="15" xfId="0" applyNumberFormat="1" applyFont="1" applyFill="1" applyBorder="1" applyAlignment="1">
      <alignment horizontal="center" vertical="center"/>
    </xf>
    <xf numFmtId="176" fontId="8" fillId="4" borderId="15" xfId="0" applyNumberFormat="1" applyFont="1" applyFill="1" applyBorder="1" applyAlignment="1">
      <alignment horizontal="right" vertical="center"/>
    </xf>
    <xf numFmtId="176" fontId="8" fillId="4" borderId="16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11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3875" y="876300"/>
          <a:ext cx="13230225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9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381500" y="876300"/>
          <a:ext cx="712470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866775</xdr:colOff>
      <xdr:row>4</xdr:row>
      <xdr:rowOff>0</xdr:rowOff>
    </xdr:from>
    <xdr:to>
      <xdr:col>11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687050" y="876300"/>
          <a:ext cx="30384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666750</xdr:colOff>
      <xdr:row>1</xdr:row>
      <xdr:rowOff>47625</xdr:rowOff>
    </xdr:from>
    <xdr:to>
      <xdr:col>1</xdr:col>
      <xdr:colOff>1371600</xdr:colOff>
      <xdr:row>3</xdr:row>
      <xdr:rowOff>190500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38125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11" bestFit="1" customWidth="1"/>
    <col min="2" max="2" width="56.00390625" style="12" bestFit="1" customWidth="1"/>
    <col min="3" max="3" width="33.140625" style="12" bestFit="1" customWidth="1"/>
    <col min="4" max="4" width="13.140625" style="12" bestFit="1" customWidth="1"/>
    <col min="5" max="5" width="13.140625" style="12" customWidth="1"/>
    <col min="6" max="6" width="2.421875" style="12" customWidth="1"/>
    <col min="7" max="8" width="11.57421875" style="12" customWidth="1"/>
    <col min="9" max="9" width="13.00390625" style="12" bestFit="1" customWidth="1"/>
    <col min="10" max="10" width="19.140625" style="12" bestFit="1" customWidth="1"/>
    <col min="11" max="11" width="12.7109375" style="12" bestFit="1" customWidth="1"/>
    <col min="12" max="12" width="18.00390625" style="12" customWidth="1"/>
    <col min="13" max="13" width="3.421875" style="13" customWidth="1"/>
    <col min="14" max="16384" width="9.140625" style="13" customWidth="1"/>
  </cols>
  <sheetData>
    <row r="1" spans="1:12" ht="15" customHeight="1" thickBo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8" customHeight="1">
      <c r="A2" s="26"/>
      <c r="B2" s="29"/>
      <c r="C2" s="36" t="s">
        <v>8</v>
      </c>
      <c r="D2" s="36"/>
      <c r="E2" s="36"/>
      <c r="F2" s="36"/>
      <c r="G2" s="36"/>
      <c r="H2" s="36"/>
      <c r="I2" s="37"/>
      <c r="J2" s="38"/>
      <c r="K2" s="15" t="s">
        <v>10</v>
      </c>
      <c r="L2" s="16" t="s">
        <v>23</v>
      </c>
    </row>
    <row r="3" spans="1:12" ht="18" customHeight="1" thickBot="1">
      <c r="A3" s="26"/>
      <c r="B3" s="29"/>
      <c r="C3" s="37"/>
      <c r="D3" s="37"/>
      <c r="E3" s="37"/>
      <c r="F3" s="37"/>
      <c r="G3" s="37"/>
      <c r="H3" s="37"/>
      <c r="I3" s="37"/>
      <c r="J3" s="38"/>
      <c r="K3" s="34" t="s">
        <v>24</v>
      </c>
      <c r="L3" s="35"/>
    </row>
    <row r="4" spans="1:12" ht="18" customHeight="1" thickBot="1">
      <c r="A4" s="26"/>
      <c r="B4" s="29"/>
      <c r="C4" s="37"/>
      <c r="D4" s="37"/>
      <c r="E4" s="37"/>
      <c r="F4" s="37"/>
      <c r="G4" s="37"/>
      <c r="H4" s="37"/>
      <c r="I4" s="37"/>
      <c r="J4" s="38"/>
      <c r="K4" s="17" t="s">
        <v>9</v>
      </c>
      <c r="L4" s="18" t="s">
        <v>13</v>
      </c>
    </row>
    <row r="5" spans="1:12" ht="10.5" customHeight="1" thickBot="1">
      <c r="A5" s="26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s="14" customFormat="1" ht="39" customHeight="1" thickBot="1">
      <c r="A6" s="28"/>
      <c r="B6" s="6" t="s">
        <v>0</v>
      </c>
      <c r="C6" s="7" t="s">
        <v>1</v>
      </c>
      <c r="D6" s="8" t="s">
        <v>2</v>
      </c>
      <c r="E6" s="8" t="s">
        <v>18</v>
      </c>
      <c r="F6" s="8"/>
      <c r="G6" s="10" t="s">
        <v>3</v>
      </c>
      <c r="H6" s="10" t="s">
        <v>4</v>
      </c>
      <c r="I6" s="8" t="s">
        <v>5</v>
      </c>
      <c r="J6" s="8" t="s">
        <v>11</v>
      </c>
      <c r="K6" s="8" t="s">
        <v>6</v>
      </c>
      <c r="L6" s="8" t="s">
        <v>12</v>
      </c>
    </row>
    <row r="7" spans="1:13" s="31" customFormat="1" ht="24.75" customHeight="1">
      <c r="A7" s="30">
        <v>1</v>
      </c>
      <c r="B7" s="1" t="s">
        <v>25</v>
      </c>
      <c r="C7" s="2" t="s">
        <v>26</v>
      </c>
      <c r="D7" s="3">
        <v>38996</v>
      </c>
      <c r="E7" s="4">
        <v>103</v>
      </c>
      <c r="F7" s="4"/>
      <c r="G7" s="4">
        <v>1</v>
      </c>
      <c r="H7" s="4">
        <v>116</v>
      </c>
      <c r="I7" s="5">
        <v>50571</v>
      </c>
      <c r="J7" s="9">
        <v>354012</v>
      </c>
      <c r="K7" s="5">
        <f>50571</f>
        <v>50571</v>
      </c>
      <c r="L7" s="9">
        <f>354012</f>
        <v>354012</v>
      </c>
      <c r="M7" s="33"/>
    </row>
    <row r="8" spans="1:13" s="31" customFormat="1" ht="24.75" customHeight="1">
      <c r="A8" s="30">
        <v>2</v>
      </c>
      <c r="B8" s="1" t="s">
        <v>27</v>
      </c>
      <c r="C8" s="2" t="s">
        <v>28</v>
      </c>
      <c r="D8" s="3">
        <v>38996</v>
      </c>
      <c r="E8" s="4">
        <v>3</v>
      </c>
      <c r="F8" s="4"/>
      <c r="G8" s="4">
        <v>1</v>
      </c>
      <c r="H8" s="4">
        <v>3</v>
      </c>
      <c r="I8" s="5">
        <v>865</v>
      </c>
      <c r="J8" s="9">
        <v>6916</v>
      </c>
      <c r="K8" s="5">
        <f>2246+865</f>
        <v>3111</v>
      </c>
      <c r="L8" s="9">
        <f>10863.75+6916</f>
        <v>17779.75</v>
      </c>
      <c r="M8" s="33"/>
    </row>
    <row r="9" spans="1:13" s="31" customFormat="1" ht="24" customHeight="1">
      <c r="A9" s="30">
        <v>3</v>
      </c>
      <c r="B9" s="1" t="s">
        <v>33</v>
      </c>
      <c r="C9" s="2" t="s">
        <v>34</v>
      </c>
      <c r="D9" s="3">
        <v>38688</v>
      </c>
      <c r="E9" s="4">
        <v>10</v>
      </c>
      <c r="F9" s="4"/>
      <c r="G9" s="4">
        <v>18</v>
      </c>
      <c r="H9" s="4">
        <v>2</v>
      </c>
      <c r="I9" s="5">
        <v>792</v>
      </c>
      <c r="J9" s="9">
        <v>2376</v>
      </c>
      <c r="K9" s="5">
        <f>1984+886+304+13+45+22+356+25+554+45+31+238+285+15+45+503+396+792</f>
        <v>6539</v>
      </c>
      <c r="L9" s="9">
        <f>15934.5+5962.5+2065.5+65+247.5+98+1068+250+1662+351+295+714+855+64+180+1509+1188+2376</f>
        <v>34885</v>
      </c>
      <c r="M9" s="33"/>
    </row>
    <row r="10" spans="1:13" s="31" customFormat="1" ht="24.75" customHeight="1">
      <c r="A10" s="30">
        <v>4</v>
      </c>
      <c r="B10" s="32" t="s">
        <v>31</v>
      </c>
      <c r="C10" s="2" t="s">
        <v>32</v>
      </c>
      <c r="D10" s="3">
        <v>38870</v>
      </c>
      <c r="E10" s="4">
        <v>5</v>
      </c>
      <c r="F10" s="4"/>
      <c r="G10" s="4">
        <v>17</v>
      </c>
      <c r="H10" s="4">
        <v>2</v>
      </c>
      <c r="I10" s="5">
        <v>621</v>
      </c>
      <c r="J10" s="9">
        <v>1863</v>
      </c>
      <c r="K10" s="5">
        <f>2709+885+473+442+218+235+996+335+288+86+108+45+118+20+53+550+402+621</f>
        <v>8584</v>
      </c>
      <c r="L10" s="9">
        <f>20882.25+8209.5+3896+2400+1136+1611+7379.5+2057+1578+454+596+242+607+80+357.5+2184+1212+1863</f>
        <v>56744.75</v>
      </c>
      <c r="M10" s="33"/>
    </row>
    <row r="11" spans="1:13" s="31" customFormat="1" ht="24.75" customHeight="1">
      <c r="A11" s="30">
        <v>5</v>
      </c>
      <c r="B11" s="32" t="s">
        <v>15</v>
      </c>
      <c r="C11" s="2" t="s">
        <v>19</v>
      </c>
      <c r="D11" s="3">
        <v>38891</v>
      </c>
      <c r="E11" s="4">
        <v>45</v>
      </c>
      <c r="F11" s="4"/>
      <c r="G11" s="4">
        <v>16</v>
      </c>
      <c r="H11" s="4">
        <v>4</v>
      </c>
      <c r="I11" s="5">
        <v>456</v>
      </c>
      <c r="J11" s="9">
        <v>2062</v>
      </c>
      <c r="K11" s="5">
        <f>20153+14417+13506+7951+5799+4754+2261+1861+1328+521+366+427+432+364+123+456</f>
        <v>74719</v>
      </c>
      <c r="L11" s="9">
        <f>154658.5+107804+83531.5+43902+30665+24700+11888+9449+6526+2252.5+1787+2024+2034.5+1406.5+492+2062</f>
        <v>485182.5</v>
      </c>
      <c r="M11" s="33"/>
    </row>
    <row r="12" spans="1:13" s="31" customFormat="1" ht="24.75" customHeight="1">
      <c r="A12" s="30">
        <v>6</v>
      </c>
      <c r="B12" s="1" t="s">
        <v>38</v>
      </c>
      <c r="C12" s="2" t="s">
        <v>39</v>
      </c>
      <c r="D12" s="3">
        <v>38849</v>
      </c>
      <c r="E12" s="4">
        <v>4</v>
      </c>
      <c r="F12" s="3"/>
      <c r="G12" s="4">
        <v>10</v>
      </c>
      <c r="H12" s="4">
        <v>1</v>
      </c>
      <c r="I12" s="5">
        <v>356</v>
      </c>
      <c r="J12" s="9">
        <v>1068</v>
      </c>
      <c r="K12" s="5">
        <f>1678+1149+734+247+1506+495+228+65+102+238+356</f>
        <v>6798</v>
      </c>
      <c r="L12" s="9">
        <f>12183.25+8569+5406+1833+4570+3387+1518.5+434.5+616.5+714+1068</f>
        <v>40299.75</v>
      </c>
      <c r="M12" s="33"/>
    </row>
    <row r="13" spans="1:13" s="31" customFormat="1" ht="24.75" customHeight="1">
      <c r="A13" s="30">
        <v>7</v>
      </c>
      <c r="B13" s="1" t="s">
        <v>35</v>
      </c>
      <c r="C13" s="2" t="s">
        <v>22</v>
      </c>
      <c r="D13" s="3">
        <v>38898</v>
      </c>
      <c r="E13" s="4">
        <v>5</v>
      </c>
      <c r="F13" s="3"/>
      <c r="G13" s="4">
        <v>9</v>
      </c>
      <c r="H13" s="4">
        <v>1</v>
      </c>
      <c r="I13" s="5">
        <v>277</v>
      </c>
      <c r="J13" s="9">
        <v>831</v>
      </c>
      <c r="K13" s="5">
        <f>756+441+97+365+71+118+58+8+277</f>
        <v>2191</v>
      </c>
      <c r="L13" s="9">
        <f>6551.5+3573+601+2282+519.5+723+269+40+831</f>
        <v>15390</v>
      </c>
      <c r="M13" s="33"/>
    </row>
    <row r="14" spans="1:13" s="31" customFormat="1" ht="24.75" customHeight="1">
      <c r="A14" s="30">
        <v>8</v>
      </c>
      <c r="B14" s="1" t="s">
        <v>20</v>
      </c>
      <c r="C14" s="2" t="s">
        <v>21</v>
      </c>
      <c r="D14" s="3">
        <v>38982</v>
      </c>
      <c r="E14" s="4">
        <v>10</v>
      </c>
      <c r="F14" s="4"/>
      <c r="G14" s="4">
        <v>3</v>
      </c>
      <c r="H14" s="4">
        <v>7</v>
      </c>
      <c r="I14" s="5">
        <v>121</v>
      </c>
      <c r="J14" s="9">
        <v>645.5</v>
      </c>
      <c r="K14" s="5">
        <f>870+261+121</f>
        <v>1252</v>
      </c>
      <c r="L14" s="9">
        <f>6868.5+1740+645.5</f>
        <v>9254</v>
      </c>
      <c r="M14" s="33"/>
    </row>
    <row r="15" spans="1:13" s="31" customFormat="1" ht="24.75" customHeight="1">
      <c r="A15" s="30">
        <v>9</v>
      </c>
      <c r="B15" s="1" t="s">
        <v>14</v>
      </c>
      <c r="C15" s="2" t="s">
        <v>19</v>
      </c>
      <c r="D15" s="3">
        <v>38863</v>
      </c>
      <c r="E15" s="4">
        <v>35</v>
      </c>
      <c r="F15" s="4"/>
      <c r="G15" s="4">
        <v>20</v>
      </c>
      <c r="H15" s="4">
        <v>1</v>
      </c>
      <c r="I15" s="5">
        <v>101</v>
      </c>
      <c r="J15" s="9">
        <v>303</v>
      </c>
      <c r="K15" s="5">
        <f>19608+17668+11309+10378+6088+6513+6684+3212+1345+1482+722+1193+358+130+881+616+56+49+654+101</f>
        <v>89047</v>
      </c>
      <c r="L15" s="9">
        <f>149883.5+135641.5+82301.5+72589.5+39819+39540+36570.5+16522+7667.5+7505+3512+4803+1880+716+4840+2288+337.5+291+2062+303</f>
        <v>609072.5</v>
      </c>
      <c r="M15" s="33"/>
    </row>
    <row r="16" spans="1:13" s="31" customFormat="1" ht="24.75" customHeight="1">
      <c r="A16" s="30">
        <v>10</v>
      </c>
      <c r="B16" s="1" t="s">
        <v>36</v>
      </c>
      <c r="C16" s="2" t="s">
        <v>37</v>
      </c>
      <c r="D16" s="3">
        <v>38779</v>
      </c>
      <c r="E16" s="4">
        <v>10</v>
      </c>
      <c r="F16" s="4"/>
      <c r="G16" s="4">
        <v>1</v>
      </c>
      <c r="H16" s="4">
        <v>24</v>
      </c>
      <c r="I16" s="5">
        <v>67</v>
      </c>
      <c r="J16" s="9">
        <v>201</v>
      </c>
      <c r="K16" s="5">
        <f>2548+994+309+438+475+587+190+1491+27+979+277+594+475+870+277+75+26+361+82+165+100+310+22+67</f>
        <v>11739</v>
      </c>
      <c r="L16" s="9">
        <f>19635+7029.5+1939.5+1932.5+1425+2285+846+5995.5+272.5+3026+831+1782+1425+2693.5+831+321+104+2033+455+780+635+1020+66+201</f>
        <v>57564</v>
      </c>
      <c r="M16" s="33"/>
    </row>
    <row r="17" spans="1:13" s="31" customFormat="1" ht="24.75" customHeight="1">
      <c r="A17" s="30">
        <v>11</v>
      </c>
      <c r="B17" s="1" t="s">
        <v>16</v>
      </c>
      <c r="C17" s="2" t="s">
        <v>17</v>
      </c>
      <c r="D17" s="3">
        <v>38898</v>
      </c>
      <c r="E17" s="4">
        <v>47</v>
      </c>
      <c r="F17" s="4"/>
      <c r="G17" s="4">
        <v>15</v>
      </c>
      <c r="H17" s="4">
        <v>2</v>
      </c>
      <c r="I17" s="5">
        <v>52</v>
      </c>
      <c r="J17" s="9">
        <v>265</v>
      </c>
      <c r="K17" s="5">
        <f>11470+9021+3194+3443+2936+1679+2151+1195+483+727+432+42+72+188+52</f>
        <v>37085</v>
      </c>
      <c r="L17" s="9">
        <f>88058+66057+19237+18780.5+15348+7714+11101+6810.5+1696+4186+2284+175+304+885+265</f>
        <v>242901</v>
      </c>
      <c r="M17" s="33"/>
    </row>
    <row r="18" spans="1:13" s="31" customFormat="1" ht="24" customHeight="1">
      <c r="A18" s="30">
        <v>12</v>
      </c>
      <c r="B18" s="1" t="s">
        <v>29</v>
      </c>
      <c r="C18" s="2" t="s">
        <v>30</v>
      </c>
      <c r="D18" s="3">
        <v>38877</v>
      </c>
      <c r="E18" s="4">
        <v>64</v>
      </c>
      <c r="F18" s="4"/>
      <c r="G18" s="4">
        <v>17</v>
      </c>
      <c r="H18" s="4">
        <v>2</v>
      </c>
      <c r="I18" s="5">
        <v>45</v>
      </c>
      <c r="J18" s="9">
        <v>215</v>
      </c>
      <c r="K18" s="5">
        <f>14426+9567+3182+3017+2315+1729+923+616+640+472+129+528+43+81+47+20+45</f>
        <v>37780</v>
      </c>
      <c r="L18" s="9">
        <f>94169.5+63426.5+19841+16453.5+12618.5+9991+4741+3516+3356+2065.5+678+1792.5+320+299+194+83+215</f>
        <v>233760</v>
      </c>
      <c r="M18" s="33"/>
    </row>
    <row r="19" spans="1:12" ht="10.5" customHeight="1" thickBot="1">
      <c r="A19" s="26"/>
      <c r="B19" s="19"/>
      <c r="C19" s="20"/>
      <c r="D19" s="21"/>
      <c r="E19" s="21"/>
      <c r="F19" s="21"/>
      <c r="G19" s="22"/>
      <c r="H19" s="22"/>
      <c r="I19" s="23"/>
      <c r="J19" s="24"/>
      <c r="K19" s="23"/>
      <c r="L19" s="24"/>
    </row>
    <row r="20" spans="1:12" ht="20.25" customHeight="1" thickBot="1">
      <c r="A20" s="26"/>
      <c r="B20" s="39" t="s">
        <v>7</v>
      </c>
      <c r="C20" s="40"/>
      <c r="D20" s="40"/>
      <c r="E20" s="40"/>
      <c r="F20" s="40"/>
      <c r="G20" s="41"/>
      <c r="H20" s="42">
        <f>SUM(H7:H18)</f>
        <v>165</v>
      </c>
      <c r="I20" s="42">
        <f>SUM(I7:I18)</f>
        <v>54324</v>
      </c>
      <c r="J20" s="43">
        <f>SUM(J7:J18)</f>
        <v>370757.5</v>
      </c>
      <c r="K20" s="44"/>
      <c r="L20" s="45"/>
    </row>
  </sheetData>
  <mergeCells count="3">
    <mergeCell ref="K3:L3"/>
    <mergeCell ref="C2:J4"/>
    <mergeCell ref="B20:G2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 (Bir Film)</dc:creator>
  <cp:keywords/>
  <dc:description/>
  <cp:lastModifiedBy>Kemal Ural</cp:lastModifiedBy>
  <cp:lastPrinted>2006-10-13T13:45:29Z</cp:lastPrinted>
  <dcterms:created xsi:type="dcterms:W3CDTF">2004-03-26T15:51:12Z</dcterms:created>
  <dcterms:modified xsi:type="dcterms:W3CDTF">2006-10-13T13:45:30Z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-715964084</vt:i4>
  </property>
  <property fmtid="{D5CDD505-2E9C-101B-9397-08002B2CF9AE}" pid="3" name="_EmailSubject">
    <vt:lpwstr>Bir Film 2006/41. Hafta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PreviousAdHocReviewCycleID">
    <vt:i4>297796455</vt:i4>
  </property>
</Properties>
</file>