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Hafta_34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<sst xmlns="http://schemas.openxmlformats.org/spreadsheetml/2006/main" count="39" uniqueCount="29">
  <si>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HAFTALIK HASILAT ve SEYİRCİ RAPORU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</si>
  <si>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</si>
  <si>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</si>
  <si>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</si>
  <si>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</si>
  <si>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</si>
  <si>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</si>
  <si>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</si>
  <si>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</si>
  <si>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</si>
  <si>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</si>
  <si>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</si>
  <si>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</si>
  <si>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</si>
  <si>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</si>
  <si>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</si>
  <si>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</si>
  <si>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</si>
  <si>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</si>
  <si>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DOMINO</t>
  </si>
  <si>
    <t>SUMMIT</t>
  </si>
  <si>
    <t>WOLF CREEK</t>
  </si>
  <si>
    <t>FEARLESS</t>
  </si>
  <si>
    <t>FOCUS</t>
  </si>
  <si>
    <t>CRY_WOLF</t>
  </si>
  <si>
    <t>PARADISE NOW</t>
  </si>
  <si>
    <t>CELLULOID</t>
  </si>
  <si>
    <r>
      <t>HAFTA:</t>
    </r>
    <r>
      <rPr>
        <b/>
        <sz val="12"/>
        <rFont val="Arial"/>
        <family val="2"/>
      </rPr>
      <t xml:space="preserve"> 34</t>
    </r>
  </si>
  <si>
    <t>18 - 24 AĞUSTOS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</si>
</sst>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L6" sqref="L6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2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27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28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3</v>
      </c>
      <c r="D9" s="104" t="s">
        <v>4</v>
      </c>
      <c r="E9" s="104" t="s">
        <v>15</v>
      </c>
      <c r="F9" s="104" t="s">
        <v>16</v>
      </c>
      <c r="G9" s="111" t="s">
        <v>5</v>
      </c>
      <c r="H9" s="111" t="s">
        <v>6</v>
      </c>
      <c r="I9" s="111" t="s">
        <v>7</v>
      </c>
      <c r="J9" s="109" t="s">
        <v>13</v>
      </c>
      <c r="K9" s="107"/>
      <c r="L9" s="107"/>
      <c r="M9" s="110"/>
      <c r="N9" s="107" t="s">
        <v>8</v>
      </c>
      <c r="O9" s="107"/>
      <c r="P9" s="108"/>
    </row>
    <row r="10" spans="1:16" s="3" customFormat="1" ht="30" customHeight="1" thickBot="1">
      <c r="A10" s="86"/>
      <c r="B10" s="33"/>
      <c r="C10" s="103"/>
      <c r="D10" s="105"/>
      <c r="E10" s="106"/>
      <c r="F10" s="106"/>
      <c r="G10" s="112"/>
      <c r="H10" s="112"/>
      <c r="I10" s="112"/>
      <c r="J10" s="34" t="s">
        <v>9</v>
      </c>
      <c r="K10" s="35" t="s">
        <v>10</v>
      </c>
      <c r="L10" s="36" t="s">
        <v>11</v>
      </c>
      <c r="M10" s="37" t="s">
        <v>12</v>
      </c>
      <c r="N10" s="34" t="s">
        <v>9</v>
      </c>
      <c r="O10" s="35" t="s">
        <v>10</v>
      </c>
      <c r="P10" s="38" t="s">
        <v>12</v>
      </c>
    </row>
    <row r="11" spans="1:16" s="48" customFormat="1" ht="22.5" customHeight="1">
      <c r="A11" s="4">
        <v>1</v>
      </c>
      <c r="B11" s="39"/>
      <c r="C11" s="40" t="s">
        <v>22</v>
      </c>
      <c r="D11" s="41">
        <v>38933</v>
      </c>
      <c r="E11" s="42" t="s">
        <v>17</v>
      </c>
      <c r="F11" s="42" t="s">
        <v>23</v>
      </c>
      <c r="G11" s="43">
        <v>47</v>
      </c>
      <c r="H11" s="44">
        <v>40</v>
      </c>
      <c r="I11" s="44">
        <v>3</v>
      </c>
      <c r="J11" s="80">
        <v>41976.55</v>
      </c>
      <c r="K11" s="45">
        <v>5988</v>
      </c>
      <c r="L11" s="46">
        <f aca="true" t="shared" si="0" ref="L11:L16">IF(J11&lt;&gt;0,K11/H11,"")</f>
        <v>149.7</v>
      </c>
      <c r="M11" s="47">
        <f aca="true" t="shared" si="1" ref="M11:M16">IF(J11&lt;&gt;0,J11/K11,"")</f>
        <v>7.010111890447562</v>
      </c>
      <c r="N11" s="75">
        <f>152478+98850+41976.55</f>
        <v>293304.55</v>
      </c>
      <c r="O11" s="82">
        <f>19117+12766+5988</f>
        <v>37871</v>
      </c>
      <c r="P11" s="78">
        <f aca="true" t="shared" si="2" ref="P11:P16">IF(N11&lt;&gt;0,N11/O11,"")</f>
        <v>7.744832457553272</v>
      </c>
    </row>
    <row r="12" spans="1:16" s="5" customFormat="1" ht="22.5" customHeight="1">
      <c r="A12" s="4">
        <v>2</v>
      </c>
      <c r="B12" s="52"/>
      <c r="C12" s="60" t="s">
        <v>19</v>
      </c>
      <c r="D12" s="61">
        <v>38891</v>
      </c>
      <c r="E12" s="62" t="s">
        <v>17</v>
      </c>
      <c r="F12" s="62" t="s">
        <v>20</v>
      </c>
      <c r="G12" s="53">
        <v>55</v>
      </c>
      <c r="H12" s="54">
        <v>1</v>
      </c>
      <c r="I12" s="54">
        <v>9</v>
      </c>
      <c r="J12" s="81">
        <v>794.5</v>
      </c>
      <c r="K12" s="67">
        <v>121</v>
      </c>
      <c r="L12" s="68">
        <f t="shared" si="0"/>
        <v>121</v>
      </c>
      <c r="M12" s="72">
        <f t="shared" si="1"/>
        <v>6.566115702479339</v>
      </c>
      <c r="N12" s="74">
        <f>67295+44281+11549+4526+2634.5+2574.5+1704+876+794.5</f>
        <v>136234.5</v>
      </c>
      <c r="O12" s="49">
        <f>8542+6209+1796+898+481+469+266+168+121</f>
        <v>18950</v>
      </c>
      <c r="P12" s="77">
        <f t="shared" si="2"/>
        <v>7.189155672823219</v>
      </c>
    </row>
    <row r="13" spans="1:16" s="5" customFormat="1" ht="22.5" customHeight="1">
      <c r="A13" s="4">
        <v>3</v>
      </c>
      <c r="B13" s="22"/>
      <c r="C13" s="60" t="s">
        <v>21</v>
      </c>
      <c r="D13" s="61">
        <v>38814</v>
      </c>
      <c r="E13" s="62" t="s">
        <v>17</v>
      </c>
      <c r="F13" s="62" t="s">
        <v>18</v>
      </c>
      <c r="G13" s="53">
        <v>56</v>
      </c>
      <c r="H13" s="54">
        <v>2</v>
      </c>
      <c r="I13" s="54">
        <v>16</v>
      </c>
      <c r="J13" s="81">
        <v>278</v>
      </c>
      <c r="K13" s="67">
        <v>80</v>
      </c>
      <c r="L13" s="68">
        <f t="shared" si="0"/>
        <v>40</v>
      </c>
      <c r="M13" s="72">
        <f t="shared" si="1"/>
        <v>3.475</v>
      </c>
      <c r="N13" s="74">
        <f>217941.5+99459+32613+17816.5+8424.5+3203+531+1188+1702+1401+1683+130+508+155+1840+278</f>
        <v>388873.5</v>
      </c>
      <c r="O13" s="49">
        <f>30137+15034+5570+3956+2001+658+128+237+338+298+250+16+55+31+407+80</f>
        <v>59196</v>
      </c>
      <c r="P13" s="77">
        <f t="shared" si="2"/>
        <v>6.569252990066897</v>
      </c>
    </row>
    <row r="14" spans="1:16" s="5" customFormat="1" ht="22.5" customHeight="1">
      <c r="A14" s="4">
        <v>4</v>
      </c>
      <c r="B14" s="22"/>
      <c r="C14" s="60" t="s">
        <v>1</v>
      </c>
      <c r="D14" s="61">
        <v>38800</v>
      </c>
      <c r="E14" s="62" t="s">
        <v>17</v>
      </c>
      <c r="F14" s="62" t="s">
        <v>18</v>
      </c>
      <c r="G14" s="53">
        <v>58</v>
      </c>
      <c r="H14" s="54">
        <v>3</v>
      </c>
      <c r="I14" s="54">
        <v>22</v>
      </c>
      <c r="J14" s="81">
        <v>135</v>
      </c>
      <c r="K14" s="67">
        <v>45</v>
      </c>
      <c r="L14" s="68">
        <f t="shared" si="0"/>
        <v>15</v>
      </c>
      <c r="M14" s="72">
        <f t="shared" si="1"/>
        <v>3</v>
      </c>
      <c r="N14" s="74">
        <f>350945.5+222517.5+139156.5+40897.5+38142.5+25481.5+16036.5+2540+5715.5+4760+5176+3952+1523+1314+3068+3142.5+1229.5+841.5+1265+1460.5+204+135</f>
        <v>869504</v>
      </c>
      <c r="O14" s="49">
        <f>46256+31606+20219+8293+8608+6050+3760+524+1828+885+1287+758+233+204+640+566+226+133+179+273+34+45</f>
        <v>132607</v>
      </c>
      <c r="P14" s="77">
        <f t="shared" si="2"/>
        <v>6.5569992534330765</v>
      </c>
    </row>
    <row r="15" spans="1:16" s="5" customFormat="1" ht="22.5" customHeight="1">
      <c r="A15" s="4">
        <v>5</v>
      </c>
      <c r="B15" s="22"/>
      <c r="C15" s="60" t="s">
        <v>24</v>
      </c>
      <c r="D15" s="61">
        <v>38793</v>
      </c>
      <c r="E15" s="62" t="s">
        <v>17</v>
      </c>
      <c r="F15" s="62" t="s">
        <v>23</v>
      </c>
      <c r="G15" s="53">
        <v>71</v>
      </c>
      <c r="H15" s="54">
        <v>1</v>
      </c>
      <c r="I15" s="54">
        <v>19</v>
      </c>
      <c r="J15" s="81">
        <v>99</v>
      </c>
      <c r="K15" s="67">
        <v>24</v>
      </c>
      <c r="L15" s="68">
        <f t="shared" si="0"/>
        <v>24</v>
      </c>
      <c r="M15" s="72">
        <f t="shared" si="1"/>
        <v>4.125</v>
      </c>
      <c r="N15" s="74">
        <f>139188.5+65126.5+15320+6439+3617+3772+4116+209.5+299+80+130+145+1032+392+477+494+747+604+99</f>
        <v>242287.5</v>
      </c>
      <c r="O15" s="49">
        <f>20151+10232+2945+1343+1021+739+717+69+58+16+26+29+187+97+108+130+150+118+24</f>
        <v>38160</v>
      </c>
      <c r="P15" s="77">
        <f t="shared" si="2"/>
        <v>6.349253144654088</v>
      </c>
    </row>
    <row r="16" spans="1:16" s="2" customFormat="1" ht="22.5" customHeight="1">
      <c r="A16" s="4">
        <v>6</v>
      </c>
      <c r="B16" s="22"/>
      <c r="C16" s="60" t="s">
        <v>25</v>
      </c>
      <c r="D16" s="61">
        <v>38639</v>
      </c>
      <c r="E16" s="62" t="s">
        <v>17</v>
      </c>
      <c r="F16" s="62" t="s">
        <v>26</v>
      </c>
      <c r="G16" s="53">
        <v>4</v>
      </c>
      <c r="H16" s="54">
        <v>1</v>
      </c>
      <c r="I16" s="54">
        <v>14</v>
      </c>
      <c r="J16" s="81">
        <v>20</v>
      </c>
      <c r="K16" s="67">
        <v>4</v>
      </c>
      <c r="L16" s="68">
        <f t="shared" si="0"/>
        <v>4</v>
      </c>
      <c r="M16" s="72">
        <f t="shared" si="1"/>
        <v>5</v>
      </c>
      <c r="N16" s="74">
        <f>25402+1129.5+2407.5+2376+2088.5+957.5+129+20</f>
        <v>34510</v>
      </c>
      <c r="O16" s="101">
        <f>3576+173+578+792+447+141+24+4</f>
        <v>5735</v>
      </c>
      <c r="P16" s="77">
        <f t="shared" si="2"/>
        <v>6.01743679163034</v>
      </c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49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14</v>
      </c>
      <c r="C22" s="58"/>
      <c r="D22" s="58"/>
      <c r="E22" s="59"/>
      <c r="F22" s="59"/>
      <c r="G22" s="25">
        <f>SUM(G11:G20)</f>
        <v>291</v>
      </c>
      <c r="H22" s="25">
        <f>SUM(H11:H21)</f>
        <v>48</v>
      </c>
      <c r="I22" s="26"/>
      <c r="J22" s="27">
        <f>SUM(J11:J20)</f>
        <v>43303.05</v>
      </c>
      <c r="K22" s="28">
        <f>SUM(K11:K20)</f>
        <v>6262</v>
      </c>
      <c r="L22" s="29"/>
      <c r="M22" s="30"/>
      <c r="N22" s="27">
        <f>SUM(N11:N20)</f>
        <v>1964714.05</v>
      </c>
      <c r="O22" s="28">
        <f>SUM(O11:O20)</f>
        <v>292519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Sadi Çilingir</cp:lastModifiedBy>
  <cp:lastPrinted>2006-03-31T10:29:52Z</cp:lastPrinted>
  <dcterms:created xsi:type="dcterms:W3CDTF">2004-07-30T11:27:24Z</dcterms:created>
  <dcterms:modified xsi:type="dcterms:W3CDTF">2006-08-25T18:28:06Z</dcterms:modified>
  <cp:category/>
  <cp:version/>
  <cp:contentType/>
  <cp:contentStatus/>
</cp:coreProperties>
</file>