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9285" activeTab="0"/>
  </bookViews>
  <sheets>
    <sheet name="Bir Film Haftalık" sheetId="1" r:id="rId1"/>
  </sheets>
  <definedNames>
    <definedName name="_xlnm.Print_Area" localSheetId="0">'Bir Film Haftalık'!$A$1:$L$35</definedName>
  </definedNames>
  <calcPr fullCalcOnLoad="1"/>
</workbook>
</file>

<file path=xl/sharedStrings.xml><?xml version="1.0" encoding="utf-8"?>
<sst xmlns="http://schemas.openxmlformats.org/spreadsheetml/2006/main" count="98" uniqueCount="63">
  <si>
    <t>FİLM</t>
  </si>
  <si>
    <t>ŞİRKET</t>
  </si>
  <si>
    <t>VİZYON
TARİHİ</t>
  </si>
  <si>
    <t>HAFTA</t>
  </si>
  <si>
    <t>SALON</t>
  </si>
  <si>
    <t>SEYİRCİ</t>
  </si>
  <si>
    <t>TOPLAM
SEYİRCİ</t>
  </si>
  <si>
    <t>TOPLAM</t>
  </si>
  <si>
    <t>HAFTALIK SEYİRCİ VE HASILAT RAPORU</t>
  </si>
  <si>
    <t>Kimden:</t>
  </si>
  <si>
    <t>Hafta:</t>
  </si>
  <si>
    <t>CINECLICK ASIA</t>
  </si>
  <si>
    <t>FILMS DIST.</t>
  </si>
  <si>
    <t>BAVARIA</t>
  </si>
  <si>
    <t>WILD BUNCH</t>
  </si>
  <si>
    <t>HASILAT
(YTL)</t>
  </si>
  <si>
    <t xml:space="preserve">TOPLAM HASILAT </t>
  </si>
  <si>
    <t>BİR F. - ERMAN F.</t>
  </si>
  <si>
    <t>RED SHOES</t>
  </si>
  <si>
    <t>Kemal URAL</t>
  </si>
  <si>
    <t>FATELESS</t>
  </si>
  <si>
    <t>H20</t>
  </si>
  <si>
    <t>ETERNAL SUNSHINE OF THE SPOTLESS MIND</t>
  </si>
  <si>
    <t>CINEMEDYA - FOCUS</t>
  </si>
  <si>
    <t>C.R.A.Z.Y.</t>
  </si>
  <si>
    <t>HOWL'S MOVING CASTLE</t>
  </si>
  <si>
    <t>TEXAS CHAINSAW MASSACRE, THE</t>
  </si>
  <si>
    <t>FROSTBITE</t>
  </si>
  <si>
    <t>BİR FİLM - CINEMEDYA</t>
  </si>
  <si>
    <t>THUMBSUCKER</t>
  </si>
  <si>
    <t>AVŞAR - TMC</t>
  </si>
  <si>
    <t>KOPYA ADEDİ</t>
  </si>
  <si>
    <t>IM JULI</t>
  </si>
  <si>
    <t>A BITTERSWEET LIFE</t>
  </si>
  <si>
    <t>COMPANY, THE</t>
  </si>
  <si>
    <t>EFLATUN</t>
  </si>
  <si>
    <t>20 NIGHTS &amp; A RAINY DAY</t>
  </si>
  <si>
    <t>BACKSTAGE</t>
  </si>
  <si>
    <t>TRAMVAY</t>
  </si>
  <si>
    <t>OLGUN ARUN</t>
  </si>
  <si>
    <t>CELLULOID</t>
  </si>
  <si>
    <t>BIN JIP (3 Iron)</t>
  </si>
  <si>
    <t>LE TEMPS QUI RESTE</t>
  </si>
  <si>
    <t>Pİ FİLM - CELLULOID</t>
  </si>
  <si>
    <t>2006 / 32</t>
  </si>
  <si>
    <t>04 - 10 Ağustos 2006</t>
  </si>
  <si>
    <t>+</t>
  </si>
  <si>
    <t>DONNIE DARKO</t>
  </si>
  <si>
    <t>PANDORA</t>
  </si>
  <si>
    <t>DOLLS</t>
  </si>
  <si>
    <t>NOI ALBINOI</t>
  </si>
  <si>
    <t>CO PRODUC.</t>
  </si>
  <si>
    <t>RECONSTRUCTION</t>
  </si>
  <si>
    <t>NORDISK</t>
  </si>
  <si>
    <t>SECRET THINGS</t>
  </si>
  <si>
    <t>JEUX D'ENFANTS</t>
  </si>
  <si>
    <t>ENTRE SES MAINS</t>
  </si>
  <si>
    <t>ERMAN F. - PATHE</t>
  </si>
  <si>
    <t>VA, VIE &amp; DEVIENS (LIVE &amp; BECOME)</t>
  </si>
  <si>
    <t>TAKESHIS</t>
  </si>
  <si>
    <t>MANDERLAY</t>
  </si>
  <si>
    <t>DANDELION</t>
  </si>
  <si>
    <t>SUGARWORKZ - WILD B.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</si>
</sst>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sz val="13"/>
      <color indexed="13"/>
      <name val="Arial"/>
      <family val="0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21"/>
      <color indexed="18"/>
      <name val="Arial"/>
      <family val="2"/>
    </font>
    <font>
      <sz val="21"/>
      <color indexed="18"/>
      <name val="Arial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ashed">
        <color indexed="9"/>
      </left>
      <right style="dashed">
        <color indexed="9"/>
      </right>
      <top style="medium"/>
      <bottom style="medium"/>
    </border>
    <border>
      <left style="dashed">
        <color indexed="9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>
        <color indexed="9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8" fillId="3" borderId="4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4" fillId="4" borderId="6" xfId="0" applyFont="1" applyFill="1" applyBorder="1" applyAlignment="1">
      <alignment horizontal="right" vertical="center"/>
    </xf>
    <xf numFmtId="0" fontId="15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176" fontId="17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315402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62450" y="790575"/>
          <a:ext cx="70675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866775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0610850" y="790575"/>
          <a:ext cx="30384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666750</xdr:colOff>
      <xdr:row>1</xdr:row>
      <xdr:rowOff>47625</xdr:rowOff>
    </xdr:from>
    <xdr:to>
      <xdr:col>1</xdr:col>
      <xdr:colOff>1371600</xdr:colOff>
      <xdr:row>3</xdr:row>
      <xdr:rowOff>190500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52400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16" bestFit="1" customWidth="1"/>
    <col min="2" max="2" width="55.7109375" style="17" bestFit="1" customWidth="1"/>
    <col min="3" max="3" width="33.140625" style="17" bestFit="1" customWidth="1"/>
    <col min="4" max="4" width="13.140625" style="17" bestFit="1" customWidth="1"/>
    <col min="5" max="5" width="13.140625" style="17" customWidth="1"/>
    <col min="6" max="6" width="1.57421875" style="17" customWidth="1"/>
    <col min="7" max="8" width="11.57421875" style="17" customWidth="1"/>
    <col min="9" max="9" width="13.00390625" style="17" bestFit="1" customWidth="1"/>
    <col min="10" max="10" width="19.140625" style="17" bestFit="1" customWidth="1"/>
    <col min="11" max="11" width="12.7109375" style="17" bestFit="1" customWidth="1"/>
    <col min="12" max="12" width="18.00390625" style="17" customWidth="1"/>
    <col min="13" max="13" width="4.00390625" style="37" customWidth="1"/>
    <col min="14" max="16384" width="9.140625" style="18" customWidth="1"/>
  </cols>
  <sheetData>
    <row r="1" spans="1:12" ht="8.25" customHeight="1" thickBo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" customHeight="1">
      <c r="A2" s="31"/>
      <c r="B2" s="34"/>
      <c r="C2" s="41" t="s">
        <v>8</v>
      </c>
      <c r="D2" s="41"/>
      <c r="E2" s="41"/>
      <c r="F2" s="41"/>
      <c r="G2" s="41"/>
      <c r="H2" s="41"/>
      <c r="I2" s="42"/>
      <c r="J2" s="43"/>
      <c r="K2" s="20" t="s">
        <v>10</v>
      </c>
      <c r="L2" s="21" t="s">
        <v>44</v>
      </c>
    </row>
    <row r="3" spans="1:12" ht="18" customHeight="1" thickBot="1">
      <c r="A3" s="31"/>
      <c r="B3" s="34"/>
      <c r="C3" s="42"/>
      <c r="D3" s="42"/>
      <c r="E3" s="42"/>
      <c r="F3" s="42"/>
      <c r="G3" s="42"/>
      <c r="H3" s="42"/>
      <c r="I3" s="42"/>
      <c r="J3" s="43"/>
      <c r="K3" s="39" t="s">
        <v>45</v>
      </c>
      <c r="L3" s="40"/>
    </row>
    <row r="4" spans="1:12" ht="18" customHeight="1" thickBot="1">
      <c r="A4" s="31"/>
      <c r="B4" s="34"/>
      <c r="C4" s="42"/>
      <c r="D4" s="42"/>
      <c r="E4" s="42"/>
      <c r="F4" s="42"/>
      <c r="G4" s="42"/>
      <c r="H4" s="42"/>
      <c r="I4" s="42"/>
      <c r="J4" s="43"/>
      <c r="K4" s="22" t="s">
        <v>9</v>
      </c>
      <c r="L4" s="23" t="s">
        <v>19</v>
      </c>
    </row>
    <row r="5" spans="1:12" ht="10.5" customHeight="1" thickBot="1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s="19" customFormat="1" ht="39" customHeight="1" thickBot="1">
      <c r="A6" s="33"/>
      <c r="B6" s="7" t="s">
        <v>0</v>
      </c>
      <c r="C6" s="8" t="s">
        <v>1</v>
      </c>
      <c r="D6" s="9" t="s">
        <v>2</v>
      </c>
      <c r="E6" s="9" t="s">
        <v>31</v>
      </c>
      <c r="F6" s="9"/>
      <c r="G6" s="15" t="s">
        <v>3</v>
      </c>
      <c r="H6" s="15" t="s">
        <v>4</v>
      </c>
      <c r="I6" s="9" t="s">
        <v>5</v>
      </c>
      <c r="J6" s="9" t="s">
        <v>15</v>
      </c>
      <c r="K6" s="9" t="s">
        <v>6</v>
      </c>
      <c r="L6" s="9" t="s">
        <v>16</v>
      </c>
      <c r="M6" s="37"/>
    </row>
    <row r="7" spans="1:13" s="36" customFormat="1" ht="24.75" customHeight="1">
      <c r="A7" s="35">
        <v>1</v>
      </c>
      <c r="B7" s="2" t="s">
        <v>26</v>
      </c>
      <c r="C7" s="3" t="s">
        <v>23</v>
      </c>
      <c r="D7" s="4">
        <v>38891</v>
      </c>
      <c r="E7" s="5">
        <v>45</v>
      </c>
      <c r="F7" s="4"/>
      <c r="G7" s="5">
        <v>7</v>
      </c>
      <c r="H7" s="5">
        <v>27</v>
      </c>
      <c r="I7" s="6">
        <v>2261</v>
      </c>
      <c r="J7" s="13">
        <v>11888</v>
      </c>
      <c r="K7" s="6">
        <f>20153+14417+13506+7951+5799+4754+2261</f>
        <v>68841</v>
      </c>
      <c r="L7" s="13">
        <f>154658.5+107804+83531.5+43902+30665+24700+11888</f>
        <v>457149</v>
      </c>
      <c r="M7" s="38" t="s">
        <v>46</v>
      </c>
    </row>
    <row r="8" spans="1:13" s="36" customFormat="1" ht="24.75" customHeight="1">
      <c r="A8" s="35">
        <v>2</v>
      </c>
      <c r="B8" s="2" t="s">
        <v>27</v>
      </c>
      <c r="C8" s="3" t="s">
        <v>28</v>
      </c>
      <c r="D8" s="4">
        <v>38898</v>
      </c>
      <c r="E8" s="5">
        <v>47</v>
      </c>
      <c r="F8" s="4"/>
      <c r="G8" s="5">
        <v>6</v>
      </c>
      <c r="H8" s="5">
        <v>20</v>
      </c>
      <c r="I8" s="6">
        <v>1679</v>
      </c>
      <c r="J8" s="13">
        <v>7714</v>
      </c>
      <c r="K8" s="6">
        <f>11470+9021+3194+3443+2936+1679</f>
        <v>31743</v>
      </c>
      <c r="L8" s="13">
        <f>88058+66057+19237+18780.5+15348+7714</f>
        <v>215194.5</v>
      </c>
      <c r="M8" s="38" t="s">
        <v>46</v>
      </c>
    </row>
    <row r="9" spans="1:13" s="36" customFormat="1" ht="24.75" customHeight="1">
      <c r="A9" s="35">
        <v>3</v>
      </c>
      <c r="B9" s="2" t="s">
        <v>22</v>
      </c>
      <c r="C9" s="3" t="s">
        <v>23</v>
      </c>
      <c r="D9" s="4">
        <v>38863</v>
      </c>
      <c r="E9" s="5">
        <v>35</v>
      </c>
      <c r="F9" s="4"/>
      <c r="G9" s="5">
        <v>11</v>
      </c>
      <c r="H9" s="5">
        <v>10</v>
      </c>
      <c r="I9" s="6">
        <v>722</v>
      </c>
      <c r="J9" s="13">
        <v>3512</v>
      </c>
      <c r="K9" s="6">
        <f>19608+17668+11309+10378+6088+6513+6684+3212+1345+1482+722</f>
        <v>85009</v>
      </c>
      <c r="L9" s="13">
        <f>149883.5+135641.5+82301.5+72589.5+39819+39540+36570.5+16522+7667.5+7505+3512</f>
        <v>591552</v>
      </c>
      <c r="M9" s="38" t="s">
        <v>46</v>
      </c>
    </row>
    <row r="10" spans="1:13" s="36" customFormat="1" ht="24.75" customHeight="1">
      <c r="A10" s="35">
        <v>4</v>
      </c>
      <c r="B10" s="2" t="s">
        <v>25</v>
      </c>
      <c r="C10" s="3" t="s">
        <v>14</v>
      </c>
      <c r="D10" s="4">
        <v>38877</v>
      </c>
      <c r="E10" s="5">
        <v>64</v>
      </c>
      <c r="F10" s="4"/>
      <c r="G10" s="5">
        <v>9</v>
      </c>
      <c r="H10" s="5">
        <v>12</v>
      </c>
      <c r="I10" s="6">
        <v>640</v>
      </c>
      <c r="J10" s="13">
        <v>3356</v>
      </c>
      <c r="K10" s="6">
        <f>14426+9567+3182+3017+2315+1729+923+616+640</f>
        <v>36415</v>
      </c>
      <c r="L10" s="13">
        <f>94169.5+63426.5+19841+16453.5+12618.5+9991+4741+3516+3356</f>
        <v>228113</v>
      </c>
      <c r="M10" s="38" t="s">
        <v>46</v>
      </c>
    </row>
    <row r="11" spans="1:13" s="36" customFormat="1" ht="24.75" customHeight="1">
      <c r="A11" s="35">
        <v>5</v>
      </c>
      <c r="B11" s="2" t="s">
        <v>33</v>
      </c>
      <c r="C11" s="3" t="s">
        <v>35</v>
      </c>
      <c r="D11" s="4">
        <v>38905</v>
      </c>
      <c r="E11" s="5">
        <v>10</v>
      </c>
      <c r="F11" s="4"/>
      <c r="G11" s="5">
        <v>5</v>
      </c>
      <c r="H11" s="5">
        <v>7</v>
      </c>
      <c r="I11" s="6">
        <v>352</v>
      </c>
      <c r="J11" s="13">
        <v>1719</v>
      </c>
      <c r="K11" s="6">
        <f>1361+397+710+656+352</f>
        <v>3476</v>
      </c>
      <c r="L11" s="13">
        <f>13259+2856.5+4926+4327+1719</f>
        <v>27087.5</v>
      </c>
      <c r="M11" s="38" t="s">
        <v>46</v>
      </c>
    </row>
    <row r="12" spans="1:13" s="1" customFormat="1" ht="24.75" customHeight="1">
      <c r="A12" s="35">
        <v>6</v>
      </c>
      <c r="B12" s="2" t="s">
        <v>58</v>
      </c>
      <c r="C12" s="3" t="s">
        <v>17</v>
      </c>
      <c r="D12" s="4">
        <v>38639</v>
      </c>
      <c r="E12" s="5">
        <v>7</v>
      </c>
      <c r="F12" s="5"/>
      <c r="G12" s="5">
        <v>19</v>
      </c>
      <c r="H12" s="5">
        <v>1</v>
      </c>
      <c r="I12" s="6">
        <v>238</v>
      </c>
      <c r="J12" s="13">
        <v>714</v>
      </c>
      <c r="K12" s="6">
        <f>3714+3514+2496+1322+559+1053+41+881+30+141+105+319+673+69+503+22+124+79+238</f>
        <v>15883</v>
      </c>
      <c r="L12" s="13">
        <f>28963.5+28618+20693+7789.5+4183+3517+224+3660+150+741+315+957+2019+413+1509+66+992+237+714</f>
        <v>105761</v>
      </c>
      <c r="M12" s="38" t="s">
        <v>46</v>
      </c>
    </row>
    <row r="13" spans="1:13" s="36" customFormat="1" ht="24.75" customHeight="1">
      <c r="A13" s="35">
        <v>7</v>
      </c>
      <c r="B13" s="2" t="s">
        <v>38</v>
      </c>
      <c r="C13" s="3" t="s">
        <v>39</v>
      </c>
      <c r="D13" s="4">
        <v>38926</v>
      </c>
      <c r="E13" s="5">
        <v>14</v>
      </c>
      <c r="F13" s="5"/>
      <c r="G13" s="5">
        <v>2</v>
      </c>
      <c r="H13" s="5">
        <v>10</v>
      </c>
      <c r="I13" s="6">
        <v>237</v>
      </c>
      <c r="J13" s="13">
        <v>1550</v>
      </c>
      <c r="K13" s="6">
        <f>958+237</f>
        <v>1195</v>
      </c>
      <c r="L13" s="13">
        <f>7752+1550</f>
        <v>9302</v>
      </c>
      <c r="M13" s="38" t="s">
        <v>46</v>
      </c>
    </row>
    <row r="14" spans="1:13" s="36" customFormat="1" ht="24.75" customHeight="1">
      <c r="A14" s="35">
        <v>8</v>
      </c>
      <c r="B14" s="2" t="s">
        <v>36</v>
      </c>
      <c r="C14" s="3" t="s">
        <v>17</v>
      </c>
      <c r="D14" s="4">
        <v>38912</v>
      </c>
      <c r="E14" s="5">
        <v>1</v>
      </c>
      <c r="F14" s="4"/>
      <c r="G14" s="5">
        <v>4</v>
      </c>
      <c r="H14" s="5">
        <v>1</v>
      </c>
      <c r="I14" s="6">
        <v>215</v>
      </c>
      <c r="J14" s="13">
        <v>1075</v>
      </c>
      <c r="K14" s="6">
        <f>509+453+477+230+215</f>
        <v>1884</v>
      </c>
      <c r="L14" s="13">
        <f>3860+2691+2385+1350+1075</f>
        <v>11361</v>
      </c>
      <c r="M14" s="38" t="s">
        <v>46</v>
      </c>
    </row>
    <row r="15" spans="1:13" s="36" customFormat="1" ht="24.75" customHeight="1">
      <c r="A15" s="35">
        <v>9</v>
      </c>
      <c r="B15" s="2" t="s">
        <v>18</v>
      </c>
      <c r="C15" s="3" t="s">
        <v>11</v>
      </c>
      <c r="D15" s="4">
        <v>38716</v>
      </c>
      <c r="E15" s="5">
        <v>9</v>
      </c>
      <c r="F15" s="4"/>
      <c r="G15" s="5">
        <v>30</v>
      </c>
      <c r="H15" s="5">
        <v>2</v>
      </c>
      <c r="I15" s="6">
        <v>174</v>
      </c>
      <c r="J15" s="13">
        <v>833</v>
      </c>
      <c r="K15" s="6">
        <f>5101+2761+1545+448+1608+159+304+206+436+246+162+276+329+246+181+254+303+684+2148+666+66+111+863+472+372+254+264+291+34+174</f>
        <v>20964</v>
      </c>
      <c r="L15" s="13">
        <f>41335+22428+10569.5+2994.5+6995.5+477+1541+1030+1308+1168.5+974+1343+1399+1115+913+1257+1859.5+2654.5+10471+2543+294+573+4437+2101.5+1610+786+959.5+1180+179+833</f>
        <v>127329</v>
      </c>
      <c r="M15" s="38" t="s">
        <v>46</v>
      </c>
    </row>
    <row r="16" spans="1:13" s="1" customFormat="1" ht="24.75" customHeight="1">
      <c r="A16" s="35">
        <v>10</v>
      </c>
      <c r="B16" s="2" t="s">
        <v>32</v>
      </c>
      <c r="C16" s="3" t="s">
        <v>13</v>
      </c>
      <c r="D16" s="4">
        <v>37813</v>
      </c>
      <c r="E16" s="5">
        <v>10</v>
      </c>
      <c r="F16" s="5"/>
      <c r="G16" s="5">
        <v>43</v>
      </c>
      <c r="H16" s="5">
        <v>1</v>
      </c>
      <c r="I16" s="6">
        <v>158</v>
      </c>
      <c r="J16" s="13">
        <v>474</v>
      </c>
      <c r="K16" s="6">
        <f>21632+20+285+158+158+158+158+158+158</f>
        <v>22885</v>
      </c>
      <c r="L16" s="13">
        <f>101850+106+855+474+474+474+474+474+474</f>
        <v>105655</v>
      </c>
      <c r="M16" s="38" t="s">
        <v>46</v>
      </c>
    </row>
    <row r="17" spans="1:13" s="36" customFormat="1" ht="24.75" customHeight="1">
      <c r="A17" s="35">
        <v>11</v>
      </c>
      <c r="B17" s="2" t="s">
        <v>37</v>
      </c>
      <c r="C17" s="3" t="s">
        <v>14</v>
      </c>
      <c r="D17" s="4">
        <v>38919</v>
      </c>
      <c r="E17" s="5">
        <v>4</v>
      </c>
      <c r="F17" s="4"/>
      <c r="G17" s="5">
        <v>3</v>
      </c>
      <c r="H17" s="5">
        <v>4</v>
      </c>
      <c r="I17" s="6">
        <v>145</v>
      </c>
      <c r="J17" s="13">
        <v>1054</v>
      </c>
      <c r="K17" s="6">
        <f>523+774+396+145</f>
        <v>1838</v>
      </c>
      <c r="L17" s="13">
        <f>3116.25+6870.5+2836+1054</f>
        <v>13876.75</v>
      </c>
      <c r="M17" s="38" t="s">
        <v>46</v>
      </c>
    </row>
    <row r="18" spans="1:13" s="36" customFormat="1" ht="24.75" customHeight="1">
      <c r="A18" s="35">
        <v>12</v>
      </c>
      <c r="B18" s="2" t="s">
        <v>61</v>
      </c>
      <c r="C18" s="3" t="s">
        <v>62</v>
      </c>
      <c r="D18" s="4">
        <v>38744</v>
      </c>
      <c r="E18" s="5">
        <v>7</v>
      </c>
      <c r="F18" s="4"/>
      <c r="G18" s="5">
        <v>24</v>
      </c>
      <c r="H18" s="5">
        <v>2</v>
      </c>
      <c r="I18" s="6">
        <v>127</v>
      </c>
      <c r="J18" s="13">
        <v>621</v>
      </c>
      <c r="K18" s="6">
        <f>2772+1034+467+35+792+451+260+597+327+776+1582+1115+514+499+716+31+45+79+173+21+19+87+140+127</f>
        <v>12659</v>
      </c>
      <c r="L18" s="13">
        <f>23060.5+7183+3670+700+2376+2273+1430+3390+1771.5+3246+11360+7257.5+2859+2510+4107+155+170+490+579+165+77+352+780+621</f>
        <v>80582.5</v>
      </c>
      <c r="M18" s="38" t="s">
        <v>46</v>
      </c>
    </row>
    <row r="19" spans="1:13" s="36" customFormat="1" ht="24.75" customHeight="1">
      <c r="A19" s="35">
        <v>13</v>
      </c>
      <c r="B19" s="2" t="s">
        <v>29</v>
      </c>
      <c r="C19" s="3" t="s">
        <v>30</v>
      </c>
      <c r="D19" s="4">
        <v>38898</v>
      </c>
      <c r="E19" s="5">
        <v>5</v>
      </c>
      <c r="F19" s="4"/>
      <c r="G19" s="5">
        <v>6</v>
      </c>
      <c r="H19" s="5">
        <v>4</v>
      </c>
      <c r="I19" s="6">
        <v>118</v>
      </c>
      <c r="J19" s="13">
        <v>723</v>
      </c>
      <c r="K19" s="6">
        <f>756+441+97+365+71+118</f>
        <v>1848</v>
      </c>
      <c r="L19" s="13">
        <f>6551.5+3573+601+2282+519.5+723</f>
        <v>14250</v>
      </c>
      <c r="M19" s="38" t="s">
        <v>46</v>
      </c>
    </row>
    <row r="20" spans="1:13" s="36" customFormat="1" ht="24.75" customHeight="1">
      <c r="A20" s="35">
        <v>14</v>
      </c>
      <c r="B20" s="2" t="s">
        <v>24</v>
      </c>
      <c r="C20" s="3" t="s">
        <v>12</v>
      </c>
      <c r="D20" s="4">
        <v>38870</v>
      </c>
      <c r="E20" s="5">
        <v>5</v>
      </c>
      <c r="F20" s="4"/>
      <c r="G20" s="5">
        <v>7</v>
      </c>
      <c r="H20" s="5">
        <v>4</v>
      </c>
      <c r="I20" s="6">
        <v>108</v>
      </c>
      <c r="J20" s="13">
        <v>596</v>
      </c>
      <c r="K20" s="6">
        <f>2709+885+473+442+218+235+996+335+288+86+108</f>
        <v>6775</v>
      </c>
      <c r="L20" s="13">
        <f>20882.25+8209.5+3896+2400+1136+1611+7379.5+2057+1578+454+596</f>
        <v>50199.25</v>
      </c>
      <c r="M20" s="38" t="s">
        <v>46</v>
      </c>
    </row>
    <row r="21" spans="1:13" s="1" customFormat="1" ht="24.75" customHeight="1">
      <c r="A21" s="35">
        <v>15</v>
      </c>
      <c r="B21" s="2" t="s">
        <v>41</v>
      </c>
      <c r="C21" s="3" t="s">
        <v>11</v>
      </c>
      <c r="D21" s="4">
        <v>38499</v>
      </c>
      <c r="E21" s="5">
        <v>4</v>
      </c>
      <c r="F21" s="5"/>
      <c r="G21" s="5">
        <v>29</v>
      </c>
      <c r="H21" s="5">
        <v>3</v>
      </c>
      <c r="I21" s="6">
        <v>91</v>
      </c>
      <c r="J21" s="13">
        <v>487</v>
      </c>
      <c r="K21" s="6">
        <f>2789+1727+1388+680+1807+625+989+1020+889+910+721+589+638+984+701+821+834+332+182+881+915+58+515+277+59+277+29+198+91</f>
        <v>21926</v>
      </c>
      <c r="L21" s="13">
        <f>22778+10601+8594+4583+9364.5+3598+6225.5+6523+4933.5+4428+3825.5+3189+3765.5+5757.5+4033+4106+4021+2190+1121.5+3123+2905+177+1545+831+202+831+87+594+487</f>
        <v>124419.5</v>
      </c>
      <c r="M21" s="38" t="s">
        <v>46</v>
      </c>
    </row>
    <row r="22" spans="1:13" s="36" customFormat="1" ht="24.75" customHeight="1">
      <c r="A22" s="35">
        <v>16</v>
      </c>
      <c r="B22" s="2" t="s">
        <v>56</v>
      </c>
      <c r="C22" s="3" t="s">
        <v>57</v>
      </c>
      <c r="D22" s="4">
        <v>38835</v>
      </c>
      <c r="E22" s="5">
        <v>5</v>
      </c>
      <c r="F22" s="4"/>
      <c r="G22" s="5">
        <v>12</v>
      </c>
      <c r="H22" s="5">
        <v>3</v>
      </c>
      <c r="I22" s="6">
        <v>86</v>
      </c>
      <c r="J22" s="13">
        <v>410</v>
      </c>
      <c r="K22" s="6">
        <f>103+657+317+178+15+682+143+159+211+277+45+68+86</f>
        <v>2941</v>
      </c>
      <c r="L22" s="13">
        <f>497.5+5960+2567+1138+75+2686+941.5+877+1134+831+191+360+410</f>
        <v>17668</v>
      </c>
      <c r="M22" s="38" t="s">
        <v>46</v>
      </c>
    </row>
    <row r="23" spans="1:13" s="36" customFormat="1" ht="24.75" customHeight="1">
      <c r="A23" s="35">
        <v>17</v>
      </c>
      <c r="B23" s="2" t="s">
        <v>42</v>
      </c>
      <c r="C23" s="3" t="s">
        <v>43</v>
      </c>
      <c r="D23" s="4">
        <v>38856</v>
      </c>
      <c r="E23" s="5">
        <v>10</v>
      </c>
      <c r="F23" s="4"/>
      <c r="G23" s="5">
        <v>9</v>
      </c>
      <c r="H23" s="5">
        <v>2</v>
      </c>
      <c r="I23" s="6">
        <v>44</v>
      </c>
      <c r="J23" s="13">
        <v>284</v>
      </c>
      <c r="K23" s="6">
        <f>3022+1231+222+243+253+158+356+15+44</f>
        <v>5544</v>
      </c>
      <c r="L23" s="13">
        <f>21534.5+7198.5+1602+1559+1382+474+1068+104+284</f>
        <v>35206</v>
      </c>
      <c r="M23" s="38" t="s">
        <v>46</v>
      </c>
    </row>
    <row r="24" spans="1:13" s="1" customFormat="1" ht="24.75" customHeight="1">
      <c r="A24" s="35">
        <v>18</v>
      </c>
      <c r="B24" s="2" t="s">
        <v>54</v>
      </c>
      <c r="C24" s="3" t="s">
        <v>12</v>
      </c>
      <c r="D24" s="4">
        <v>38191</v>
      </c>
      <c r="E24" s="5">
        <v>3</v>
      </c>
      <c r="F24" s="5"/>
      <c r="G24" s="5">
        <v>32</v>
      </c>
      <c r="H24" s="5">
        <v>1</v>
      </c>
      <c r="I24" s="6">
        <v>42</v>
      </c>
      <c r="J24" s="13">
        <v>210</v>
      </c>
      <c r="K24" s="6">
        <f>6652+184+308+91+121+145+107+608+160+57+19+117+20+36+475+414+320+44+284+194+77+21+125+216+42</f>
        <v>10837</v>
      </c>
      <c r="L24" s="13">
        <f>44809+939+1634+438+363+435+381+3327+826+257+76+414+70+126+1425+2370+1830+247+1881+1257+293+158+874+1298+210</f>
        <v>65938</v>
      </c>
      <c r="M24" s="38" t="s">
        <v>46</v>
      </c>
    </row>
    <row r="25" spans="1:13" s="1" customFormat="1" ht="24.75" customHeight="1">
      <c r="A25" s="35">
        <v>19</v>
      </c>
      <c r="B25" s="2" t="s">
        <v>55</v>
      </c>
      <c r="C25" s="3" t="s">
        <v>12</v>
      </c>
      <c r="D25" s="4">
        <v>38072</v>
      </c>
      <c r="E25" s="5">
        <v>10</v>
      </c>
      <c r="F25" s="5"/>
      <c r="G25" s="5">
        <v>29</v>
      </c>
      <c r="H25" s="5">
        <v>2</v>
      </c>
      <c r="I25" s="6">
        <v>41</v>
      </c>
      <c r="J25" s="13">
        <v>205</v>
      </c>
      <c r="K25" s="6">
        <f>23696+654+475+94+57+277+158+41</f>
        <v>25452</v>
      </c>
      <c r="L25" s="13">
        <f>144986.5+1962+1425+658+399+831+474+205</f>
        <v>150940.5</v>
      </c>
      <c r="M25" s="38" t="s">
        <v>46</v>
      </c>
    </row>
    <row r="26" spans="1:13" s="1" customFormat="1" ht="24.75" customHeight="1">
      <c r="A26" s="35">
        <v>20</v>
      </c>
      <c r="B26" s="2" t="s">
        <v>47</v>
      </c>
      <c r="C26" s="3" t="s">
        <v>48</v>
      </c>
      <c r="D26" s="4">
        <v>37785</v>
      </c>
      <c r="E26" s="5">
        <v>8</v>
      </c>
      <c r="F26" s="5"/>
      <c r="G26" s="5">
        <v>50</v>
      </c>
      <c r="H26" s="5">
        <v>2</v>
      </c>
      <c r="I26" s="6">
        <v>34</v>
      </c>
      <c r="J26" s="13">
        <v>170</v>
      </c>
      <c r="K26" s="6">
        <f>34433+92+91+51+277+34</f>
        <v>34978</v>
      </c>
      <c r="L26" s="13">
        <f>166723+610+542.5+424+831+170</f>
        <v>169300.5</v>
      </c>
      <c r="M26" s="38" t="s">
        <v>46</v>
      </c>
    </row>
    <row r="27" spans="1:13" s="1" customFormat="1" ht="24.75" customHeight="1">
      <c r="A27" s="35">
        <v>21</v>
      </c>
      <c r="B27" s="2" t="s">
        <v>20</v>
      </c>
      <c r="C27" s="3" t="s">
        <v>21</v>
      </c>
      <c r="D27" s="4">
        <v>38779</v>
      </c>
      <c r="E27" s="5">
        <v>6</v>
      </c>
      <c r="F27" s="5"/>
      <c r="G27" s="5">
        <v>11</v>
      </c>
      <c r="H27" s="5">
        <v>1</v>
      </c>
      <c r="I27" s="6">
        <v>28</v>
      </c>
      <c r="J27" s="13">
        <v>160</v>
      </c>
      <c r="K27" s="6">
        <f>1039+275+26+515+419+32+332+112+137+7+28</f>
        <v>2922</v>
      </c>
      <c r="L27" s="13">
        <f>9397.5+2137+188+1545+1416+96+2312+762+753+42+160</f>
        <v>18808.5</v>
      </c>
      <c r="M27" s="38" t="s">
        <v>46</v>
      </c>
    </row>
    <row r="28" spans="1:13" s="1" customFormat="1" ht="24.75" customHeight="1">
      <c r="A28" s="35">
        <v>22</v>
      </c>
      <c r="B28" s="2" t="s">
        <v>52</v>
      </c>
      <c r="C28" s="3" t="s">
        <v>53</v>
      </c>
      <c r="D28" s="4">
        <v>38254</v>
      </c>
      <c r="E28" s="5">
        <v>4</v>
      </c>
      <c r="F28" s="5"/>
      <c r="G28" s="5">
        <v>30</v>
      </c>
      <c r="H28" s="5">
        <v>2</v>
      </c>
      <c r="I28" s="6">
        <v>22</v>
      </c>
      <c r="J28" s="13">
        <v>110</v>
      </c>
      <c r="K28" s="6">
        <f>3619+2009+1403+855+515+1815+728+339+652+547+61+257+75+58+475+37+396+210+210+54+44+52+56+182+446+30+103+9+121+22</f>
        <v>15380</v>
      </c>
      <c r="L28" s="13">
        <f>28398+15580+11200+6819+3666+11207.5+4242+2121+2251+3914.5+264+1001+314+277+1425+185+1188+630+630+295.5+252+298+281+965+2595+232+516+44+603+110</f>
        <v>101504.5</v>
      </c>
      <c r="M28" s="38" t="s">
        <v>46</v>
      </c>
    </row>
    <row r="29" spans="1:13" s="1" customFormat="1" ht="24.75" customHeight="1">
      <c r="A29" s="35">
        <v>23</v>
      </c>
      <c r="B29" s="2" t="s">
        <v>50</v>
      </c>
      <c r="C29" s="3" t="s">
        <v>51</v>
      </c>
      <c r="D29" s="4">
        <v>38044</v>
      </c>
      <c r="E29" s="5">
        <v>2</v>
      </c>
      <c r="F29" s="5"/>
      <c r="G29" s="5">
        <v>24</v>
      </c>
      <c r="H29" s="5">
        <v>2</v>
      </c>
      <c r="I29" s="6">
        <v>22</v>
      </c>
      <c r="J29" s="13">
        <v>110</v>
      </c>
      <c r="K29" s="6">
        <f>4297+475+594+317+396+22</f>
        <v>6101</v>
      </c>
      <c r="L29" s="13">
        <f>28266+1425+1782+951+1188+110</f>
        <v>33722</v>
      </c>
      <c r="M29" s="38" t="s">
        <v>46</v>
      </c>
    </row>
    <row r="30" spans="1:13" s="36" customFormat="1" ht="24.75" customHeight="1">
      <c r="A30" s="35">
        <v>24</v>
      </c>
      <c r="B30" s="2" t="s">
        <v>34</v>
      </c>
      <c r="C30" s="3" t="s">
        <v>30</v>
      </c>
      <c r="D30" s="4">
        <v>38905</v>
      </c>
      <c r="E30" s="5">
        <v>5</v>
      </c>
      <c r="F30" s="4"/>
      <c r="G30" s="5">
        <v>5</v>
      </c>
      <c r="H30" s="5">
        <v>2</v>
      </c>
      <c r="I30" s="6">
        <v>16</v>
      </c>
      <c r="J30" s="13">
        <v>128</v>
      </c>
      <c r="K30" s="6">
        <f>922+255+257+76+16</f>
        <v>1526</v>
      </c>
      <c r="L30" s="13">
        <f>8511+1752+1606+618+128</f>
        <v>12615</v>
      </c>
      <c r="M30" s="38" t="s">
        <v>46</v>
      </c>
    </row>
    <row r="31" spans="1:13" s="1" customFormat="1" ht="24.75" customHeight="1">
      <c r="A31" s="35">
        <v>25</v>
      </c>
      <c r="B31" s="2" t="s">
        <v>60</v>
      </c>
      <c r="C31" s="3" t="s">
        <v>17</v>
      </c>
      <c r="D31" s="4">
        <v>38660</v>
      </c>
      <c r="E31" s="5">
        <v>8</v>
      </c>
      <c r="F31" s="5"/>
      <c r="G31" s="5">
        <v>17</v>
      </c>
      <c r="H31" s="5">
        <v>2</v>
      </c>
      <c r="I31" s="6">
        <v>11</v>
      </c>
      <c r="J31" s="13">
        <v>55</v>
      </c>
      <c r="K31" s="6">
        <f>4953+2834+1525+1678+808+620+471+396+356+11+12+30+792+277+5+53+11</f>
        <v>14832</v>
      </c>
      <c r="L31" s="13">
        <f>37589.5+21430+10735+7513+3397+2698.5+1694+1188+1068+61+66+192+2376+831+15+403+55</f>
        <v>91312</v>
      </c>
      <c r="M31" s="38" t="s">
        <v>46</v>
      </c>
    </row>
    <row r="32" spans="1:13" s="1" customFormat="1" ht="24.75" customHeight="1">
      <c r="A32" s="35">
        <v>26</v>
      </c>
      <c r="B32" s="2" t="s">
        <v>49</v>
      </c>
      <c r="C32" s="3" t="s">
        <v>40</v>
      </c>
      <c r="D32" s="4">
        <v>37771</v>
      </c>
      <c r="E32" s="5">
        <v>4</v>
      </c>
      <c r="F32" s="5"/>
      <c r="G32" s="5">
        <v>46</v>
      </c>
      <c r="H32" s="5">
        <v>2</v>
      </c>
      <c r="I32" s="6">
        <v>8</v>
      </c>
      <c r="J32" s="13">
        <v>40</v>
      </c>
      <c r="K32" s="6">
        <f>17173+594+317+297+297+21+8</f>
        <v>18707</v>
      </c>
      <c r="L32" s="13">
        <f>89290+1782+951+891+891+174+40</f>
        <v>94019</v>
      </c>
      <c r="M32" s="38" t="s">
        <v>46</v>
      </c>
    </row>
    <row r="33" spans="1:13" s="36" customFormat="1" ht="24.75" customHeight="1">
      <c r="A33" s="35">
        <v>27</v>
      </c>
      <c r="B33" s="2" t="s">
        <v>59</v>
      </c>
      <c r="C33" s="3" t="s">
        <v>43</v>
      </c>
      <c r="D33" s="4">
        <v>38891</v>
      </c>
      <c r="E33" s="5">
        <v>1</v>
      </c>
      <c r="F33" s="4"/>
      <c r="G33" s="5">
        <v>3</v>
      </c>
      <c r="H33" s="5">
        <v>1</v>
      </c>
      <c r="I33" s="6">
        <v>6</v>
      </c>
      <c r="J33" s="13">
        <v>44</v>
      </c>
      <c r="K33" s="6">
        <f>883+117+49+6</f>
        <v>1055</v>
      </c>
      <c r="L33" s="13">
        <f>3624+741+309+44</f>
        <v>4718</v>
      </c>
      <c r="M33" s="38" t="s">
        <v>46</v>
      </c>
    </row>
    <row r="34" spans="1:12" ht="10.5" customHeight="1" thickBot="1">
      <c r="A34" s="31"/>
      <c r="B34" s="24"/>
      <c r="C34" s="25"/>
      <c r="D34" s="26"/>
      <c r="E34" s="26"/>
      <c r="F34" s="26"/>
      <c r="G34" s="27"/>
      <c r="H34" s="27"/>
      <c r="I34" s="28"/>
      <c r="J34" s="29"/>
      <c r="K34" s="28"/>
      <c r="L34" s="29"/>
    </row>
    <row r="35" spans="1:12" ht="20.25" customHeight="1" thickBot="1">
      <c r="A35" s="31"/>
      <c r="B35" s="44" t="s">
        <v>7</v>
      </c>
      <c r="C35" s="45"/>
      <c r="D35" s="45"/>
      <c r="E35" s="45"/>
      <c r="F35" s="45"/>
      <c r="G35" s="46"/>
      <c r="H35" s="10">
        <f>SUM(H7:H33)</f>
        <v>130</v>
      </c>
      <c r="I35" s="10">
        <f>SUM(I7:I33)</f>
        <v>7625</v>
      </c>
      <c r="J35" s="14">
        <f>SUM(J7:J33)</f>
        <v>38242</v>
      </c>
      <c r="K35" s="11"/>
      <c r="L35" s="12"/>
    </row>
  </sheetData>
  <mergeCells count="3">
    <mergeCell ref="K3:L3"/>
    <mergeCell ref="C2:J4"/>
    <mergeCell ref="B35:G3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Kemal Ural</cp:lastModifiedBy>
  <cp:lastPrinted>2006-07-31T10:27:28Z</cp:lastPrinted>
  <dcterms:created xsi:type="dcterms:W3CDTF">2004-03-26T15:51:12Z</dcterms:created>
  <dcterms:modified xsi:type="dcterms:W3CDTF">2006-08-12T13:25:47Z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-1072418157</vt:i4>
  </property>
  <property fmtid="{D5CDD505-2E9C-101B-9397-08002B2CF9AE}" pid="3" name="_EmailSubject">
    <vt:lpwstr>Bir Film 2006/32. Hafta Seyirci ve Hasılat</vt:lpwstr>
  </property>
  <property fmtid="{D5CDD505-2E9C-101B-9397-08002B2CF9AE}" pid="4" name="_AuthorEmail">
    <vt:lpwstr>kemal.ural@birfilm.com</vt:lpwstr>
  </property>
  <property fmtid="{D5CDD505-2E9C-101B-9397-08002B2CF9AE}" pid="5" name="_AuthorEmailDisplayName">
    <vt:lpwstr>Kemal Ural</vt:lpwstr>
  </property>
  <property fmtid="{D5CDD505-2E9C-101B-9397-08002B2CF9AE}" pid="6" name="_PreviousAdHocReviewCycleID">
    <vt:i4>297796455</vt:i4>
  </property>
</Properties>
</file>