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firstSheet="14" activeTab="19"/>
  </bookViews>
  <sheets>
    <sheet name="24-26 MART,06" sheetId="1" r:id="rId1"/>
    <sheet name="31 MART-2 NİSAN,06 " sheetId="2" r:id="rId2"/>
    <sheet name="07-09 NİSAN,06" sheetId="3" r:id="rId3"/>
    <sheet name="14-16,06" sheetId="4" r:id="rId4"/>
    <sheet name="21-23 NİSAN,06" sheetId="5" r:id="rId5"/>
    <sheet name="28-30 NİSAN,06" sheetId="6" r:id="rId6"/>
    <sheet name="05-07 MAYIS,06" sheetId="7" r:id="rId7"/>
    <sheet name="12-14 MAY,06" sheetId="8" r:id="rId8"/>
    <sheet name="19-21 MAY,06" sheetId="9" r:id="rId9"/>
    <sheet name="26-28 MAY,06" sheetId="10" r:id="rId10"/>
    <sheet name="02 -04 HAZ,06" sheetId="11" r:id="rId11"/>
    <sheet name="09-11  HAZ,06" sheetId="12" r:id="rId12"/>
    <sheet name="16-18 HAZ,06" sheetId="13" r:id="rId13"/>
    <sheet name="23-25 HAZ,06" sheetId="14" r:id="rId14"/>
    <sheet name="30,HAZ-02,TEM,06" sheetId="15" r:id="rId15"/>
    <sheet name="07-09 TEM,06 " sheetId="16" r:id="rId16"/>
    <sheet name="14-16 TEM,06" sheetId="17" r:id="rId17"/>
    <sheet name="21-23 TEM,06" sheetId="18" r:id="rId18"/>
    <sheet name="28-30 TEM,06" sheetId="19" r:id="rId19"/>
    <sheet name="04-06 AĞUS,06" sheetId="20" r:id="rId20"/>
  </sheets>
  <definedNames>
    <definedName name="_xlnm.Print_Area" localSheetId="0">'24-26 MART,06'!$A$2:$W$8</definedName>
  </definedNames>
  <calcPr fullCalcOnLoad="1"/>
</workbook>
</file>

<file path=xl/sharedStrings.xml><?xml version="1.0" encoding="utf-8"?>
<sst xmlns="http://schemas.openxmlformats.org/spreadsheetml/2006/main" count="1266" uniqueCount="95">
  <si>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</si>
  <si>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</si>
  <si>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</si>
  <si>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</si>
  <si>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</si>
  <si>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</si>
  <si>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</si>
  <si>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</si>
  <si>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</si>
  <si>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</si>
  <si>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</si>
  <si>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</si>
  <si>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</si>
  <si>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</si>
  <si>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</si>
  <si>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</si>
  <si>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</si>
  <si>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</si>
  <si>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.</t>
  </si>
  <si>
    <t>BEYZA NIN KADINLARI</t>
  </si>
  <si>
    <t>BAMBI-2</t>
  </si>
  <si>
    <t>NANNY MCPHEE</t>
  </si>
  <si>
    <t>UIP(ALTIOKLAR)</t>
  </si>
  <si>
    <t>UIP(BVI)</t>
  </si>
  <si>
    <t>UIP(UNI)</t>
  </si>
  <si>
    <t>WEATHERMAN</t>
  </si>
  <si>
    <t>UIP(PAR)</t>
  </si>
  <si>
    <t>PRIDE &amp; PRIDJUDICE</t>
  </si>
  <si>
    <t>MUNICH</t>
  </si>
  <si>
    <t>PROOF</t>
  </si>
  <si>
    <t>AEON FLUX</t>
  </si>
  <si>
    <t>NARNIA</t>
  </si>
  <si>
    <t>CHICKEN LITTLE</t>
  </si>
  <si>
    <t>JARHEAD</t>
  </si>
  <si>
    <t>KING KONG</t>
  </si>
  <si>
    <t>HEFFALUMP MOVIE</t>
  </si>
  <si>
    <t>GOOD NIGHT &amp;GOOD LUCK</t>
  </si>
  <si>
    <t>WALLACE &amp; GROMITE</t>
  </si>
  <si>
    <t>UIP(DW)</t>
  </si>
  <si>
    <t>UIP(UNP)</t>
  </si>
  <si>
    <t>CASANOVA</t>
  </si>
  <si>
    <t>P.PREV.</t>
  </si>
  <si>
    <t>OLIVER TWIST</t>
  </si>
  <si>
    <t>DREAMER</t>
  </si>
  <si>
    <t>MUNIC</t>
  </si>
  <si>
    <t>UIP(PINEMA)</t>
  </si>
  <si>
    <t>THE WILD      (P.PREV.)</t>
  </si>
  <si>
    <t xml:space="preserve">THE WILD      </t>
  </si>
  <si>
    <t>MADAGASCAR</t>
  </si>
  <si>
    <t xml:space="preserve">THE WILD   </t>
  </si>
  <si>
    <t>EIGHT BELOW</t>
  </si>
  <si>
    <t>INSIDE MAN</t>
  </si>
  <si>
    <t>MISSION IMPOSSIBLE 3</t>
  </si>
  <si>
    <t>KISIK ATEŞTE 15 DAKİKA</t>
  </si>
  <si>
    <t>UIP(MEDYAPIM)</t>
  </si>
  <si>
    <t>Rank</t>
  </si>
  <si>
    <t>Release date</t>
  </si>
  <si>
    <t>Distributor</t>
  </si>
  <si>
    <t>Company</t>
  </si>
  <si>
    <t># of Prints</t>
  </si>
  <si>
    <t># of Scr.</t>
  </si>
  <si>
    <t>Week in Rel.</t>
  </si>
  <si>
    <t>Weekend Result</t>
  </si>
  <si>
    <t>Screen Av.(Adm.)</t>
  </si>
  <si>
    <t>Av.Ticket Price</t>
  </si>
  <si>
    <t>Cum.G.B.O</t>
  </si>
  <si>
    <t>Cum. Admission</t>
  </si>
  <si>
    <t>Total</t>
  </si>
  <si>
    <t xml:space="preserve">Last week </t>
  </si>
  <si>
    <t>G.B.O</t>
  </si>
  <si>
    <t>Admission</t>
  </si>
  <si>
    <t xml:space="preserve"> G.B.O</t>
  </si>
  <si>
    <t>DERAILED</t>
  </si>
  <si>
    <t>UIP</t>
  </si>
  <si>
    <t>MEDYAPIM</t>
  </si>
  <si>
    <t>UNI</t>
  </si>
  <si>
    <t>BVI</t>
  </si>
  <si>
    <t>DW</t>
  </si>
  <si>
    <t>ALTIOKLAR</t>
  </si>
  <si>
    <t>PAR</t>
  </si>
  <si>
    <t>SHAGGY DOG</t>
  </si>
  <si>
    <t>CUM GBO</t>
  </si>
  <si>
    <t>FAILURE TO LAUNCH</t>
  </si>
  <si>
    <t xml:space="preserve">UIP </t>
  </si>
  <si>
    <t xml:space="preserve"> WILD ,THE</t>
  </si>
  <si>
    <t>PIRATES OF THE CARIBBEN 2</t>
  </si>
  <si>
    <t>09.06.206</t>
  </si>
  <si>
    <t>FLIGHT PLAN</t>
  </si>
  <si>
    <t>BROTHER BEAR</t>
  </si>
  <si>
    <t>PIRATES OF THE CARIBBEAN 2</t>
  </si>
  <si>
    <t>PIRIDE &amp; PREJUDICE</t>
  </si>
  <si>
    <t>WALLACE &amp; GROMIT</t>
  </si>
  <si>
    <t>FAST &amp;FURIOUS-3</t>
  </si>
  <si>
    <t>SCARY MOVIE-4</t>
  </si>
  <si>
    <t>WILD, THE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</si>
</sst>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dd/mm/yyyy;@"/>
    <numFmt numFmtId="172" formatCode="_-* #,##0\ _T_L_-;\-* #,##0\ _T_L_-;_-* &quot;-&quot;??\ _T_L_-;_-@_-"/>
    <numFmt numFmtId="173" formatCode="[$-41F]d\ mmmm\ yy;@"/>
  </numFmts>
  <fonts count="22">
    <font>
      <sz val="10"/>
      <name val="Arial Tur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4"/>
      <name val="Impact"/>
      <family val="2"/>
    </font>
    <font>
      <sz val="12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4"/>
      <color indexed="9"/>
      <name val="Impact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sz val="10"/>
      <name val="Impact"/>
      <family val="2"/>
    </font>
    <font>
      <b/>
      <sz val="10"/>
      <color indexed="9"/>
      <name val="Century Gothic"/>
      <family val="2"/>
    </font>
    <font>
      <b/>
      <sz val="8"/>
      <name val="Century Gothic"/>
      <family val="2"/>
    </font>
    <font>
      <sz val="8"/>
      <name val="Arial Tur"/>
      <family val="0"/>
    </font>
    <font>
      <sz val="8"/>
      <name val="Arial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9"/>
      </right>
      <top style="thin">
        <color indexed="56"/>
      </top>
      <bottom style="thin">
        <color indexed="56"/>
      </bottom>
    </border>
    <border>
      <left style="thin">
        <color indexed="9"/>
      </left>
      <right style="hair">
        <color indexed="9"/>
      </right>
      <top style="thin">
        <color indexed="56"/>
      </top>
      <bottom style="thin">
        <color indexed="56"/>
      </bottom>
    </border>
    <border>
      <left style="hair">
        <color indexed="9"/>
      </left>
      <right style="thin">
        <color indexed="9"/>
      </right>
      <top style="thin">
        <color indexed="56"/>
      </top>
      <bottom style="thin">
        <color indexed="56"/>
      </bottom>
    </border>
    <border>
      <left style="hair">
        <color indexed="9"/>
      </left>
      <right style="hair">
        <color indexed="9"/>
      </right>
      <top style="thin">
        <color indexed="56"/>
      </top>
      <bottom style="thin">
        <color indexed="56"/>
      </bottom>
    </border>
    <border>
      <left style="thin">
        <color indexed="9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3" fontId="5" fillId="2" borderId="2" xfId="15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3" borderId="8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165" fontId="11" fillId="0" borderId="16" xfId="15" applyNumberFormat="1" applyFont="1" applyBorder="1" applyAlignment="1" applyProtection="1">
      <alignment vertical="center"/>
      <protection locked="0"/>
    </xf>
    <xf numFmtId="166" fontId="11" fillId="0" borderId="17" xfId="15" applyNumberFormat="1" applyFont="1" applyBorder="1" applyAlignment="1" applyProtection="1">
      <alignment vertical="center"/>
      <protection locked="0"/>
    </xf>
    <xf numFmtId="165" fontId="11" fillId="3" borderId="16" xfId="15" applyNumberFormat="1" applyFont="1" applyFill="1" applyBorder="1" applyAlignment="1" applyProtection="1">
      <alignment vertical="center"/>
      <protection/>
    </xf>
    <xf numFmtId="166" fontId="11" fillId="0" borderId="18" xfId="15" applyNumberFormat="1" applyFont="1" applyFill="1" applyBorder="1" applyAlignment="1" applyProtection="1">
      <alignment vertical="center"/>
      <protection/>
    </xf>
    <xf numFmtId="166" fontId="11" fillId="0" borderId="18" xfId="19" applyNumberFormat="1" applyFont="1" applyBorder="1" applyAlignment="1" applyProtection="1">
      <alignment horizontal="right" vertical="center"/>
      <protection/>
    </xf>
    <xf numFmtId="167" fontId="11" fillId="0" borderId="17" xfId="19" applyNumberFormat="1" applyFont="1" applyBorder="1" applyAlignment="1" applyProtection="1">
      <alignment vertical="center"/>
      <protection/>
    </xf>
    <xf numFmtId="165" fontId="11" fillId="0" borderId="19" xfId="15" applyNumberFormat="1" applyFont="1" applyBorder="1" applyAlignment="1" applyProtection="1">
      <alignment vertical="center"/>
      <protection locked="0"/>
    </xf>
    <xf numFmtId="168" fontId="11" fillId="0" borderId="20" xfId="19" applyNumberFormat="1" applyFont="1" applyBorder="1" applyAlignment="1" applyProtection="1">
      <alignment vertical="center"/>
      <protection/>
    </xf>
    <xf numFmtId="166" fontId="11" fillId="0" borderId="18" xfId="15" applyNumberFormat="1" applyFont="1" applyBorder="1" applyAlignment="1" applyProtection="1">
      <alignment vertical="center"/>
      <protection locked="0"/>
    </xf>
    <xf numFmtId="169" fontId="11" fillId="0" borderId="21" xfId="19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65" fontId="11" fillId="0" borderId="25" xfId="15" applyNumberFormat="1" applyFont="1" applyBorder="1" applyAlignment="1" applyProtection="1">
      <alignment vertical="center"/>
      <protection locked="0"/>
    </xf>
    <xf numFmtId="166" fontId="11" fillId="0" borderId="26" xfId="15" applyNumberFormat="1" applyFont="1" applyBorder="1" applyAlignment="1" applyProtection="1">
      <alignment vertical="center"/>
      <protection locked="0"/>
    </xf>
    <xf numFmtId="165" fontId="11" fillId="3" borderId="25" xfId="15" applyNumberFormat="1" applyFont="1" applyFill="1" applyBorder="1" applyAlignment="1" applyProtection="1">
      <alignment vertical="center"/>
      <protection/>
    </xf>
    <xf numFmtId="166" fontId="11" fillId="0" borderId="27" xfId="15" applyNumberFormat="1" applyFont="1" applyFill="1" applyBorder="1" applyAlignment="1" applyProtection="1">
      <alignment vertical="center"/>
      <protection/>
    </xf>
    <xf numFmtId="166" fontId="11" fillId="0" borderId="27" xfId="19" applyNumberFormat="1" applyFont="1" applyBorder="1" applyAlignment="1" applyProtection="1">
      <alignment horizontal="right" vertical="center"/>
      <protection/>
    </xf>
    <xf numFmtId="167" fontId="11" fillId="0" borderId="26" xfId="19" applyNumberFormat="1" applyFont="1" applyBorder="1" applyAlignment="1" applyProtection="1">
      <alignment vertical="center"/>
      <protection/>
    </xf>
    <xf numFmtId="168" fontId="11" fillId="0" borderId="26" xfId="19" applyNumberFormat="1" applyFont="1" applyBorder="1" applyAlignment="1" applyProtection="1">
      <alignment vertical="center"/>
      <protection/>
    </xf>
    <xf numFmtId="166" fontId="11" fillId="0" borderId="27" xfId="15" applyNumberFormat="1" applyFont="1" applyBorder="1" applyAlignment="1" applyProtection="1">
      <alignment vertical="center"/>
      <protection locked="0"/>
    </xf>
    <xf numFmtId="169" fontId="11" fillId="0" borderId="28" xfId="19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vertical="center"/>
      <protection locked="0"/>
    </xf>
    <xf numFmtId="164" fontId="11" fillId="0" borderId="23" xfId="0" applyNumberFormat="1" applyFont="1" applyBorder="1" applyAlignment="1" applyProtection="1">
      <alignment horizontal="center" vertical="center"/>
      <protection locked="0"/>
    </xf>
    <xf numFmtId="165" fontId="11" fillId="0" borderId="29" xfId="15" applyNumberFormat="1" applyFont="1" applyBorder="1" applyAlignment="1" applyProtection="1">
      <alignment vertical="center"/>
      <protection locked="0"/>
    </xf>
    <xf numFmtId="165" fontId="11" fillId="3" borderId="29" xfId="15" applyNumberFormat="1" applyFont="1" applyFill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vertical="center"/>
      <protection/>
    </xf>
    <xf numFmtId="164" fontId="14" fillId="0" borderId="30" xfId="0" applyNumberFormat="1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165" fontId="14" fillId="0" borderId="30" xfId="15" applyNumberFormat="1" applyFont="1" applyBorder="1" applyAlignment="1" applyProtection="1">
      <alignment vertical="center"/>
      <protection/>
    </xf>
    <xf numFmtId="166" fontId="14" fillId="0" borderId="30" xfId="15" applyNumberFormat="1" applyFont="1" applyBorder="1" applyAlignment="1" applyProtection="1">
      <alignment vertical="center"/>
      <protection/>
    </xf>
    <xf numFmtId="165" fontId="14" fillId="0" borderId="30" xfId="15" applyNumberFormat="1" applyFont="1" applyFill="1" applyBorder="1" applyAlignment="1" applyProtection="1">
      <alignment vertical="center"/>
      <protection/>
    </xf>
    <xf numFmtId="166" fontId="14" fillId="0" borderId="30" xfId="15" applyNumberFormat="1" applyFont="1" applyFill="1" applyBorder="1" applyAlignment="1" applyProtection="1">
      <alignment vertical="center"/>
      <protection/>
    </xf>
    <xf numFmtId="166" fontId="14" fillId="0" borderId="30" xfId="15" applyNumberFormat="1" applyFont="1" applyBorder="1" applyAlignment="1" applyProtection="1">
      <alignment horizontal="right" vertical="center"/>
      <protection/>
    </xf>
    <xf numFmtId="167" fontId="14" fillId="0" borderId="30" xfId="15" applyNumberFormat="1" applyFont="1" applyBorder="1" applyAlignment="1" applyProtection="1">
      <alignment vertical="center"/>
      <protection/>
    </xf>
    <xf numFmtId="170" fontId="14" fillId="0" borderId="30" xfId="15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3" fontId="16" fillId="2" borderId="31" xfId="0" applyNumberFormat="1" applyFont="1" applyFill="1" applyBorder="1" applyAlignment="1" applyProtection="1">
      <alignment horizontal="center" vertical="center"/>
      <protection/>
    </xf>
    <xf numFmtId="0" fontId="16" fillId="2" borderId="32" xfId="0" applyFont="1" applyFill="1" applyBorder="1" applyAlignment="1" applyProtection="1">
      <alignment horizontal="center" vertical="center"/>
      <protection/>
    </xf>
    <xf numFmtId="165" fontId="16" fillId="2" borderId="33" xfId="0" applyNumberFormat="1" applyFont="1" applyFill="1" applyBorder="1" applyAlignment="1" applyProtection="1">
      <alignment vertical="center"/>
      <protection/>
    </xf>
    <xf numFmtId="166" fontId="16" fillId="2" borderId="34" xfId="0" applyNumberFormat="1" applyFont="1" applyFill="1" applyBorder="1" applyAlignment="1" applyProtection="1">
      <alignment vertical="center"/>
      <protection/>
    </xf>
    <xf numFmtId="165" fontId="16" fillId="3" borderId="33" xfId="0" applyNumberFormat="1" applyFont="1" applyFill="1" applyBorder="1" applyAlignment="1" applyProtection="1">
      <alignment vertical="center"/>
      <protection/>
    </xf>
    <xf numFmtId="166" fontId="16" fillId="2" borderId="35" xfId="0" applyNumberFormat="1" applyFont="1" applyFill="1" applyBorder="1" applyAlignment="1" applyProtection="1">
      <alignment vertical="center"/>
      <protection/>
    </xf>
    <xf numFmtId="166" fontId="16" fillId="2" borderId="35" xfId="0" applyNumberFormat="1" applyFont="1" applyFill="1" applyBorder="1" applyAlignment="1" applyProtection="1">
      <alignment horizontal="right" vertical="center"/>
      <protection/>
    </xf>
    <xf numFmtId="167" fontId="16" fillId="2" borderId="34" xfId="0" applyNumberFormat="1" applyFont="1" applyFill="1" applyBorder="1" applyAlignment="1" applyProtection="1">
      <alignment vertical="center"/>
      <protection/>
    </xf>
    <xf numFmtId="168" fontId="16" fillId="2" borderId="34" xfId="19" applyNumberFormat="1" applyFont="1" applyFill="1" applyBorder="1" applyAlignment="1" applyProtection="1">
      <alignment vertical="center"/>
      <protection/>
    </xf>
    <xf numFmtId="170" fontId="16" fillId="2" borderId="36" xfId="0" applyNumberFormat="1" applyFont="1" applyFill="1" applyBorder="1" applyAlignment="1" applyProtection="1">
      <alignment horizontal="right" vertical="center"/>
      <protection/>
    </xf>
    <xf numFmtId="1" fontId="16" fillId="2" borderId="37" xfId="0" applyNumberFormat="1" applyFont="1" applyFill="1" applyBorder="1" applyAlignment="1" applyProtection="1">
      <alignment horizontal="center" vertical="center"/>
      <protection/>
    </xf>
    <xf numFmtId="170" fontId="16" fillId="2" borderId="38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4" fontId="11" fillId="0" borderId="15" xfId="0" applyNumberFormat="1" applyFont="1" applyBorder="1" applyAlignment="1" applyProtection="1">
      <alignment horizontal="center" vertical="center"/>
      <protection locked="0"/>
    </xf>
    <xf numFmtId="164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165" fontId="11" fillId="0" borderId="25" xfId="15" applyNumberFormat="1" applyFont="1" applyFill="1" applyBorder="1" applyAlignment="1" applyProtection="1">
      <alignment vertical="center"/>
      <protection/>
    </xf>
    <xf numFmtId="165" fontId="11" fillId="0" borderId="16" xfId="15" applyNumberFormat="1" applyFont="1" applyFill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168" fontId="11" fillId="0" borderId="39" xfId="19" applyNumberFormat="1" applyFont="1" applyBorder="1" applyAlignment="1" applyProtection="1">
      <alignment vertical="center"/>
      <protection/>
    </xf>
    <xf numFmtId="168" fontId="11" fillId="0" borderId="40" xfId="19" applyNumberFormat="1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vertical="center"/>
      <protection/>
    </xf>
    <xf numFmtId="164" fontId="14" fillId="0" borderId="41" xfId="0" applyNumberFormat="1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65" fontId="14" fillId="0" borderId="41" xfId="15" applyNumberFormat="1" applyFont="1" applyBorder="1" applyAlignment="1" applyProtection="1">
      <alignment vertical="center"/>
      <protection/>
    </xf>
    <xf numFmtId="166" fontId="14" fillId="0" borderId="41" xfId="15" applyNumberFormat="1" applyFont="1" applyBorder="1" applyAlignment="1" applyProtection="1">
      <alignment vertical="center"/>
      <protection/>
    </xf>
    <xf numFmtId="165" fontId="14" fillId="0" borderId="41" xfId="15" applyNumberFormat="1" applyFont="1" applyFill="1" applyBorder="1" applyAlignment="1" applyProtection="1">
      <alignment vertical="center"/>
      <protection/>
    </xf>
    <xf numFmtId="166" fontId="14" fillId="0" borderId="41" xfId="15" applyNumberFormat="1" applyFont="1" applyFill="1" applyBorder="1" applyAlignment="1" applyProtection="1">
      <alignment vertical="center"/>
      <protection/>
    </xf>
    <xf numFmtId="166" fontId="14" fillId="0" borderId="41" xfId="15" applyNumberFormat="1" applyFont="1" applyBorder="1" applyAlignment="1" applyProtection="1">
      <alignment horizontal="right" vertical="center"/>
      <protection/>
    </xf>
    <xf numFmtId="167" fontId="14" fillId="0" borderId="41" xfId="15" applyNumberFormat="1" applyFont="1" applyBorder="1" applyAlignment="1" applyProtection="1">
      <alignment vertical="center"/>
      <protection/>
    </xf>
    <xf numFmtId="170" fontId="14" fillId="0" borderId="41" xfId="15" applyNumberFormat="1" applyFont="1" applyBorder="1" applyAlignment="1" applyProtection="1">
      <alignment vertical="center"/>
      <protection/>
    </xf>
    <xf numFmtId="0" fontId="11" fillId="0" borderId="42" xfId="0" applyFont="1" applyFill="1" applyBorder="1" applyAlignment="1" applyProtection="1">
      <alignment vertical="center"/>
      <protection locked="0"/>
    </xf>
    <xf numFmtId="164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165" fontId="11" fillId="0" borderId="42" xfId="15" applyNumberFormat="1" applyFont="1" applyBorder="1" applyAlignment="1" applyProtection="1">
      <alignment vertical="center"/>
      <protection locked="0"/>
    </xf>
    <xf numFmtId="166" fontId="11" fillId="0" borderId="42" xfId="15" applyNumberFormat="1" applyFont="1" applyBorder="1" applyAlignment="1" applyProtection="1">
      <alignment vertical="center"/>
      <protection locked="0"/>
    </xf>
    <xf numFmtId="165" fontId="11" fillId="3" borderId="42" xfId="15" applyNumberFormat="1" applyFont="1" applyFill="1" applyBorder="1" applyAlignment="1" applyProtection="1">
      <alignment vertical="center"/>
      <protection/>
    </xf>
    <xf numFmtId="166" fontId="11" fillId="0" borderId="42" xfId="15" applyNumberFormat="1" applyFont="1" applyFill="1" applyBorder="1" applyAlignment="1" applyProtection="1">
      <alignment vertical="center"/>
      <protection/>
    </xf>
    <xf numFmtId="166" fontId="11" fillId="0" borderId="42" xfId="19" applyNumberFormat="1" applyFont="1" applyBorder="1" applyAlignment="1" applyProtection="1">
      <alignment horizontal="right" vertical="center"/>
      <protection/>
    </xf>
    <xf numFmtId="167" fontId="11" fillId="0" borderId="42" xfId="19" applyNumberFormat="1" applyFont="1" applyBorder="1" applyAlignment="1" applyProtection="1">
      <alignment vertical="center"/>
      <protection/>
    </xf>
    <xf numFmtId="165" fontId="11" fillId="0" borderId="42" xfId="15" applyNumberFormat="1" applyFont="1" applyFill="1" applyBorder="1" applyAlignment="1" applyProtection="1">
      <alignment vertical="center"/>
      <protection/>
    </xf>
    <xf numFmtId="168" fontId="11" fillId="0" borderId="42" xfId="19" applyNumberFormat="1" applyFont="1" applyBorder="1" applyAlignment="1" applyProtection="1">
      <alignment vertical="center"/>
      <protection/>
    </xf>
    <xf numFmtId="169" fontId="11" fillId="0" borderId="42" xfId="19" applyNumberFormat="1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 locked="0"/>
    </xf>
    <xf numFmtId="0" fontId="11" fillId="4" borderId="27" xfId="0" applyFont="1" applyFill="1" applyBorder="1" applyAlignment="1">
      <alignment horizontal="center" vertical="center" wrapText="1"/>
    </xf>
    <xf numFmtId="172" fontId="11" fillId="4" borderId="27" xfId="15" applyNumberFormat="1" applyFont="1" applyFill="1" applyBorder="1" applyAlignment="1">
      <alignment horizontal="center"/>
    </xf>
    <xf numFmtId="172" fontId="11" fillId="4" borderId="27" xfId="15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/>
    </xf>
    <xf numFmtId="0" fontId="11" fillId="0" borderId="27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right"/>
    </xf>
    <xf numFmtId="171" fontId="11" fillId="4" borderId="27" xfId="0" applyNumberFormat="1" applyFont="1" applyFill="1" applyBorder="1" applyAlignment="1">
      <alignment horizontal="center"/>
    </xf>
    <xf numFmtId="173" fontId="11" fillId="4" borderId="27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43" fontId="11" fillId="4" borderId="27" xfId="15" applyFont="1" applyFill="1" applyBorder="1" applyAlignment="1">
      <alignment horizontal="center"/>
    </xf>
    <xf numFmtId="9" fontId="11" fillId="4" borderId="27" xfId="19" applyFont="1" applyFill="1" applyBorder="1" applyAlignment="1">
      <alignment horizontal="center"/>
    </xf>
    <xf numFmtId="171" fontId="11" fillId="4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2" fontId="11" fillId="4" borderId="27" xfId="15" applyNumberFormat="1" applyFont="1" applyFill="1" applyBorder="1" applyAlignment="1">
      <alignment/>
    </xf>
    <xf numFmtId="0" fontId="11" fillId="4" borderId="43" xfId="0" applyFont="1" applyFill="1" applyBorder="1" applyAlignment="1">
      <alignment/>
    </xf>
    <xf numFmtId="171" fontId="11" fillId="4" borderId="43" xfId="0" applyNumberFormat="1" applyFont="1" applyFill="1" applyBorder="1" applyAlignment="1">
      <alignment horizontal="center"/>
    </xf>
    <xf numFmtId="173" fontId="11" fillId="4" borderId="43" xfId="0" applyNumberFormat="1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11" fillId="0" borderId="44" xfId="0" applyFont="1" applyBorder="1" applyAlignment="1" applyProtection="1">
      <alignment horizontal="center" vertical="center"/>
      <protection locked="0"/>
    </xf>
    <xf numFmtId="172" fontId="11" fillId="4" borderId="43" xfId="15" applyNumberFormat="1" applyFont="1" applyFill="1" applyBorder="1" applyAlignment="1">
      <alignment horizontal="center"/>
    </xf>
    <xf numFmtId="43" fontId="11" fillId="4" borderId="43" xfId="15" applyFont="1" applyFill="1" applyBorder="1" applyAlignment="1">
      <alignment horizontal="center"/>
    </xf>
    <xf numFmtId="9" fontId="11" fillId="4" borderId="43" xfId="19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172" fontId="11" fillId="4" borderId="45" xfId="15" applyNumberFormat="1" applyFont="1" applyFill="1" applyBorder="1" applyAlignment="1">
      <alignment horizontal="center"/>
    </xf>
    <xf numFmtId="43" fontId="11" fillId="4" borderId="45" xfId="15" applyFont="1" applyFill="1" applyBorder="1" applyAlignment="1">
      <alignment horizontal="center"/>
    </xf>
    <xf numFmtId="9" fontId="11" fillId="4" borderId="45" xfId="19" applyFont="1" applyFill="1" applyBorder="1" applyAlignment="1">
      <alignment horizontal="center"/>
    </xf>
    <xf numFmtId="0" fontId="11" fillId="4" borderId="45" xfId="0" applyFont="1" applyFill="1" applyBorder="1" applyAlignment="1">
      <alignment/>
    </xf>
    <xf numFmtId="0" fontId="11" fillId="4" borderId="9" xfId="0" applyFont="1" applyFill="1" applyBorder="1" applyAlignment="1">
      <alignment horizontal="right" vertical="center"/>
    </xf>
    <xf numFmtId="0" fontId="11" fillId="4" borderId="46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172" fontId="11" fillId="4" borderId="27" xfId="15" applyNumberFormat="1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/>
    </xf>
    <xf numFmtId="171" fontId="11" fillId="4" borderId="9" xfId="0" applyNumberFormat="1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171" fontId="11" fillId="4" borderId="46" xfId="0" applyNumberFormat="1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171" fontId="11" fillId="4" borderId="47" xfId="0" applyNumberFormat="1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43" fontId="11" fillId="4" borderId="27" xfId="15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right"/>
    </xf>
    <xf numFmtId="0" fontId="11" fillId="4" borderId="9" xfId="0" applyFont="1" applyFill="1" applyBorder="1" applyAlignment="1">
      <alignment/>
    </xf>
    <xf numFmtId="171" fontId="11" fillId="4" borderId="9" xfId="0" applyNumberFormat="1" applyFont="1" applyFill="1" applyBorder="1" applyAlignment="1">
      <alignment/>
    </xf>
    <xf numFmtId="173" fontId="11" fillId="4" borderId="9" xfId="0" applyNumberFormat="1" applyFont="1" applyFill="1" applyBorder="1" applyAlignment="1">
      <alignment/>
    </xf>
    <xf numFmtId="172" fontId="11" fillId="4" borderId="9" xfId="15" applyNumberFormat="1" applyFont="1" applyFill="1" applyBorder="1" applyAlignment="1">
      <alignment/>
    </xf>
    <xf numFmtId="0" fontId="20" fillId="0" borderId="42" xfId="0" applyFont="1" applyFill="1" applyBorder="1" applyAlignment="1" applyProtection="1">
      <alignment vertical="center"/>
      <protection locked="0"/>
    </xf>
    <xf numFmtId="0" fontId="20" fillId="0" borderId="24" xfId="0" applyFont="1" applyFill="1" applyBorder="1" applyAlignment="1" applyProtection="1">
      <alignment vertical="center"/>
      <protection locked="0"/>
    </xf>
    <xf numFmtId="0" fontId="20" fillId="0" borderId="42" xfId="0" applyFont="1" applyBorder="1" applyAlignment="1" applyProtection="1">
      <alignment vertical="center"/>
      <protection locked="0"/>
    </xf>
    <xf numFmtId="172" fontId="11" fillId="4" borderId="48" xfId="15" applyNumberFormat="1" applyFont="1" applyFill="1" applyBorder="1" applyAlignment="1">
      <alignment horizontal="center"/>
    </xf>
    <xf numFmtId="0" fontId="21" fillId="0" borderId="42" xfId="0" applyFont="1" applyFill="1" applyBorder="1" applyAlignment="1" applyProtection="1">
      <alignment vertical="center"/>
      <protection locked="0"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42" xfId="0" applyFont="1" applyBorder="1" applyAlignment="1" applyProtection="1">
      <alignment vertical="center"/>
      <protection locked="0"/>
    </xf>
    <xf numFmtId="0" fontId="11" fillId="4" borderId="9" xfId="0" applyFont="1" applyFill="1" applyBorder="1" applyAlignment="1">
      <alignment horizontal="center"/>
    </xf>
    <xf numFmtId="172" fontId="11" fillId="4" borderId="8" xfId="15" applyNumberFormat="1" applyFont="1" applyFill="1" applyBorder="1" applyAlignment="1">
      <alignment horizontal="center"/>
    </xf>
    <xf numFmtId="172" fontId="11" fillId="4" borderId="9" xfId="15" applyNumberFormat="1" applyFont="1" applyFill="1" applyBorder="1" applyAlignment="1">
      <alignment horizontal="center"/>
    </xf>
    <xf numFmtId="43" fontId="11" fillId="4" borderId="9" xfId="15" applyFont="1" applyFill="1" applyBorder="1" applyAlignment="1">
      <alignment horizontal="center"/>
    </xf>
    <xf numFmtId="9" fontId="11" fillId="4" borderId="9" xfId="19" applyFont="1" applyFill="1" applyBorder="1" applyAlignment="1">
      <alignment horizontal="center"/>
    </xf>
    <xf numFmtId="172" fontId="11" fillId="4" borderId="49" xfId="15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172" fontId="11" fillId="4" borderId="50" xfId="15" applyNumberFormat="1" applyFont="1" applyFill="1" applyBorder="1" applyAlignment="1">
      <alignment horizontal="center"/>
    </xf>
    <xf numFmtId="172" fontId="11" fillId="4" borderId="25" xfId="15" applyNumberFormat="1" applyFont="1" applyFill="1" applyBorder="1" applyAlignment="1">
      <alignment horizontal="center"/>
    </xf>
    <xf numFmtId="172" fontId="11" fillId="4" borderId="50" xfId="15" applyNumberFormat="1" applyFont="1" applyFill="1" applyBorder="1" applyAlignment="1">
      <alignment horizontal="center" vertical="center" wrapText="1"/>
    </xf>
    <xf numFmtId="172" fontId="11" fillId="4" borderId="25" xfId="15" applyNumberFormat="1" applyFont="1" applyFill="1" applyBorder="1" applyAlignment="1">
      <alignment horizontal="center" vertical="center" wrapText="1"/>
    </xf>
    <xf numFmtId="172" fontId="11" fillId="4" borderId="51" xfId="15" applyNumberFormat="1" applyFont="1" applyFill="1" applyBorder="1" applyAlignment="1">
      <alignment horizontal="center"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9" fillId="0" borderId="56" xfId="0" applyFont="1" applyFill="1" applyBorder="1" applyAlignment="1" applyProtection="1">
      <alignment horizontal="center" vertical="center" wrapText="1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16" fillId="2" borderId="58" xfId="0" applyFont="1" applyFill="1" applyBorder="1" applyAlignment="1" applyProtection="1">
      <alignment horizontal="left" vertical="center"/>
      <protection/>
    </xf>
    <xf numFmtId="0" fontId="16" fillId="2" borderId="37" xfId="0" applyFont="1" applyFill="1" applyBorder="1" applyAlignment="1" applyProtection="1">
      <alignment horizontal="left" vertical="center"/>
      <protection/>
    </xf>
    <xf numFmtId="0" fontId="16" fillId="2" borderId="32" xfId="0" applyFont="1" applyFill="1" applyBorder="1" applyAlignment="1" applyProtection="1">
      <alignment horizontal="left" vertical="center"/>
      <protection/>
    </xf>
    <xf numFmtId="43" fontId="8" fillId="0" borderId="59" xfId="15" applyFont="1" applyFill="1" applyBorder="1" applyAlignment="1" applyProtection="1">
      <alignment horizontal="center" vertical="center"/>
      <protection/>
    </xf>
    <xf numFmtId="43" fontId="8" fillId="0" borderId="44" xfId="15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/>
      <protection/>
    </xf>
    <xf numFmtId="0" fontId="11" fillId="4" borderId="27" xfId="0" applyFont="1" applyFill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4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71" fontId="11" fillId="4" borderId="27" xfId="0" applyNumberFormat="1" applyFont="1" applyFill="1" applyBorder="1" applyAlignment="1">
      <alignment horizontal="center" vertical="center" wrapText="1"/>
    </xf>
    <xf numFmtId="171" fontId="11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72" fontId="11" fillId="4" borderId="27" xfId="15" applyNumberFormat="1" applyFont="1" applyFill="1" applyBorder="1" applyAlignment="1">
      <alignment horizontal="center"/>
    </xf>
    <xf numFmtId="172" fontId="11" fillId="4" borderId="27" xfId="15" applyNumberFormat="1" applyFont="1" applyFill="1" applyBorder="1" applyAlignment="1">
      <alignment horizontal="center" vertical="center" wrapText="1"/>
    </xf>
    <xf numFmtId="43" fontId="11" fillId="4" borderId="27" xfId="15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right" vertical="center"/>
    </xf>
    <xf numFmtId="0" fontId="11" fillId="4" borderId="46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171" fontId="11" fillId="4" borderId="9" xfId="0" applyNumberFormat="1" applyFont="1" applyFill="1" applyBorder="1" applyAlignment="1">
      <alignment horizontal="center" vertical="center" wrapText="1"/>
    </xf>
    <xf numFmtId="171" fontId="11" fillId="4" borderId="46" xfId="0" applyNumberFormat="1" applyFont="1" applyFill="1" applyBorder="1" applyAlignment="1">
      <alignment horizontal="center" vertical="center" wrapText="1"/>
    </xf>
    <xf numFmtId="171" fontId="11" fillId="4" borderId="47" xfId="0" applyNumberFormat="1" applyFont="1" applyFill="1" applyBorder="1" applyAlignment="1">
      <alignment horizontal="center" vertical="center" wrapText="1"/>
    </xf>
    <xf numFmtId="172" fontId="11" fillId="4" borderId="64" xfId="15" applyNumberFormat="1" applyFont="1" applyFill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72" fontId="11" fillId="4" borderId="27" xfId="15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8337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561975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335375" y="447675"/>
          <a:ext cx="2943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:13 
24-26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MAR 2006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0602575" cy="12287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859250" y="447675"/>
          <a:ext cx="31337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22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26-28 MAYIS 2006</a:t>
          </a:r>
        </a:p>
      </xdr:txBody>
    </xdr:sp>
    <xdr:clientData/>
  </xdr:twoCellAnchor>
  <xdr:twoCellAnchor>
    <xdr:from>
      <xdr:col>1</xdr:col>
      <xdr:colOff>200025</xdr:colOff>
      <xdr:row>26</xdr:row>
      <xdr:rowOff>38100</xdr:rowOff>
    </xdr:from>
    <xdr:to>
      <xdr:col>4</xdr:col>
      <xdr:colOff>609600</xdr:colOff>
      <xdr:row>32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6038850"/>
          <a:ext cx="37338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23</xdr:col>
      <xdr:colOff>19050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0"/>
          <a:ext cx="206025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859250" y="447675"/>
          <a:ext cx="31337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23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02-04 HAZİRAN 2006</a:t>
          </a:r>
        </a:p>
      </xdr:txBody>
    </xdr:sp>
    <xdr:clientData/>
  </xdr:twoCellAnchor>
  <xdr:twoCellAnchor>
    <xdr:from>
      <xdr:col>1</xdr:col>
      <xdr:colOff>200025</xdr:colOff>
      <xdr:row>25</xdr:row>
      <xdr:rowOff>38100</xdr:rowOff>
    </xdr:from>
    <xdr:to>
      <xdr:col>4</xdr:col>
      <xdr:colOff>609600</xdr:colOff>
      <xdr:row>31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5724525"/>
          <a:ext cx="37338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06787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7268825" y="142875"/>
          <a:ext cx="31432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24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09-11 HAZİRAN 2006</a:t>
          </a:r>
        </a:p>
      </xdr:txBody>
    </xdr:sp>
    <xdr:clientData/>
  </xdr:twoCellAnchor>
  <xdr:twoCellAnchor>
    <xdr:from>
      <xdr:col>1</xdr:col>
      <xdr:colOff>200025</xdr:colOff>
      <xdr:row>27</xdr:row>
      <xdr:rowOff>38100</xdr:rowOff>
    </xdr:from>
    <xdr:to>
      <xdr:col>4</xdr:col>
      <xdr:colOff>609600</xdr:colOff>
      <xdr:row>33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6238875"/>
          <a:ext cx="37338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08597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7421225" y="142875"/>
          <a:ext cx="31718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25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16-18 HAZİRAN 2006</a:t>
          </a:r>
        </a:p>
      </xdr:txBody>
    </xdr:sp>
    <xdr:clientData/>
  </xdr:twoCellAnchor>
  <xdr:twoCellAnchor>
    <xdr:from>
      <xdr:col>1</xdr:col>
      <xdr:colOff>200025</xdr:colOff>
      <xdr:row>25</xdr:row>
      <xdr:rowOff>38100</xdr:rowOff>
    </xdr:from>
    <xdr:to>
      <xdr:col>4</xdr:col>
      <xdr:colOff>609600</xdr:colOff>
      <xdr:row>31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5848350"/>
          <a:ext cx="38766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09359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74212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26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23-25 HAZİRAN 2006</a:t>
          </a:r>
        </a:p>
      </xdr:txBody>
    </xdr:sp>
    <xdr:clientData/>
  </xdr:twoCellAnchor>
  <xdr:twoCellAnchor>
    <xdr:from>
      <xdr:col>1</xdr:col>
      <xdr:colOff>200025</xdr:colOff>
      <xdr:row>26</xdr:row>
      <xdr:rowOff>38100</xdr:rowOff>
    </xdr:from>
    <xdr:to>
      <xdr:col>4</xdr:col>
      <xdr:colOff>609600</xdr:colOff>
      <xdr:row>32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6038850"/>
          <a:ext cx="38766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09359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74212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30 HAZ. - 02 TEM. 2006</a:t>
          </a:r>
        </a:p>
      </xdr:txBody>
    </xdr:sp>
    <xdr:clientData/>
  </xdr:twoCellAnchor>
  <xdr:twoCellAnchor>
    <xdr:from>
      <xdr:col>1</xdr:col>
      <xdr:colOff>200025</xdr:colOff>
      <xdr:row>25</xdr:row>
      <xdr:rowOff>38100</xdr:rowOff>
    </xdr:from>
    <xdr:to>
      <xdr:col>4</xdr:col>
      <xdr:colOff>609600</xdr:colOff>
      <xdr:row>31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5848350"/>
          <a:ext cx="38766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09359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74212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28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07 -09 TEM. 2006</a:t>
          </a:r>
        </a:p>
      </xdr:txBody>
    </xdr:sp>
    <xdr:clientData/>
  </xdr:twoCellAnchor>
  <xdr:twoCellAnchor>
    <xdr:from>
      <xdr:col>1</xdr:col>
      <xdr:colOff>200025</xdr:colOff>
      <xdr:row>28</xdr:row>
      <xdr:rowOff>38100</xdr:rowOff>
    </xdr:from>
    <xdr:to>
      <xdr:col>4</xdr:col>
      <xdr:colOff>609600</xdr:colOff>
      <xdr:row>34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6429375"/>
          <a:ext cx="38766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1736050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221325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29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14 -16 TEM. 2006</a:t>
          </a:r>
        </a:p>
      </xdr:txBody>
    </xdr:sp>
    <xdr:clientData/>
  </xdr:twoCellAnchor>
  <xdr:twoCellAnchor>
    <xdr:from>
      <xdr:col>1</xdr:col>
      <xdr:colOff>200025</xdr:colOff>
      <xdr:row>30</xdr:row>
      <xdr:rowOff>38100</xdr:rowOff>
    </xdr:from>
    <xdr:to>
      <xdr:col>4</xdr:col>
      <xdr:colOff>609600</xdr:colOff>
      <xdr:row>36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6800850"/>
          <a:ext cx="42291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0503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5356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30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21-23 TEM. 2006</a:t>
          </a:r>
        </a:p>
      </xdr:txBody>
    </xdr:sp>
    <xdr:clientData/>
  </xdr:twoCellAnchor>
  <xdr:twoCellAnchor>
    <xdr:from>
      <xdr:col>1</xdr:col>
      <xdr:colOff>200025</xdr:colOff>
      <xdr:row>26</xdr:row>
      <xdr:rowOff>38100</xdr:rowOff>
    </xdr:from>
    <xdr:to>
      <xdr:col>4</xdr:col>
      <xdr:colOff>609600</xdr:colOff>
      <xdr:row>32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6038850"/>
          <a:ext cx="44005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05037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53565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31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28-30 TEM. 2006</a:t>
          </a:r>
        </a:p>
      </xdr:txBody>
    </xdr:sp>
    <xdr:clientData/>
  </xdr:twoCellAnchor>
  <xdr:twoCellAnchor>
    <xdr:from>
      <xdr:col>1</xdr:col>
      <xdr:colOff>200025</xdr:colOff>
      <xdr:row>27</xdr:row>
      <xdr:rowOff>38100</xdr:rowOff>
    </xdr:from>
    <xdr:to>
      <xdr:col>4</xdr:col>
      <xdr:colOff>609600</xdr:colOff>
      <xdr:row>33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6229350"/>
          <a:ext cx="44005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6912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73500" y="447675"/>
          <a:ext cx="29718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:14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31 MART-02 NİSAN 2006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1162050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2755225" cy="110490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240500" y="142875"/>
          <a:ext cx="3248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32 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04-06 AĞUS. 2006</a:t>
          </a:r>
        </a:p>
      </xdr:txBody>
    </xdr:sp>
    <xdr:clientData/>
  </xdr:twoCellAnchor>
  <xdr:twoCellAnchor>
    <xdr:from>
      <xdr:col>1</xdr:col>
      <xdr:colOff>200025</xdr:colOff>
      <xdr:row>26</xdr:row>
      <xdr:rowOff>38100</xdr:rowOff>
    </xdr:from>
    <xdr:to>
      <xdr:col>4</xdr:col>
      <xdr:colOff>609600</xdr:colOff>
      <xdr:row>32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6038850"/>
          <a:ext cx="4410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
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6912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73500" y="447675"/>
          <a:ext cx="29718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:15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07-09 NİSAN 2006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6912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73500" y="447675"/>
          <a:ext cx="29718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:16
14-16 NİSAN,06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31 MART-02 NİSAN 2006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6912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6912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73500" y="447675"/>
          <a:ext cx="29718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:18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28 NİSAN-30 NİSAN 2006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6912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73500" y="447675"/>
          <a:ext cx="29718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19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05-07 MAYIS 2006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6912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73500" y="447675"/>
          <a:ext cx="29718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20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12-14 MAYIS 2006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69125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552450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73500" y="447675"/>
          <a:ext cx="29718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19-21 MAYIS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zoomScale="75" zoomScaleNormal="75" workbookViewId="0" topLeftCell="A1">
      <selection activeCell="C8" sqref="C8:E8"/>
    </sheetView>
  </sheetViews>
  <sheetFormatPr defaultColWidth="9.00390625" defaultRowHeight="15" customHeight="1"/>
  <cols>
    <col min="1" max="1" width="3.875" style="90" bestFit="1" customWidth="1"/>
    <col min="2" max="2" width="1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00390625" style="93" bestFit="1" customWidth="1"/>
    <col min="7" max="7" width="7.00390625" style="93" bestFit="1" customWidth="1"/>
    <col min="8" max="8" width="7.75390625" style="53" customWidth="1"/>
    <col min="9" max="9" width="12.125" style="53" bestFit="1" customWidth="1"/>
    <col min="10" max="10" width="8.125" style="53" bestFit="1" customWidth="1"/>
    <col min="11" max="11" width="13.25390625" style="53" bestFit="1" customWidth="1"/>
    <col min="12" max="12" width="8.625" style="53" bestFit="1" customWidth="1"/>
    <col min="13" max="13" width="13.375" style="53" customWidth="1"/>
    <col min="14" max="14" width="8.625" style="53" bestFit="1" customWidth="1"/>
    <col min="15" max="15" width="13.625" style="53" bestFit="1" customWidth="1"/>
    <col min="16" max="16" width="8.375" style="53" customWidth="1"/>
    <col min="17" max="17" width="8.25390625" style="53" bestFit="1" customWidth="1"/>
    <col min="18" max="18" width="6.00390625" style="53" bestFit="1" customWidth="1"/>
    <col min="19" max="19" width="13.375" style="53" customWidth="1"/>
    <col min="20" max="20" width="7.875" style="53" bestFit="1" customWidth="1"/>
    <col min="21" max="21" width="15.00390625" style="53" bestFit="1" customWidth="1"/>
    <col min="22" max="22" width="10.375" style="53" bestFit="1" customWidth="1"/>
    <col min="23" max="23" width="8.75390625" style="53" bestFit="1" customWidth="1"/>
    <col min="24" max="24" width="12.375" style="53" bestFit="1" customWidth="1"/>
    <col min="25" max="25" width="9.12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5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  <c r="Y1" s="10"/>
    </row>
    <row r="2" spans="2:25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  <c r="Y2" s="13"/>
    </row>
    <row r="3" spans="1:25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22" t="s">
        <v>12</v>
      </c>
      <c r="T3" s="23" t="s">
        <v>16</v>
      </c>
      <c r="U3" s="24" t="s">
        <v>12</v>
      </c>
      <c r="V3" s="25" t="s">
        <v>13</v>
      </c>
      <c r="W3" s="26" t="s">
        <v>15</v>
      </c>
      <c r="Y3" s="13"/>
    </row>
    <row r="4" spans="1:25" s="11" customFormat="1" ht="15" customHeight="1">
      <c r="A4" s="27">
        <v>1</v>
      </c>
      <c r="B4" s="28"/>
      <c r="C4" s="96" t="s">
        <v>19</v>
      </c>
      <c r="D4" s="94">
        <v>38793</v>
      </c>
      <c r="E4" s="29" t="s">
        <v>22</v>
      </c>
      <c r="F4" s="29">
        <v>129</v>
      </c>
      <c r="G4" s="30">
        <v>132</v>
      </c>
      <c r="H4" s="30">
        <v>2</v>
      </c>
      <c r="I4" s="31">
        <v>67241</v>
      </c>
      <c r="J4" s="32">
        <v>9444</v>
      </c>
      <c r="K4" s="31">
        <v>136965</v>
      </c>
      <c r="L4" s="32">
        <v>18312</v>
      </c>
      <c r="M4" s="31">
        <v>128013</v>
      </c>
      <c r="N4" s="32">
        <v>17392</v>
      </c>
      <c r="O4" s="33">
        <f aca="true" t="shared" si="0" ref="O4:P15">+I4+K4+M4</f>
        <v>332219</v>
      </c>
      <c r="P4" s="34">
        <f t="shared" si="0"/>
        <v>45148</v>
      </c>
      <c r="Q4" s="35">
        <f aca="true" t="shared" si="1" ref="Q4:Q15">IF(O4&lt;&gt;0,P4/G4,"")</f>
        <v>342.030303030303</v>
      </c>
      <c r="R4" s="36">
        <f aca="true" t="shared" si="2" ref="R4:R15">IF(O4&lt;&gt;0,O4/P4,"")</f>
        <v>7.358443341897758</v>
      </c>
      <c r="S4" s="37"/>
      <c r="T4" s="38">
        <f aca="true" t="shared" si="3" ref="T4:T15">IF(S4&lt;&gt;0,-(S4-O4)/S4,"")</f>
      </c>
      <c r="U4" s="31">
        <v>1001511</v>
      </c>
      <c r="V4" s="39">
        <v>140126</v>
      </c>
      <c r="W4" s="40">
        <f aca="true" t="shared" si="4" ref="W4:W15">U4/V4</f>
        <v>7.1472175042461785</v>
      </c>
      <c r="Y4" s="13"/>
    </row>
    <row r="5" spans="1:26" ht="15" customHeight="1">
      <c r="A5" s="27">
        <v>2</v>
      </c>
      <c r="B5" s="41"/>
      <c r="C5" s="54" t="s">
        <v>20</v>
      </c>
      <c r="D5" s="95">
        <v>38779</v>
      </c>
      <c r="E5" s="42" t="s">
        <v>23</v>
      </c>
      <c r="F5" s="42">
        <v>72</v>
      </c>
      <c r="G5" s="43">
        <v>70</v>
      </c>
      <c r="H5" s="43">
        <v>4</v>
      </c>
      <c r="I5" s="44">
        <v>7673</v>
      </c>
      <c r="J5" s="45">
        <v>1425</v>
      </c>
      <c r="K5" s="44">
        <v>22725</v>
      </c>
      <c r="L5" s="45">
        <v>3317</v>
      </c>
      <c r="M5" s="44">
        <v>20113</v>
      </c>
      <c r="N5" s="45">
        <v>2905</v>
      </c>
      <c r="O5" s="46">
        <f t="shared" si="0"/>
        <v>50511</v>
      </c>
      <c r="P5" s="47">
        <f t="shared" si="0"/>
        <v>7647</v>
      </c>
      <c r="Q5" s="48">
        <f t="shared" si="1"/>
        <v>109.24285714285715</v>
      </c>
      <c r="R5" s="49">
        <f t="shared" si="2"/>
        <v>6.60533542565712</v>
      </c>
      <c r="S5" s="44"/>
      <c r="T5" s="50">
        <f t="shared" si="3"/>
      </c>
      <c r="U5" s="44">
        <v>847953</v>
      </c>
      <c r="V5" s="51">
        <v>115485</v>
      </c>
      <c r="W5" s="52">
        <f t="shared" si="4"/>
        <v>7.342537991947006</v>
      </c>
      <c r="X5" s="10"/>
      <c r="Y5" s="53"/>
      <c r="Z5" s="10"/>
    </row>
    <row r="6" spans="1:25" s="9" customFormat="1" ht="15" customHeight="1">
      <c r="A6" s="27">
        <v>3</v>
      </c>
      <c r="B6" s="41"/>
      <c r="C6" s="54" t="s">
        <v>25</v>
      </c>
      <c r="D6" s="95">
        <v>38786</v>
      </c>
      <c r="E6" s="42" t="s">
        <v>26</v>
      </c>
      <c r="F6" s="42">
        <v>63</v>
      </c>
      <c r="G6" s="43">
        <v>57</v>
      </c>
      <c r="H6" s="43">
        <v>3</v>
      </c>
      <c r="I6" s="44">
        <v>7731</v>
      </c>
      <c r="J6" s="45">
        <v>1019</v>
      </c>
      <c r="K6" s="44">
        <v>16011</v>
      </c>
      <c r="L6" s="45">
        <v>2008</v>
      </c>
      <c r="M6" s="44">
        <v>12489</v>
      </c>
      <c r="N6" s="45">
        <v>1682</v>
      </c>
      <c r="O6" s="46">
        <f t="shared" si="0"/>
        <v>36231</v>
      </c>
      <c r="P6" s="47">
        <f t="shared" si="0"/>
        <v>4709</v>
      </c>
      <c r="Q6" s="48">
        <f t="shared" si="1"/>
        <v>82.6140350877193</v>
      </c>
      <c r="R6" s="49">
        <f t="shared" si="2"/>
        <v>7.69399023147165</v>
      </c>
      <c r="S6" s="44"/>
      <c r="T6" s="50">
        <f t="shared" si="3"/>
      </c>
      <c r="U6" s="44">
        <v>467530</v>
      </c>
      <c r="V6" s="51">
        <v>56233</v>
      </c>
      <c r="W6" s="52">
        <f t="shared" si="4"/>
        <v>8.314157167499511</v>
      </c>
      <c r="X6" s="10"/>
      <c r="Y6" s="10"/>
    </row>
    <row r="7" spans="1:25" s="9" customFormat="1" ht="15" customHeight="1">
      <c r="A7" s="27">
        <v>4</v>
      </c>
      <c r="B7" s="41"/>
      <c r="C7" s="54" t="s">
        <v>21</v>
      </c>
      <c r="D7" s="95">
        <v>38772</v>
      </c>
      <c r="E7" s="42" t="s">
        <v>24</v>
      </c>
      <c r="F7" s="42">
        <v>62</v>
      </c>
      <c r="G7" s="43">
        <v>33</v>
      </c>
      <c r="H7" s="43">
        <v>5</v>
      </c>
      <c r="I7" s="44">
        <v>1080</v>
      </c>
      <c r="J7" s="45">
        <v>171</v>
      </c>
      <c r="K7" s="44">
        <v>7808</v>
      </c>
      <c r="L7" s="45">
        <v>1204</v>
      </c>
      <c r="M7" s="44">
        <v>7002</v>
      </c>
      <c r="N7" s="45">
        <v>1088</v>
      </c>
      <c r="O7" s="46">
        <f t="shared" si="0"/>
        <v>15890</v>
      </c>
      <c r="P7" s="47">
        <f t="shared" si="0"/>
        <v>2463</v>
      </c>
      <c r="Q7" s="48">
        <f t="shared" si="1"/>
        <v>74.63636363636364</v>
      </c>
      <c r="R7" s="49">
        <f t="shared" si="2"/>
        <v>6.451481932602517</v>
      </c>
      <c r="S7" s="44"/>
      <c r="T7" s="50">
        <f t="shared" si="3"/>
      </c>
      <c r="U7" s="44">
        <v>790502</v>
      </c>
      <c r="V7" s="51">
        <v>101732</v>
      </c>
      <c r="W7" s="52">
        <f t="shared" si="4"/>
        <v>7.770436047654622</v>
      </c>
      <c r="X7" s="10"/>
      <c r="Y7" s="10"/>
    </row>
    <row r="8" spans="1:25" s="9" customFormat="1" ht="15" customHeight="1">
      <c r="A8" s="27">
        <v>5</v>
      </c>
      <c r="B8" s="41"/>
      <c r="C8" s="54" t="s">
        <v>27</v>
      </c>
      <c r="D8" s="95">
        <v>38751</v>
      </c>
      <c r="E8" s="42" t="s">
        <v>24</v>
      </c>
      <c r="F8" s="42">
        <v>51</v>
      </c>
      <c r="G8" s="43">
        <v>12</v>
      </c>
      <c r="H8" s="43">
        <v>8</v>
      </c>
      <c r="I8" s="44">
        <v>2243</v>
      </c>
      <c r="J8" s="45">
        <v>454</v>
      </c>
      <c r="K8" s="44">
        <v>4513</v>
      </c>
      <c r="L8" s="45">
        <v>890</v>
      </c>
      <c r="M8" s="44">
        <v>3941</v>
      </c>
      <c r="N8" s="45">
        <v>754</v>
      </c>
      <c r="O8" s="46">
        <f t="shared" si="0"/>
        <v>10697</v>
      </c>
      <c r="P8" s="47">
        <f t="shared" si="0"/>
        <v>2098</v>
      </c>
      <c r="Q8" s="48">
        <f t="shared" si="1"/>
        <v>174.83333333333334</v>
      </c>
      <c r="R8" s="49">
        <f t="shared" si="2"/>
        <v>5.098665395614871</v>
      </c>
      <c r="S8" s="44"/>
      <c r="T8" s="50">
        <f t="shared" si="3"/>
      </c>
      <c r="U8" s="44">
        <v>1286596</v>
      </c>
      <c r="V8" s="51">
        <v>164714</v>
      </c>
      <c r="W8" s="52">
        <f t="shared" si="4"/>
        <v>7.811090739099288</v>
      </c>
      <c r="X8" s="10"/>
      <c r="Y8" s="10"/>
    </row>
    <row r="9" spans="1:25" s="9" customFormat="1" ht="15" customHeight="1">
      <c r="A9" s="27">
        <v>6</v>
      </c>
      <c r="B9" s="41"/>
      <c r="C9" s="54" t="s">
        <v>28</v>
      </c>
      <c r="D9" s="95">
        <v>38744</v>
      </c>
      <c r="E9" s="42" t="s">
        <v>38</v>
      </c>
      <c r="F9" s="42">
        <v>71</v>
      </c>
      <c r="G9" s="43">
        <v>5</v>
      </c>
      <c r="H9" s="43">
        <v>9</v>
      </c>
      <c r="I9" s="44">
        <v>643</v>
      </c>
      <c r="J9" s="45">
        <v>131</v>
      </c>
      <c r="K9" s="44">
        <v>1409</v>
      </c>
      <c r="L9" s="45">
        <v>370</v>
      </c>
      <c r="M9" s="44">
        <v>3053</v>
      </c>
      <c r="N9" s="45">
        <v>889</v>
      </c>
      <c r="O9" s="46">
        <f t="shared" si="0"/>
        <v>5105</v>
      </c>
      <c r="P9" s="47">
        <f t="shared" si="0"/>
        <v>1390</v>
      </c>
      <c r="Q9" s="48">
        <f t="shared" si="1"/>
        <v>278</v>
      </c>
      <c r="R9" s="49">
        <f t="shared" si="2"/>
        <v>3.672661870503597</v>
      </c>
      <c r="S9" s="44"/>
      <c r="T9" s="50">
        <f t="shared" si="3"/>
      </c>
      <c r="U9" s="44">
        <v>1836133</v>
      </c>
      <c r="V9" s="51">
        <v>226633</v>
      </c>
      <c r="W9" s="52">
        <f t="shared" si="4"/>
        <v>8.101790118826473</v>
      </c>
      <c r="X9" s="10"/>
      <c r="Y9" s="10"/>
    </row>
    <row r="10" spans="1:25" s="9" customFormat="1" ht="15" customHeight="1">
      <c r="A10" s="27">
        <v>7</v>
      </c>
      <c r="B10" s="41"/>
      <c r="C10" s="54" t="s">
        <v>29</v>
      </c>
      <c r="D10" s="95">
        <v>38751</v>
      </c>
      <c r="E10" s="42" t="s">
        <v>39</v>
      </c>
      <c r="F10" s="42">
        <v>27</v>
      </c>
      <c r="G10" s="43">
        <v>9</v>
      </c>
      <c r="H10" s="42">
        <v>8</v>
      </c>
      <c r="I10" s="44">
        <v>1161</v>
      </c>
      <c r="J10" s="45">
        <v>216</v>
      </c>
      <c r="K10" s="56">
        <v>2479</v>
      </c>
      <c r="L10" s="45">
        <v>424</v>
      </c>
      <c r="M10" s="56">
        <v>2372</v>
      </c>
      <c r="N10" s="45">
        <v>384</v>
      </c>
      <c r="O10" s="57">
        <f t="shared" si="0"/>
        <v>6012</v>
      </c>
      <c r="P10" s="47">
        <f t="shared" si="0"/>
        <v>1024</v>
      </c>
      <c r="Q10" s="48">
        <f t="shared" si="1"/>
        <v>113.77777777777777</v>
      </c>
      <c r="R10" s="49">
        <f t="shared" si="2"/>
        <v>5.87109375</v>
      </c>
      <c r="S10" s="56"/>
      <c r="T10" s="50">
        <f t="shared" si="3"/>
      </c>
      <c r="U10" s="44">
        <v>470163</v>
      </c>
      <c r="V10" s="51">
        <v>54011</v>
      </c>
      <c r="W10" s="52">
        <f t="shared" si="4"/>
        <v>8.704948991872026</v>
      </c>
      <c r="X10" s="10"/>
      <c r="Y10" s="10"/>
    </row>
    <row r="11" spans="1:25" s="9" customFormat="1" ht="15" customHeight="1">
      <c r="A11" s="27">
        <v>8</v>
      </c>
      <c r="B11" s="41"/>
      <c r="C11" s="54" t="s">
        <v>30</v>
      </c>
      <c r="D11" s="95">
        <v>38765</v>
      </c>
      <c r="E11" s="42" t="s">
        <v>24</v>
      </c>
      <c r="F11" s="42">
        <v>41</v>
      </c>
      <c r="G11" s="43">
        <v>7</v>
      </c>
      <c r="H11" s="42">
        <v>6</v>
      </c>
      <c r="I11" s="56">
        <v>714</v>
      </c>
      <c r="J11" s="45">
        <v>247</v>
      </c>
      <c r="K11" s="56">
        <v>954</v>
      </c>
      <c r="L11" s="45">
        <v>234</v>
      </c>
      <c r="M11" s="56">
        <v>961</v>
      </c>
      <c r="N11" s="45">
        <v>201</v>
      </c>
      <c r="O11" s="57">
        <f t="shared" si="0"/>
        <v>2629</v>
      </c>
      <c r="P11" s="47">
        <f t="shared" si="0"/>
        <v>682</v>
      </c>
      <c r="Q11" s="48">
        <f t="shared" si="1"/>
        <v>97.42857142857143</v>
      </c>
      <c r="R11" s="49">
        <f t="shared" si="2"/>
        <v>3.8548387096774195</v>
      </c>
      <c r="S11" s="56"/>
      <c r="T11" s="50">
        <f t="shared" si="3"/>
      </c>
      <c r="U11" s="44">
        <v>318645</v>
      </c>
      <c r="V11" s="51">
        <v>42027</v>
      </c>
      <c r="W11" s="52">
        <f t="shared" si="4"/>
        <v>7.58191162823899</v>
      </c>
      <c r="X11" s="10"/>
      <c r="Y11" s="10"/>
    </row>
    <row r="12" spans="1:25" s="9" customFormat="1" ht="15" customHeight="1">
      <c r="A12" s="27">
        <v>9</v>
      </c>
      <c r="B12" s="41"/>
      <c r="C12" s="54" t="s">
        <v>31</v>
      </c>
      <c r="D12" s="95">
        <v>38730</v>
      </c>
      <c r="E12" s="42" t="s">
        <v>23</v>
      </c>
      <c r="F12" s="42">
        <v>116</v>
      </c>
      <c r="G12" s="43">
        <v>5</v>
      </c>
      <c r="H12" s="42">
        <v>11</v>
      </c>
      <c r="I12" s="56">
        <v>230</v>
      </c>
      <c r="J12" s="45">
        <v>52</v>
      </c>
      <c r="K12" s="56">
        <v>1266</v>
      </c>
      <c r="L12" s="45">
        <v>195</v>
      </c>
      <c r="M12" s="56">
        <v>1051</v>
      </c>
      <c r="N12" s="45">
        <v>211</v>
      </c>
      <c r="O12" s="57">
        <f t="shared" si="0"/>
        <v>2547</v>
      </c>
      <c r="P12" s="47">
        <f t="shared" si="0"/>
        <v>458</v>
      </c>
      <c r="Q12" s="48">
        <f t="shared" si="1"/>
        <v>91.6</v>
      </c>
      <c r="R12" s="49">
        <f t="shared" si="2"/>
        <v>5.56113537117904</v>
      </c>
      <c r="S12" s="56"/>
      <c r="T12" s="50">
        <f t="shared" si="3"/>
      </c>
      <c r="U12" s="56">
        <v>3267197</v>
      </c>
      <c r="V12" s="51">
        <v>464306</v>
      </c>
      <c r="W12" s="52">
        <f t="shared" si="4"/>
        <v>7.03673224123746</v>
      </c>
      <c r="X12" s="10"/>
      <c r="Y12" s="10"/>
    </row>
    <row r="13" spans="1:25" s="9" customFormat="1" ht="15" customHeight="1">
      <c r="A13" s="27">
        <v>10</v>
      </c>
      <c r="B13" s="41"/>
      <c r="C13" s="54" t="s">
        <v>32</v>
      </c>
      <c r="D13" s="55">
        <v>39060</v>
      </c>
      <c r="E13" s="42" t="s">
        <v>23</v>
      </c>
      <c r="F13" s="42">
        <v>77</v>
      </c>
      <c r="G13" s="43">
        <v>6</v>
      </c>
      <c r="H13" s="42">
        <v>16</v>
      </c>
      <c r="I13" s="56">
        <v>141</v>
      </c>
      <c r="J13" s="45">
        <v>35</v>
      </c>
      <c r="K13" s="56">
        <v>450</v>
      </c>
      <c r="L13" s="45">
        <v>99</v>
      </c>
      <c r="M13" s="56">
        <v>557</v>
      </c>
      <c r="N13" s="45">
        <v>123</v>
      </c>
      <c r="O13" s="57">
        <f t="shared" si="0"/>
        <v>1148</v>
      </c>
      <c r="P13" s="47">
        <f t="shared" si="0"/>
        <v>257</v>
      </c>
      <c r="Q13" s="48">
        <f t="shared" si="1"/>
        <v>42.833333333333336</v>
      </c>
      <c r="R13" s="49">
        <f t="shared" si="2"/>
        <v>4.466926070038911</v>
      </c>
      <c r="S13" s="56"/>
      <c r="T13" s="50">
        <f t="shared" si="3"/>
      </c>
      <c r="U13" s="56">
        <v>1917960</v>
      </c>
      <c r="V13" s="51">
        <v>279811</v>
      </c>
      <c r="W13" s="52">
        <f t="shared" si="4"/>
        <v>6.854483919502807</v>
      </c>
      <c r="X13" s="10"/>
      <c r="Y13" s="10"/>
    </row>
    <row r="14" spans="1:25" s="9" customFormat="1" ht="15" customHeight="1">
      <c r="A14" s="27">
        <v>11</v>
      </c>
      <c r="B14" s="41"/>
      <c r="C14" s="58" t="s">
        <v>33</v>
      </c>
      <c r="D14" s="55">
        <v>38758</v>
      </c>
      <c r="E14" s="42" t="s">
        <v>24</v>
      </c>
      <c r="F14" s="42">
        <v>46</v>
      </c>
      <c r="G14" s="43">
        <v>4</v>
      </c>
      <c r="H14" s="42">
        <v>7</v>
      </c>
      <c r="I14" s="56">
        <v>370</v>
      </c>
      <c r="J14" s="45">
        <v>87</v>
      </c>
      <c r="K14" s="56">
        <v>301</v>
      </c>
      <c r="L14" s="45">
        <v>64</v>
      </c>
      <c r="M14" s="56">
        <v>176</v>
      </c>
      <c r="N14" s="45">
        <v>33</v>
      </c>
      <c r="O14" s="57">
        <f t="shared" si="0"/>
        <v>847</v>
      </c>
      <c r="P14" s="47">
        <f t="shared" si="0"/>
        <v>184</v>
      </c>
      <c r="Q14" s="48">
        <f t="shared" si="1"/>
        <v>46</v>
      </c>
      <c r="R14" s="49">
        <f t="shared" si="2"/>
        <v>4.603260869565218</v>
      </c>
      <c r="S14" s="56"/>
      <c r="T14" s="50">
        <f t="shared" si="3"/>
      </c>
      <c r="U14" s="56">
        <v>177344</v>
      </c>
      <c r="V14" s="51">
        <v>23196</v>
      </c>
      <c r="W14" s="52">
        <f t="shared" si="4"/>
        <v>7.645456113122952</v>
      </c>
      <c r="X14" s="10"/>
      <c r="Y14" s="10"/>
    </row>
    <row r="15" spans="1:25" s="9" customFormat="1" ht="15" customHeight="1">
      <c r="A15" s="27">
        <v>12</v>
      </c>
      <c r="B15" s="41"/>
      <c r="C15" s="54" t="s">
        <v>34</v>
      </c>
      <c r="D15" s="55">
        <v>39067</v>
      </c>
      <c r="E15" s="42" t="s">
        <v>26</v>
      </c>
      <c r="F15" s="42">
        <v>131</v>
      </c>
      <c r="G15" s="43">
        <v>1</v>
      </c>
      <c r="H15" s="42">
        <v>15</v>
      </c>
      <c r="I15" s="56">
        <v>100</v>
      </c>
      <c r="J15" s="45">
        <v>25</v>
      </c>
      <c r="K15" s="56">
        <v>139</v>
      </c>
      <c r="L15" s="45">
        <v>29</v>
      </c>
      <c r="M15" s="56">
        <v>188</v>
      </c>
      <c r="N15" s="45">
        <v>40</v>
      </c>
      <c r="O15" s="57">
        <f t="shared" si="0"/>
        <v>427</v>
      </c>
      <c r="P15" s="47">
        <f t="shared" si="0"/>
        <v>94</v>
      </c>
      <c r="Q15" s="48">
        <f t="shared" si="1"/>
        <v>94</v>
      </c>
      <c r="R15" s="49">
        <f t="shared" si="2"/>
        <v>4.542553191489362</v>
      </c>
      <c r="S15" s="56"/>
      <c r="T15" s="50">
        <f t="shared" si="3"/>
      </c>
      <c r="U15" s="56">
        <v>3078216</v>
      </c>
      <c r="V15" s="51">
        <v>430815</v>
      </c>
      <c r="W15" s="52">
        <f t="shared" si="4"/>
        <v>7.145099404616831</v>
      </c>
      <c r="X15" s="10"/>
      <c r="Y15" s="10"/>
    </row>
    <row r="16" spans="1:25" s="9" customFormat="1" ht="15" customHeight="1">
      <c r="A16" s="27">
        <v>13</v>
      </c>
      <c r="B16" s="41"/>
      <c r="C16" s="54" t="s">
        <v>36</v>
      </c>
      <c r="D16" s="55">
        <v>38765</v>
      </c>
      <c r="E16" s="42" t="s">
        <v>39</v>
      </c>
      <c r="F16" s="42">
        <v>20</v>
      </c>
      <c r="G16" s="43">
        <v>3</v>
      </c>
      <c r="H16" s="42">
        <v>6</v>
      </c>
      <c r="I16" s="56">
        <v>49</v>
      </c>
      <c r="J16" s="45">
        <v>12</v>
      </c>
      <c r="K16" s="56">
        <v>73</v>
      </c>
      <c r="L16" s="45">
        <v>18</v>
      </c>
      <c r="M16" s="56">
        <v>107</v>
      </c>
      <c r="N16" s="45">
        <v>26</v>
      </c>
      <c r="O16" s="57">
        <f aca="true" t="shared" si="5" ref="O16:P18">+I16+K16+M16</f>
        <v>229</v>
      </c>
      <c r="P16" s="47">
        <f t="shared" si="5"/>
        <v>56</v>
      </c>
      <c r="Q16" s="48">
        <f>IF(O16&lt;&gt;0,P16/G16,"")</f>
        <v>18.666666666666668</v>
      </c>
      <c r="R16" s="49">
        <f>IF(O16&lt;&gt;0,O16/P16,"")</f>
        <v>4.089285714285714</v>
      </c>
      <c r="S16" s="56"/>
      <c r="T16" s="50">
        <f>IF(S16&lt;&gt;0,-(S16-O16)/S16,"")</f>
      </c>
      <c r="U16" s="56">
        <v>124740</v>
      </c>
      <c r="V16" s="51">
        <v>13226</v>
      </c>
      <c r="W16" s="52">
        <f>U16/V16</f>
        <v>9.431422954786028</v>
      </c>
      <c r="X16" s="10"/>
      <c r="Y16" s="10"/>
    </row>
    <row r="17" spans="1:25" s="9" customFormat="1" ht="15" customHeight="1">
      <c r="A17" s="27">
        <v>14</v>
      </c>
      <c r="B17" s="41"/>
      <c r="C17" s="58" t="s">
        <v>35</v>
      </c>
      <c r="D17" s="55">
        <v>38457</v>
      </c>
      <c r="E17" s="42" t="s">
        <v>23</v>
      </c>
      <c r="F17" s="42">
        <v>86</v>
      </c>
      <c r="G17" s="43">
        <v>1</v>
      </c>
      <c r="H17" s="42">
        <v>50</v>
      </c>
      <c r="I17" s="56">
        <v>7</v>
      </c>
      <c r="J17" s="45">
        <v>3</v>
      </c>
      <c r="K17" s="56">
        <v>44</v>
      </c>
      <c r="L17" s="45">
        <v>20</v>
      </c>
      <c r="M17" s="56">
        <v>116</v>
      </c>
      <c r="N17" s="45">
        <v>51</v>
      </c>
      <c r="O17" s="57">
        <f t="shared" si="5"/>
        <v>167</v>
      </c>
      <c r="P17" s="47">
        <f t="shared" si="5"/>
        <v>74</v>
      </c>
      <c r="Q17" s="48">
        <f>IF(O17&lt;&gt;0,P17/G17,"")</f>
        <v>74</v>
      </c>
      <c r="R17" s="49">
        <f>IF(O17&lt;&gt;0,O17/P17,"")</f>
        <v>2.2567567567567566</v>
      </c>
      <c r="S17" s="56"/>
      <c r="T17" s="50">
        <f>IF(S17&lt;&gt;0,-(S17-O17)/S17,"")</f>
      </c>
      <c r="U17" s="56">
        <v>894814</v>
      </c>
      <c r="V17" s="51">
        <v>140328</v>
      </c>
      <c r="W17" s="52">
        <f>U17/V17</f>
        <v>6.376589134028847</v>
      </c>
      <c r="X17" s="10"/>
      <c r="Y17" s="10"/>
    </row>
    <row r="18" spans="1:25" s="9" customFormat="1" ht="15" customHeight="1" thickBot="1">
      <c r="A18" s="27">
        <v>15</v>
      </c>
      <c r="B18" s="41"/>
      <c r="C18" s="58" t="s">
        <v>37</v>
      </c>
      <c r="D18" s="55">
        <v>38653</v>
      </c>
      <c r="E18" s="42" t="s">
        <v>38</v>
      </c>
      <c r="F18" s="42">
        <v>92</v>
      </c>
      <c r="G18" s="43">
        <v>3</v>
      </c>
      <c r="H18" s="42">
        <v>22</v>
      </c>
      <c r="I18" s="56">
        <v>0</v>
      </c>
      <c r="J18" s="45">
        <v>0</v>
      </c>
      <c r="K18" s="56">
        <v>127</v>
      </c>
      <c r="L18" s="45">
        <v>21</v>
      </c>
      <c r="M18" s="56">
        <v>77</v>
      </c>
      <c r="N18" s="45">
        <v>12</v>
      </c>
      <c r="O18" s="57">
        <f t="shared" si="5"/>
        <v>204</v>
      </c>
      <c r="P18" s="47">
        <f t="shared" si="5"/>
        <v>33</v>
      </c>
      <c r="Q18" s="48">
        <f>IF(O18&lt;&gt;0,P18/G18,"")</f>
        <v>11</v>
      </c>
      <c r="R18" s="49">
        <f>IF(O18&lt;&gt;0,O18/P18,"")</f>
        <v>6.181818181818182</v>
      </c>
      <c r="S18" s="56"/>
      <c r="T18" s="50">
        <f>IF(S18&lt;&gt;0,-(S18-O18)/S18,"")</f>
      </c>
      <c r="U18" s="56">
        <v>1041114</v>
      </c>
      <c r="V18" s="51">
        <v>151539</v>
      </c>
      <c r="W18" s="52">
        <f>U18/V18</f>
        <v>6.870271019341556</v>
      </c>
      <c r="X18" s="10"/>
      <c r="Y18" s="10"/>
    </row>
    <row r="19" spans="1:29" s="74" customFormat="1" ht="15" customHeight="1">
      <c r="A19" s="59"/>
      <c r="B19" s="60"/>
      <c r="C19" s="61"/>
      <c r="D19" s="62"/>
      <c r="E19" s="63"/>
      <c r="F19" s="64"/>
      <c r="G19" s="64"/>
      <c r="H19" s="64"/>
      <c r="I19" s="65"/>
      <c r="J19" s="66"/>
      <c r="K19" s="65"/>
      <c r="L19" s="66"/>
      <c r="M19" s="65"/>
      <c r="N19" s="66"/>
      <c r="O19" s="67"/>
      <c r="P19" s="68"/>
      <c r="Q19" s="69"/>
      <c r="R19" s="70"/>
      <c r="S19" s="65"/>
      <c r="T19" s="71"/>
      <c r="U19" s="71"/>
      <c r="V19" s="71"/>
      <c r="W19" s="71"/>
      <c r="X19" s="72"/>
      <c r="Y19" s="73"/>
      <c r="Z19" s="72"/>
      <c r="AA19" s="72"/>
      <c r="AB19" s="72"/>
      <c r="AC19" s="72"/>
    </row>
    <row r="20" spans="1:29" s="88" customFormat="1" ht="15" customHeight="1">
      <c r="A20" s="75"/>
      <c r="B20" s="201" t="s">
        <v>17</v>
      </c>
      <c r="C20" s="202"/>
      <c r="D20" s="202"/>
      <c r="E20" s="203"/>
      <c r="F20" s="76">
        <f>SUM(F4:F19)</f>
        <v>1084</v>
      </c>
      <c r="G20" s="76">
        <f>SUM(G4:G19)</f>
        <v>348</v>
      </c>
      <c r="H20" s="77"/>
      <c r="I20" s="78">
        <f aca="true" t="shared" si="6" ref="I20:P20">SUM(I4:I19)</f>
        <v>89383</v>
      </c>
      <c r="J20" s="79">
        <f t="shared" si="6"/>
        <v>13321</v>
      </c>
      <c r="K20" s="78">
        <f t="shared" si="6"/>
        <v>195264</v>
      </c>
      <c r="L20" s="79">
        <f t="shared" si="6"/>
        <v>27205</v>
      </c>
      <c r="M20" s="78">
        <f t="shared" si="6"/>
        <v>180216</v>
      </c>
      <c r="N20" s="79">
        <f t="shared" si="6"/>
        <v>25791</v>
      </c>
      <c r="O20" s="80">
        <f t="shared" si="6"/>
        <v>464863</v>
      </c>
      <c r="P20" s="81">
        <f t="shared" si="6"/>
        <v>66317</v>
      </c>
      <c r="Q20" s="82">
        <f>IF(O20&lt;&gt;0,P20/G20,"")</f>
        <v>190.566091954023</v>
      </c>
      <c r="R20" s="83">
        <f>IF(O20&lt;&gt;0,O20/P20,"")</f>
        <v>7.009710933848033</v>
      </c>
      <c r="S20" s="78">
        <f>SUM(S4:S19)</f>
        <v>0</v>
      </c>
      <c r="T20" s="84">
        <f>IF(S20&lt;&gt;0,-(S20-O20)/S20,"")</f>
      </c>
      <c r="U20" s="85"/>
      <c r="V20" s="86"/>
      <c r="W20" s="87"/>
      <c r="Y20" s="89"/>
      <c r="AC20" s="88" t="s">
        <v>18</v>
      </c>
    </row>
  </sheetData>
  <mergeCells count="13">
    <mergeCell ref="M2:N2"/>
    <mergeCell ref="O2:R2"/>
    <mergeCell ref="S2:T2"/>
    <mergeCell ref="U2:W2"/>
    <mergeCell ref="B20:E20"/>
    <mergeCell ref="C2:C3"/>
    <mergeCell ref="D2:D3"/>
    <mergeCell ref="E2:E3"/>
    <mergeCell ref="K2:L2"/>
    <mergeCell ref="F2:F3"/>
    <mergeCell ref="G2:G3"/>
    <mergeCell ref="H2:H3"/>
    <mergeCell ref="I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 topLeftCell="A1">
      <selection activeCell="D18" sqref="D18"/>
    </sheetView>
  </sheetViews>
  <sheetFormatPr defaultColWidth="9.00390625" defaultRowHeight="15" customHeight="1"/>
  <cols>
    <col min="1" max="1" width="5.25390625" style="133" bestFit="1" customWidth="1"/>
    <col min="2" max="2" width="17.12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9" width="10.875" style="141" bestFit="1" customWidth="1"/>
    <col min="10" max="10" width="9.875" style="141" bestFit="1" customWidth="1"/>
    <col min="11" max="14" width="10.875" style="141" bestFit="1" customWidth="1"/>
    <col min="15" max="15" width="11.875" style="141" bestFit="1" customWidth="1"/>
    <col min="16" max="16" width="10.875" style="141" bestFit="1" customWidth="1"/>
    <col min="17" max="17" width="16.125" style="141" bestFit="1" customWidth="1"/>
    <col min="18" max="18" width="14.625" style="141" bestFit="1" customWidth="1"/>
    <col min="19" max="19" width="11.875" style="141" bestFit="1" customWidth="1"/>
    <col min="20" max="20" width="7.375" style="130" bestFit="1" customWidth="1"/>
    <col min="21" max="21" width="13.75390625" style="130" bestFit="1" customWidth="1"/>
    <col min="22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3" ht="96.75" customHeight="1">
      <c r="A1" s="214" t="s">
        <v>55</v>
      </c>
      <c r="B1" s="216" t="s">
        <v>0</v>
      </c>
      <c r="C1" s="218" t="s">
        <v>56</v>
      </c>
      <c r="D1" s="216" t="s">
        <v>57</v>
      </c>
      <c r="E1" s="216" t="s">
        <v>58</v>
      </c>
      <c r="F1" s="216" t="s">
        <v>59</v>
      </c>
      <c r="G1" s="216" t="s">
        <v>60</v>
      </c>
      <c r="H1" s="216" t="s">
        <v>61</v>
      </c>
      <c r="I1" s="221" t="s">
        <v>62</v>
      </c>
      <c r="J1" s="221"/>
      <c r="K1" s="221"/>
      <c r="L1" s="221"/>
      <c r="M1" s="221"/>
      <c r="N1" s="221"/>
      <c r="O1" s="221"/>
      <c r="P1" s="221"/>
      <c r="Q1" s="216" t="s">
        <v>63</v>
      </c>
      <c r="R1" s="216" t="s">
        <v>64</v>
      </c>
      <c r="S1" s="129"/>
      <c r="T1" s="127"/>
      <c r="U1" s="216" t="s">
        <v>65</v>
      </c>
      <c r="V1" s="216" t="s">
        <v>66</v>
      </c>
      <c r="W1" s="223" t="s">
        <v>64</v>
      </c>
    </row>
    <row r="2" spans="1:23" ht="15">
      <c r="A2" s="215"/>
      <c r="B2" s="217"/>
      <c r="C2" s="219"/>
      <c r="D2" s="220"/>
      <c r="E2" s="220"/>
      <c r="F2" s="220"/>
      <c r="G2" s="220"/>
      <c r="H2" s="220"/>
      <c r="I2" s="221" t="s">
        <v>6</v>
      </c>
      <c r="J2" s="221"/>
      <c r="K2" s="221" t="s">
        <v>7</v>
      </c>
      <c r="L2" s="221"/>
      <c r="M2" s="221" t="s">
        <v>8</v>
      </c>
      <c r="N2" s="221"/>
      <c r="O2" s="221" t="s">
        <v>67</v>
      </c>
      <c r="P2" s="221"/>
      <c r="Q2" s="220"/>
      <c r="R2" s="220"/>
      <c r="S2" s="222" t="s">
        <v>68</v>
      </c>
      <c r="T2" s="222"/>
      <c r="U2" s="220"/>
      <c r="V2" s="220"/>
      <c r="W2" s="220"/>
    </row>
    <row r="3" spans="1:23" ht="15">
      <c r="A3" s="215"/>
      <c r="B3" s="217"/>
      <c r="C3" s="219"/>
      <c r="D3" s="220"/>
      <c r="E3" s="220"/>
      <c r="F3" s="220"/>
      <c r="G3" s="220"/>
      <c r="H3" s="220"/>
      <c r="I3" s="129" t="s">
        <v>69</v>
      </c>
      <c r="J3" s="129" t="s">
        <v>13</v>
      </c>
      <c r="K3" s="129" t="s">
        <v>69</v>
      </c>
      <c r="L3" s="129" t="s">
        <v>70</v>
      </c>
      <c r="M3" s="129" t="s">
        <v>69</v>
      </c>
      <c r="N3" s="129" t="s">
        <v>70</v>
      </c>
      <c r="O3" s="129" t="s">
        <v>69</v>
      </c>
      <c r="P3" s="129" t="s">
        <v>70</v>
      </c>
      <c r="Q3" s="220"/>
      <c r="R3" s="220"/>
      <c r="S3" s="129" t="s">
        <v>71</v>
      </c>
      <c r="T3" s="127" t="s">
        <v>16</v>
      </c>
      <c r="U3" s="220"/>
      <c r="V3" s="220"/>
      <c r="W3" s="220"/>
    </row>
    <row r="4" spans="1:23" ht="15">
      <c r="A4" s="131">
        <v>1</v>
      </c>
      <c r="B4" s="114" t="s">
        <v>53</v>
      </c>
      <c r="C4" s="115">
        <v>38856</v>
      </c>
      <c r="D4" s="116" t="s">
        <v>73</v>
      </c>
      <c r="E4" s="136" t="s">
        <v>74</v>
      </c>
      <c r="F4" s="116">
        <v>160</v>
      </c>
      <c r="G4" s="116">
        <v>165</v>
      </c>
      <c r="H4" s="116">
        <v>1</v>
      </c>
      <c r="I4" s="128">
        <v>40502</v>
      </c>
      <c r="J4" s="128">
        <v>5926</v>
      </c>
      <c r="K4" s="128">
        <v>72485</v>
      </c>
      <c r="L4" s="128">
        <v>10370</v>
      </c>
      <c r="M4" s="128">
        <v>75148</v>
      </c>
      <c r="N4" s="128">
        <v>10485</v>
      </c>
      <c r="O4" s="128">
        <f aca="true" t="shared" si="0" ref="O4:P7">+M4+K4+I4</f>
        <v>188135</v>
      </c>
      <c r="P4" s="128">
        <f t="shared" si="0"/>
        <v>26781</v>
      </c>
      <c r="Q4" s="128">
        <f aca="true" t="shared" si="1" ref="Q4:Q28">+P4/G4</f>
        <v>162.3090909090909</v>
      </c>
      <c r="R4" s="137">
        <f aca="true" t="shared" si="2" ref="R4:R28">+O4/P4</f>
        <v>7.024943056644636</v>
      </c>
      <c r="S4" s="128">
        <v>331602</v>
      </c>
      <c r="T4" s="138">
        <f>(+S4-O4)/S4</f>
        <v>0.4326481746189709</v>
      </c>
      <c r="U4" s="128">
        <v>678603</v>
      </c>
      <c r="V4" s="128">
        <v>98695</v>
      </c>
      <c r="W4" s="137">
        <f>+U4/V4</f>
        <v>6.875758650387557</v>
      </c>
    </row>
    <row r="5" spans="1:23" ht="15">
      <c r="A5" s="131">
        <v>2</v>
      </c>
      <c r="B5" s="114" t="s">
        <v>52</v>
      </c>
      <c r="C5" s="115">
        <v>38842</v>
      </c>
      <c r="D5" s="116" t="s">
        <v>73</v>
      </c>
      <c r="E5" s="136" t="s">
        <v>79</v>
      </c>
      <c r="F5" s="116">
        <v>173</v>
      </c>
      <c r="G5" s="116">
        <v>167</v>
      </c>
      <c r="H5" s="116">
        <v>4</v>
      </c>
      <c r="I5" s="128">
        <v>27517</v>
      </c>
      <c r="J5" s="128">
        <v>3694</v>
      </c>
      <c r="K5" s="128">
        <v>42007</v>
      </c>
      <c r="L5" s="128">
        <v>5646</v>
      </c>
      <c r="M5" s="128">
        <v>43745</v>
      </c>
      <c r="N5" s="128">
        <v>5883</v>
      </c>
      <c r="O5" s="128">
        <f t="shared" si="0"/>
        <v>113269</v>
      </c>
      <c r="P5" s="128">
        <f t="shared" si="0"/>
        <v>15223</v>
      </c>
      <c r="Q5" s="128">
        <f>+P5/G5</f>
        <v>91.1556886227545</v>
      </c>
      <c r="R5" s="137">
        <f>+O5/P5</f>
        <v>7.44064901793339</v>
      </c>
      <c r="S5" s="128">
        <v>208414</v>
      </c>
      <c r="T5" s="138">
        <f aca="true" t="shared" si="3" ref="T5:T28">(+S5-O5)/S5</f>
        <v>0.4565192357519169</v>
      </c>
      <c r="U5" s="128">
        <v>2640997</v>
      </c>
      <c r="V5" s="128">
        <v>345336</v>
      </c>
      <c r="W5" s="137">
        <f>+U5/V5</f>
        <v>7.647615655477564</v>
      </c>
    </row>
    <row r="6" spans="1:23" ht="15">
      <c r="A6" s="131">
        <v>3</v>
      </c>
      <c r="B6" s="114" t="s">
        <v>72</v>
      </c>
      <c r="C6" s="115">
        <v>38863</v>
      </c>
      <c r="D6" s="116" t="s">
        <v>73</v>
      </c>
      <c r="E6" s="136" t="s">
        <v>76</v>
      </c>
      <c r="F6" s="116">
        <v>46</v>
      </c>
      <c r="G6" s="116">
        <v>47</v>
      </c>
      <c r="H6" s="116">
        <v>1</v>
      </c>
      <c r="I6" s="129">
        <v>21353</v>
      </c>
      <c r="J6" s="129">
        <v>2179</v>
      </c>
      <c r="K6" s="129">
        <v>35712</v>
      </c>
      <c r="L6" s="129">
        <v>3550</v>
      </c>
      <c r="M6" s="129">
        <v>33589</v>
      </c>
      <c r="N6" s="129">
        <v>3366</v>
      </c>
      <c r="O6" s="128">
        <f t="shared" si="0"/>
        <v>90654</v>
      </c>
      <c r="P6" s="128">
        <f t="shared" si="0"/>
        <v>9095</v>
      </c>
      <c r="Q6" s="128">
        <f>+P6/G6</f>
        <v>193.51063829787233</v>
      </c>
      <c r="R6" s="137">
        <f>+O6/P6</f>
        <v>9.967454645409566</v>
      </c>
      <c r="S6" s="129"/>
      <c r="T6" s="138" t="e">
        <f>(+S6-O6)/S6</f>
        <v>#DIV/0!</v>
      </c>
      <c r="U6" s="132">
        <v>90654</v>
      </c>
      <c r="V6" s="132">
        <v>9095</v>
      </c>
      <c r="W6" s="137">
        <f>+U6/V6</f>
        <v>9.967454645409566</v>
      </c>
    </row>
    <row r="7" spans="1:23" ht="15">
      <c r="A7" s="131">
        <v>4</v>
      </c>
      <c r="B7" s="114" t="s">
        <v>51</v>
      </c>
      <c r="C7" s="115">
        <v>38835</v>
      </c>
      <c r="D7" s="116" t="s">
        <v>73</v>
      </c>
      <c r="E7" s="136" t="s">
        <v>75</v>
      </c>
      <c r="F7" s="116">
        <v>71</v>
      </c>
      <c r="G7" s="116">
        <v>29</v>
      </c>
      <c r="H7" s="116">
        <v>5</v>
      </c>
      <c r="I7" s="128">
        <v>1985</v>
      </c>
      <c r="J7" s="128">
        <v>396</v>
      </c>
      <c r="K7" s="128">
        <v>3461</v>
      </c>
      <c r="L7" s="128">
        <v>705</v>
      </c>
      <c r="M7" s="128">
        <v>3070</v>
      </c>
      <c r="N7" s="128">
        <v>634</v>
      </c>
      <c r="O7" s="128">
        <f t="shared" si="0"/>
        <v>8516</v>
      </c>
      <c r="P7" s="128">
        <f t="shared" si="0"/>
        <v>1735</v>
      </c>
      <c r="Q7" s="130"/>
      <c r="R7" s="137">
        <f>+O7/P7</f>
        <v>4.90835734870317</v>
      </c>
      <c r="S7" s="128">
        <v>24162</v>
      </c>
      <c r="T7" s="138">
        <f>(+S7-O7)/S7</f>
        <v>0.6475457329691251</v>
      </c>
      <c r="U7" s="128">
        <v>965541</v>
      </c>
      <c r="V7" s="128">
        <v>115228</v>
      </c>
      <c r="W7" s="137">
        <f>+U7/V7</f>
        <v>8.379395633005867</v>
      </c>
    </row>
    <row r="8" spans="1:23" ht="15">
      <c r="A8" s="131">
        <v>5</v>
      </c>
      <c r="B8" s="114" t="s">
        <v>49</v>
      </c>
      <c r="C8" s="115">
        <v>38815</v>
      </c>
      <c r="D8" s="116" t="s">
        <v>73</v>
      </c>
      <c r="E8" s="136" t="s">
        <v>76</v>
      </c>
      <c r="F8" s="116">
        <v>94</v>
      </c>
      <c r="G8" s="116">
        <v>19</v>
      </c>
      <c r="H8" s="116">
        <v>7</v>
      </c>
      <c r="I8" s="129">
        <v>724</v>
      </c>
      <c r="J8" s="129">
        <v>71</v>
      </c>
      <c r="K8" s="129">
        <v>1793</v>
      </c>
      <c r="L8" s="129">
        <v>269</v>
      </c>
      <c r="M8" s="129">
        <v>1560</v>
      </c>
      <c r="N8" s="129">
        <v>244</v>
      </c>
      <c r="O8" s="128">
        <f aca="true" t="shared" si="4" ref="O8:P28">+M8+K8+I8</f>
        <v>4077</v>
      </c>
      <c r="P8" s="128">
        <f t="shared" si="4"/>
        <v>584</v>
      </c>
      <c r="Q8" s="128" t="e">
        <f>+#REF!/#REF!</f>
        <v>#REF!</v>
      </c>
      <c r="R8" s="137">
        <f t="shared" si="2"/>
        <v>6.9811643835616435</v>
      </c>
      <c r="S8" s="128">
        <v>11631</v>
      </c>
      <c r="T8" s="138">
        <f t="shared" si="3"/>
        <v>0.6494712406499871</v>
      </c>
      <c r="U8" s="132">
        <v>967519</v>
      </c>
      <c r="V8" s="132">
        <v>141331</v>
      </c>
      <c r="W8" s="137">
        <f aca="true" t="shared" si="5" ref="W8:W28">+U8/V8</f>
        <v>6.8457663216138</v>
      </c>
    </row>
    <row r="9" spans="1:23" ht="15.75" thickBot="1">
      <c r="A9" s="131">
        <v>6</v>
      </c>
      <c r="B9" s="114" t="s">
        <v>50</v>
      </c>
      <c r="C9" s="115">
        <v>38828</v>
      </c>
      <c r="D9" s="116" t="s">
        <v>73</v>
      </c>
      <c r="E9" s="136" t="s">
        <v>76</v>
      </c>
      <c r="F9" s="116">
        <v>46</v>
      </c>
      <c r="G9" s="116">
        <v>6</v>
      </c>
      <c r="H9" s="116">
        <v>6</v>
      </c>
      <c r="I9" s="128">
        <v>225</v>
      </c>
      <c r="J9" s="128">
        <v>56</v>
      </c>
      <c r="K9" s="128">
        <v>241</v>
      </c>
      <c r="L9" s="128">
        <v>49</v>
      </c>
      <c r="M9" s="128">
        <v>185</v>
      </c>
      <c r="N9" s="128">
        <v>28</v>
      </c>
      <c r="O9" s="128">
        <f t="shared" si="4"/>
        <v>651</v>
      </c>
      <c r="P9" s="128">
        <f t="shared" si="4"/>
        <v>133</v>
      </c>
      <c r="Q9" s="128">
        <f t="shared" si="1"/>
        <v>22.166666666666668</v>
      </c>
      <c r="R9" s="137">
        <f t="shared" si="2"/>
        <v>4.894736842105263</v>
      </c>
      <c r="S9" s="128">
        <v>2673</v>
      </c>
      <c r="T9" s="138">
        <f t="shared" si="3"/>
        <v>0.7564534231200898</v>
      </c>
      <c r="U9" s="128">
        <v>282488</v>
      </c>
      <c r="V9" s="128">
        <v>35403</v>
      </c>
      <c r="W9" s="137">
        <f t="shared" si="5"/>
        <v>7.979210801344519</v>
      </c>
    </row>
    <row r="10" spans="1:23" ht="15">
      <c r="A10" s="131">
        <v>7</v>
      </c>
      <c r="B10" s="96" t="s">
        <v>19</v>
      </c>
      <c r="C10" s="94">
        <v>38793</v>
      </c>
      <c r="D10" s="29" t="s">
        <v>73</v>
      </c>
      <c r="E10" s="136" t="s">
        <v>78</v>
      </c>
      <c r="F10" s="29">
        <v>129</v>
      </c>
      <c r="G10" s="30">
        <v>1</v>
      </c>
      <c r="H10" s="116">
        <v>11</v>
      </c>
      <c r="I10" s="128">
        <v>170</v>
      </c>
      <c r="J10" s="128">
        <v>30</v>
      </c>
      <c r="K10" s="128">
        <v>166</v>
      </c>
      <c r="L10" s="128">
        <v>32</v>
      </c>
      <c r="M10" s="128">
        <v>186</v>
      </c>
      <c r="N10" s="128">
        <v>34</v>
      </c>
      <c r="O10" s="128">
        <f>+M10+K10+I10</f>
        <v>522</v>
      </c>
      <c r="P10" s="128">
        <f>+N10+L10+J10</f>
        <v>96</v>
      </c>
      <c r="Q10" s="128">
        <f>+P10/G10</f>
        <v>96</v>
      </c>
      <c r="R10" s="137">
        <f>+O10/P10</f>
        <v>5.4375</v>
      </c>
      <c r="S10" s="128">
        <v>453</v>
      </c>
      <c r="T10" s="138">
        <f>(+S10-O10)/S10</f>
        <v>-0.152317880794702</v>
      </c>
      <c r="U10" s="128">
        <v>1785252</v>
      </c>
      <c r="V10" s="128">
        <v>271381</v>
      </c>
      <c r="W10" s="137">
        <f>+U10/V10</f>
        <v>6.578397161186671</v>
      </c>
    </row>
    <row r="11" spans="1:23" ht="15">
      <c r="A11" s="131">
        <v>8</v>
      </c>
      <c r="B11" s="114" t="s">
        <v>40</v>
      </c>
      <c r="C11" s="115">
        <v>38807</v>
      </c>
      <c r="D11" s="116" t="s">
        <v>73</v>
      </c>
      <c r="E11" s="136" t="s">
        <v>76</v>
      </c>
      <c r="F11" s="116">
        <v>62</v>
      </c>
      <c r="G11" s="116">
        <v>1</v>
      </c>
      <c r="H11" s="116">
        <v>9</v>
      </c>
      <c r="I11" s="128">
        <v>95</v>
      </c>
      <c r="J11" s="128">
        <v>47</v>
      </c>
      <c r="K11" s="128">
        <v>137</v>
      </c>
      <c r="L11" s="128">
        <v>72</v>
      </c>
      <c r="M11" s="128">
        <v>87</v>
      </c>
      <c r="N11" s="128">
        <v>41</v>
      </c>
      <c r="O11" s="128">
        <f t="shared" si="4"/>
        <v>319</v>
      </c>
      <c r="P11" s="128">
        <f t="shared" si="4"/>
        <v>160</v>
      </c>
      <c r="Q11" s="128">
        <f t="shared" si="1"/>
        <v>160</v>
      </c>
      <c r="R11" s="137">
        <f t="shared" si="2"/>
        <v>1.99375</v>
      </c>
      <c r="S11" s="128">
        <v>1228</v>
      </c>
      <c r="T11" s="138">
        <f t="shared" si="3"/>
        <v>0.740228013029316</v>
      </c>
      <c r="U11" s="128">
        <v>545860</v>
      </c>
      <c r="V11" s="128">
        <v>71246</v>
      </c>
      <c r="W11" s="137">
        <f t="shared" si="5"/>
        <v>7.66162310866575</v>
      </c>
    </row>
    <row r="12" spans="1:23" ht="15">
      <c r="A12" s="131">
        <v>9</v>
      </c>
      <c r="B12" s="54" t="s">
        <v>31</v>
      </c>
      <c r="C12" s="95">
        <v>38730</v>
      </c>
      <c r="D12" s="42" t="s">
        <v>73</v>
      </c>
      <c r="E12" s="42" t="s">
        <v>76</v>
      </c>
      <c r="F12" s="42">
        <v>116</v>
      </c>
      <c r="G12" s="43">
        <v>1</v>
      </c>
      <c r="H12" s="146">
        <v>20</v>
      </c>
      <c r="I12" s="128"/>
      <c r="J12" s="128"/>
      <c r="K12" s="128">
        <v>42</v>
      </c>
      <c r="L12" s="128">
        <v>4</v>
      </c>
      <c r="M12" s="128">
        <v>52</v>
      </c>
      <c r="N12" s="128">
        <v>5</v>
      </c>
      <c r="O12" s="128">
        <f>+M12+K12+I12</f>
        <v>94</v>
      </c>
      <c r="P12" s="128">
        <f>+N12+L12+J12</f>
        <v>9</v>
      </c>
      <c r="Q12" s="128">
        <f>+P12/G12</f>
        <v>9</v>
      </c>
      <c r="R12" s="137"/>
      <c r="S12" s="128"/>
      <c r="T12" s="138"/>
      <c r="U12" s="128">
        <v>3277693</v>
      </c>
      <c r="V12" s="128">
        <v>466649</v>
      </c>
      <c r="W12" s="137"/>
    </row>
    <row r="13" spans="1:23" ht="15">
      <c r="A13" s="131">
        <v>10</v>
      </c>
      <c r="B13" s="114" t="s">
        <v>32</v>
      </c>
      <c r="C13" s="115">
        <v>39060</v>
      </c>
      <c r="D13" s="116" t="s">
        <v>73</v>
      </c>
      <c r="E13" s="150" t="s">
        <v>76</v>
      </c>
      <c r="F13" s="116">
        <v>77</v>
      </c>
      <c r="G13" s="116">
        <v>48</v>
      </c>
      <c r="H13" s="116">
        <v>25</v>
      </c>
      <c r="I13" s="151"/>
      <c r="J13" s="151"/>
      <c r="K13" s="151">
        <v>48</v>
      </c>
      <c r="L13" s="151">
        <v>8</v>
      </c>
      <c r="M13" s="151">
        <v>42</v>
      </c>
      <c r="N13" s="151">
        <v>7</v>
      </c>
      <c r="O13" s="151">
        <f>+M13+K13+I13</f>
        <v>90</v>
      </c>
      <c r="P13" s="151">
        <f>+N13+L13+J13</f>
        <v>15</v>
      </c>
      <c r="Q13" s="151">
        <f>+P13/G13</f>
        <v>0.3125</v>
      </c>
      <c r="R13" s="152">
        <f>+O13/P13</f>
        <v>6</v>
      </c>
      <c r="S13" s="151">
        <v>133</v>
      </c>
      <c r="T13" s="153">
        <f>(+S13-O13)/S13</f>
        <v>0.3233082706766917</v>
      </c>
      <c r="U13" s="151">
        <v>1923125</v>
      </c>
      <c r="V13" s="151">
        <v>281164</v>
      </c>
      <c r="W13" s="152">
        <f>+U13/V13</f>
        <v>6.839869257799719</v>
      </c>
    </row>
    <row r="14" spans="1:23" ht="15">
      <c r="A14" s="131">
        <v>11</v>
      </c>
      <c r="B14" s="54" t="s">
        <v>20</v>
      </c>
      <c r="C14" s="95">
        <v>38779</v>
      </c>
      <c r="D14" s="42" t="s">
        <v>73</v>
      </c>
      <c r="E14" s="136" t="s">
        <v>76</v>
      </c>
      <c r="F14" s="42">
        <v>60</v>
      </c>
      <c r="G14" s="43">
        <v>1</v>
      </c>
      <c r="H14" s="116">
        <v>27</v>
      </c>
      <c r="I14" s="128">
        <v>60</v>
      </c>
      <c r="J14" s="128">
        <v>10</v>
      </c>
      <c r="K14" s="128">
        <v>17</v>
      </c>
      <c r="L14" s="128">
        <v>3</v>
      </c>
      <c r="M14" s="128">
        <v>11</v>
      </c>
      <c r="N14" s="128">
        <v>2</v>
      </c>
      <c r="O14" s="128">
        <f t="shared" si="4"/>
        <v>88</v>
      </c>
      <c r="P14" s="128">
        <f t="shared" si="4"/>
        <v>15</v>
      </c>
      <c r="Q14" s="128">
        <f t="shared" si="1"/>
        <v>15</v>
      </c>
      <c r="R14" s="137">
        <f t="shared" si="2"/>
        <v>5.866666666666666</v>
      </c>
      <c r="S14" s="128">
        <v>711</v>
      </c>
      <c r="T14" s="138">
        <f t="shared" si="3"/>
        <v>0.8762306610407876</v>
      </c>
      <c r="U14" s="128">
        <v>965601</v>
      </c>
      <c r="V14" s="128">
        <v>143076</v>
      </c>
      <c r="W14" s="137">
        <f t="shared" si="5"/>
        <v>6.748867734630546</v>
      </c>
    </row>
    <row r="15" spans="1:23" ht="15">
      <c r="A15" s="131">
        <v>12</v>
      </c>
      <c r="B15" s="126" t="s">
        <v>48</v>
      </c>
      <c r="C15" s="115">
        <v>38506</v>
      </c>
      <c r="D15" s="116" t="s">
        <v>73</v>
      </c>
      <c r="E15" s="136" t="s">
        <v>77</v>
      </c>
      <c r="F15" s="116">
        <v>106</v>
      </c>
      <c r="G15" s="116">
        <v>1</v>
      </c>
      <c r="H15" s="116">
        <v>52</v>
      </c>
      <c r="I15" s="128"/>
      <c r="J15" s="128"/>
      <c r="K15" s="128">
        <v>24</v>
      </c>
      <c r="L15" s="128">
        <v>4</v>
      </c>
      <c r="M15" s="128">
        <v>36</v>
      </c>
      <c r="N15" s="128">
        <v>6</v>
      </c>
      <c r="O15" s="128">
        <f t="shared" si="4"/>
        <v>60</v>
      </c>
      <c r="P15" s="128">
        <f t="shared" si="4"/>
        <v>10</v>
      </c>
      <c r="Q15" s="128">
        <f t="shared" si="1"/>
        <v>10</v>
      </c>
      <c r="R15" s="137">
        <f t="shared" si="2"/>
        <v>6</v>
      </c>
      <c r="S15" s="128">
        <v>286</v>
      </c>
      <c r="T15" s="138">
        <f t="shared" si="3"/>
        <v>0.7902097902097902</v>
      </c>
      <c r="U15" s="128">
        <v>1515191</v>
      </c>
      <c r="V15" s="128">
        <v>235957</v>
      </c>
      <c r="W15" s="137">
        <f t="shared" si="5"/>
        <v>6.421470861216238</v>
      </c>
    </row>
    <row r="16" spans="1:24" ht="15">
      <c r="A16" s="131">
        <v>13</v>
      </c>
      <c r="B16" s="126" t="s">
        <v>37</v>
      </c>
      <c r="C16" s="115">
        <v>38653</v>
      </c>
      <c r="D16" s="116" t="s">
        <v>73</v>
      </c>
      <c r="E16" s="150" t="s">
        <v>77</v>
      </c>
      <c r="F16" s="116">
        <v>92</v>
      </c>
      <c r="G16" s="116">
        <v>1</v>
      </c>
      <c r="H16" s="116">
        <v>31</v>
      </c>
      <c r="I16" s="151"/>
      <c r="J16" s="151"/>
      <c r="K16" s="151"/>
      <c r="L16" s="151"/>
      <c r="M16" s="151">
        <v>12</v>
      </c>
      <c r="N16" s="151">
        <v>2</v>
      </c>
      <c r="O16" s="151">
        <f t="shared" si="4"/>
        <v>12</v>
      </c>
      <c r="P16" s="151">
        <f t="shared" si="4"/>
        <v>2</v>
      </c>
      <c r="Q16" s="151">
        <f t="shared" si="1"/>
        <v>2</v>
      </c>
      <c r="R16" s="152">
        <f t="shared" si="2"/>
        <v>6</v>
      </c>
      <c r="S16" s="151">
        <v>174</v>
      </c>
      <c r="T16" s="153">
        <f t="shared" si="3"/>
        <v>0.9310344827586207</v>
      </c>
      <c r="U16" s="151">
        <v>1042284</v>
      </c>
      <c r="V16" s="151">
        <v>151888</v>
      </c>
      <c r="W16" s="152">
        <f t="shared" si="5"/>
        <v>6.862187927946908</v>
      </c>
      <c r="X16" s="154"/>
    </row>
    <row r="17" spans="1:24" ht="15">
      <c r="A17" s="133" t="e">
        <f>+#REF!+1</f>
        <v>#REF!</v>
      </c>
      <c r="B17" s="142"/>
      <c r="C17" s="143"/>
      <c r="D17" s="144"/>
      <c r="E17" s="145"/>
      <c r="F17" s="145"/>
      <c r="G17" s="145"/>
      <c r="H17" s="145"/>
      <c r="I17" s="147"/>
      <c r="J17" s="147"/>
      <c r="K17" s="147"/>
      <c r="L17" s="147"/>
      <c r="M17" s="147"/>
      <c r="N17" s="147"/>
      <c r="O17" s="147">
        <f t="shared" si="4"/>
        <v>0</v>
      </c>
      <c r="P17" s="147">
        <f t="shared" si="4"/>
        <v>0</v>
      </c>
      <c r="Q17" s="147" t="e">
        <f t="shared" si="1"/>
        <v>#DIV/0!</v>
      </c>
      <c r="R17" s="148" t="e">
        <f t="shared" si="2"/>
        <v>#DIV/0!</v>
      </c>
      <c r="S17" s="147"/>
      <c r="T17" s="149" t="e">
        <f t="shared" si="3"/>
        <v>#DIV/0!</v>
      </c>
      <c r="U17" s="147"/>
      <c r="V17" s="147"/>
      <c r="W17" s="148" t="e">
        <f t="shared" si="5"/>
        <v>#DIV/0!</v>
      </c>
      <c r="X17" s="142"/>
    </row>
    <row r="18" spans="1:23" ht="15">
      <c r="A18" s="133" t="e">
        <f aca="true" t="shared" si="6" ref="A18:A28">+A17+1</f>
        <v>#REF!</v>
      </c>
      <c r="C18" s="134"/>
      <c r="D18" s="135"/>
      <c r="E18" s="136"/>
      <c r="F18" s="136"/>
      <c r="G18" s="136"/>
      <c r="H18" s="136"/>
      <c r="I18" s="128"/>
      <c r="J18" s="128"/>
      <c r="K18" s="128"/>
      <c r="L18" s="128"/>
      <c r="M18" s="128"/>
      <c r="N18" s="128"/>
      <c r="O18" s="128">
        <f t="shared" si="4"/>
        <v>0</v>
      </c>
      <c r="P18" s="128">
        <f t="shared" si="4"/>
        <v>0</v>
      </c>
      <c r="Q18" s="128" t="e">
        <f t="shared" si="1"/>
        <v>#DIV/0!</v>
      </c>
      <c r="R18" s="137" t="e">
        <f t="shared" si="2"/>
        <v>#DIV/0!</v>
      </c>
      <c r="S18" s="128"/>
      <c r="T18" s="138" t="e">
        <f t="shared" si="3"/>
        <v>#DIV/0!</v>
      </c>
      <c r="U18" s="128"/>
      <c r="V18" s="128"/>
      <c r="W18" s="137" t="e">
        <f t="shared" si="5"/>
        <v>#DIV/0!</v>
      </c>
    </row>
    <row r="19" spans="1:23" ht="15">
      <c r="A19" s="133" t="e">
        <f t="shared" si="6"/>
        <v>#REF!</v>
      </c>
      <c r="C19" s="134"/>
      <c r="D19" s="135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>
        <f t="shared" si="4"/>
        <v>0</v>
      </c>
      <c r="P19" s="128">
        <f t="shared" si="4"/>
        <v>0</v>
      </c>
      <c r="Q19" s="128" t="e">
        <f t="shared" si="1"/>
        <v>#DIV/0!</v>
      </c>
      <c r="R19" s="137" t="e">
        <f t="shared" si="2"/>
        <v>#DIV/0!</v>
      </c>
      <c r="S19" s="128"/>
      <c r="T19" s="138" t="e">
        <f t="shared" si="3"/>
        <v>#DIV/0!</v>
      </c>
      <c r="U19" s="128"/>
      <c r="V19" s="128"/>
      <c r="W19" s="137" t="e">
        <f t="shared" si="5"/>
        <v>#DIV/0!</v>
      </c>
    </row>
    <row r="20" spans="1:23" ht="15">
      <c r="A20" s="133" t="e">
        <f t="shared" si="6"/>
        <v>#REF!</v>
      </c>
      <c r="C20" s="134"/>
      <c r="D20" s="135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>
        <f t="shared" si="4"/>
        <v>0</v>
      </c>
      <c r="P20" s="128">
        <f t="shared" si="4"/>
        <v>0</v>
      </c>
      <c r="Q20" s="128" t="e">
        <f t="shared" si="1"/>
        <v>#DIV/0!</v>
      </c>
      <c r="R20" s="137" t="e">
        <f t="shared" si="2"/>
        <v>#DIV/0!</v>
      </c>
      <c r="S20" s="128"/>
      <c r="T20" s="138" t="e">
        <f t="shared" si="3"/>
        <v>#DIV/0!</v>
      </c>
      <c r="U20" s="128"/>
      <c r="V20" s="128"/>
      <c r="W20" s="137" t="e">
        <f t="shared" si="5"/>
        <v>#DIV/0!</v>
      </c>
    </row>
    <row r="21" spans="1:23" ht="15">
      <c r="A21" s="133" t="e">
        <f t="shared" si="6"/>
        <v>#REF!</v>
      </c>
      <c r="C21" s="134"/>
      <c r="D21" s="135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>
        <f t="shared" si="4"/>
        <v>0</v>
      </c>
      <c r="P21" s="128">
        <f t="shared" si="4"/>
        <v>0</v>
      </c>
      <c r="Q21" s="128" t="e">
        <f t="shared" si="1"/>
        <v>#DIV/0!</v>
      </c>
      <c r="R21" s="137" t="e">
        <f t="shared" si="2"/>
        <v>#DIV/0!</v>
      </c>
      <c r="S21" s="128"/>
      <c r="T21" s="138" t="e">
        <f t="shared" si="3"/>
        <v>#DIV/0!</v>
      </c>
      <c r="U21" s="128"/>
      <c r="V21" s="128"/>
      <c r="W21" s="137" t="e">
        <f t="shared" si="5"/>
        <v>#DIV/0!</v>
      </c>
    </row>
    <row r="22" spans="1:23" ht="15">
      <c r="A22" s="133" t="e">
        <f t="shared" si="6"/>
        <v>#REF!</v>
      </c>
      <c r="C22" s="134"/>
      <c r="D22" s="135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>
        <f t="shared" si="4"/>
        <v>0</v>
      </c>
      <c r="P22" s="128">
        <f t="shared" si="4"/>
        <v>0</v>
      </c>
      <c r="Q22" s="128" t="e">
        <f t="shared" si="1"/>
        <v>#DIV/0!</v>
      </c>
      <c r="R22" s="137" t="e">
        <f t="shared" si="2"/>
        <v>#DIV/0!</v>
      </c>
      <c r="S22" s="128"/>
      <c r="T22" s="138" t="e">
        <f t="shared" si="3"/>
        <v>#DIV/0!</v>
      </c>
      <c r="U22" s="128"/>
      <c r="V22" s="128"/>
      <c r="W22" s="137" t="e">
        <f t="shared" si="5"/>
        <v>#DIV/0!</v>
      </c>
    </row>
    <row r="23" spans="1:23" ht="15">
      <c r="A23" s="133" t="e">
        <f t="shared" si="6"/>
        <v>#REF!</v>
      </c>
      <c r="C23" s="134"/>
      <c r="D23" s="135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>
        <f t="shared" si="4"/>
        <v>0</v>
      </c>
      <c r="P23" s="128">
        <f t="shared" si="4"/>
        <v>0</v>
      </c>
      <c r="Q23" s="128" t="e">
        <f t="shared" si="1"/>
        <v>#DIV/0!</v>
      </c>
      <c r="R23" s="137" t="e">
        <f t="shared" si="2"/>
        <v>#DIV/0!</v>
      </c>
      <c r="S23" s="128"/>
      <c r="T23" s="138" t="e">
        <f t="shared" si="3"/>
        <v>#DIV/0!</v>
      </c>
      <c r="U23" s="128"/>
      <c r="V23" s="128"/>
      <c r="W23" s="137" t="e">
        <f t="shared" si="5"/>
        <v>#DIV/0!</v>
      </c>
    </row>
    <row r="24" spans="1:23" ht="15">
      <c r="A24" s="133" t="e">
        <f t="shared" si="6"/>
        <v>#REF!</v>
      </c>
      <c r="C24" s="134"/>
      <c r="D24" s="135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>
        <f t="shared" si="4"/>
        <v>0</v>
      </c>
      <c r="P24" s="128">
        <f t="shared" si="4"/>
        <v>0</v>
      </c>
      <c r="Q24" s="128" t="e">
        <f t="shared" si="1"/>
        <v>#DIV/0!</v>
      </c>
      <c r="R24" s="137" t="e">
        <f t="shared" si="2"/>
        <v>#DIV/0!</v>
      </c>
      <c r="S24" s="128"/>
      <c r="T24" s="138" t="e">
        <f t="shared" si="3"/>
        <v>#DIV/0!</v>
      </c>
      <c r="U24" s="128"/>
      <c r="V24" s="128"/>
      <c r="W24" s="137" t="e">
        <f t="shared" si="5"/>
        <v>#DIV/0!</v>
      </c>
    </row>
    <row r="25" spans="1:23" ht="15">
      <c r="A25" s="133" t="e">
        <f t="shared" si="6"/>
        <v>#REF!</v>
      </c>
      <c r="C25" s="134"/>
      <c r="D25" s="135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>
        <f t="shared" si="4"/>
        <v>0</v>
      </c>
      <c r="P25" s="128">
        <f t="shared" si="4"/>
        <v>0</v>
      </c>
      <c r="Q25" s="128" t="e">
        <f t="shared" si="1"/>
        <v>#DIV/0!</v>
      </c>
      <c r="R25" s="137" t="e">
        <f t="shared" si="2"/>
        <v>#DIV/0!</v>
      </c>
      <c r="S25" s="128"/>
      <c r="T25" s="138" t="e">
        <f t="shared" si="3"/>
        <v>#DIV/0!</v>
      </c>
      <c r="U25" s="128"/>
      <c r="V25" s="128"/>
      <c r="W25" s="137" t="e">
        <f t="shared" si="5"/>
        <v>#DIV/0!</v>
      </c>
    </row>
    <row r="26" spans="1:23" ht="15">
      <c r="A26" s="133" t="e">
        <f t="shared" si="6"/>
        <v>#REF!</v>
      </c>
      <c r="C26" s="134"/>
      <c r="D26" s="135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>
        <f t="shared" si="4"/>
        <v>0</v>
      </c>
      <c r="P26" s="128">
        <f t="shared" si="4"/>
        <v>0</v>
      </c>
      <c r="Q26" s="128" t="e">
        <f t="shared" si="1"/>
        <v>#DIV/0!</v>
      </c>
      <c r="R26" s="137" t="e">
        <f t="shared" si="2"/>
        <v>#DIV/0!</v>
      </c>
      <c r="S26" s="128"/>
      <c r="T26" s="138" t="e">
        <f t="shared" si="3"/>
        <v>#DIV/0!</v>
      </c>
      <c r="U26" s="128"/>
      <c r="V26" s="128"/>
      <c r="W26" s="137" t="e">
        <f t="shared" si="5"/>
        <v>#DIV/0!</v>
      </c>
    </row>
    <row r="27" spans="1:23" ht="15">
      <c r="A27" s="133" t="e">
        <f t="shared" si="6"/>
        <v>#REF!</v>
      </c>
      <c r="C27" s="134"/>
      <c r="D27" s="135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>
        <f t="shared" si="4"/>
        <v>0</v>
      </c>
      <c r="P27" s="128">
        <f t="shared" si="4"/>
        <v>0</v>
      </c>
      <c r="Q27" s="128" t="e">
        <f t="shared" si="1"/>
        <v>#DIV/0!</v>
      </c>
      <c r="R27" s="137" t="e">
        <f t="shared" si="2"/>
        <v>#DIV/0!</v>
      </c>
      <c r="S27" s="128"/>
      <c r="T27" s="138" t="e">
        <f t="shared" si="3"/>
        <v>#DIV/0!</v>
      </c>
      <c r="U27" s="128"/>
      <c r="V27" s="128"/>
      <c r="W27" s="137" t="e">
        <f t="shared" si="5"/>
        <v>#DIV/0!</v>
      </c>
    </row>
    <row r="28" spans="1:23" ht="15">
      <c r="A28" s="133" t="e">
        <f t="shared" si="6"/>
        <v>#REF!</v>
      </c>
      <c r="C28" s="134"/>
      <c r="D28" s="135"/>
      <c r="E28" s="136"/>
      <c r="F28" s="136"/>
      <c r="G28" s="136"/>
      <c r="H28" s="136"/>
      <c r="I28" s="128"/>
      <c r="J28" s="128"/>
      <c r="K28" s="128"/>
      <c r="L28" s="128"/>
      <c r="M28" s="128"/>
      <c r="N28" s="128"/>
      <c r="O28" s="128">
        <f t="shared" si="4"/>
        <v>0</v>
      </c>
      <c r="P28" s="128">
        <f t="shared" si="4"/>
        <v>0</v>
      </c>
      <c r="Q28" s="128" t="e">
        <f t="shared" si="1"/>
        <v>#DIV/0!</v>
      </c>
      <c r="R28" s="137" t="e">
        <f t="shared" si="2"/>
        <v>#DIV/0!</v>
      </c>
      <c r="S28" s="128"/>
      <c r="T28" s="138" t="e">
        <f t="shared" si="3"/>
        <v>#DIV/0!</v>
      </c>
      <c r="U28" s="128"/>
      <c r="V28" s="128"/>
      <c r="W28" s="137" t="e">
        <f t="shared" si="5"/>
        <v>#DIV/0!</v>
      </c>
    </row>
    <row r="29" spans="15:16" ht="15">
      <c r="O29" s="141">
        <f>SUM(O4:O28)</f>
        <v>406487</v>
      </c>
      <c r="P29" s="141">
        <f>SUM(P4:P28)</f>
        <v>53858</v>
      </c>
    </row>
  </sheetData>
  <mergeCells count="19">
    <mergeCell ref="U1:U3"/>
    <mergeCell ref="V1:V3"/>
    <mergeCell ref="W1:W3"/>
    <mergeCell ref="O2:P2"/>
    <mergeCell ref="I1:P1"/>
    <mergeCell ref="E1:E3"/>
    <mergeCell ref="M2:N2"/>
    <mergeCell ref="S2:T2"/>
    <mergeCell ref="Q1:Q3"/>
    <mergeCell ref="R1:R3"/>
    <mergeCell ref="I2:J2"/>
    <mergeCell ref="K2:L2"/>
    <mergeCell ref="G1:G3"/>
    <mergeCell ref="H1:H3"/>
    <mergeCell ref="F1:F3"/>
    <mergeCell ref="A1:A3"/>
    <mergeCell ref="B1:B3"/>
    <mergeCell ref="C1:C3"/>
    <mergeCell ref="D1:D3"/>
  </mergeCells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workbookViewId="0" topLeftCell="A1">
      <selection activeCell="B13" sqref="B13:G13"/>
    </sheetView>
  </sheetViews>
  <sheetFormatPr defaultColWidth="9.00390625" defaultRowHeight="12.75"/>
  <cols>
    <col min="1" max="1" width="5.25390625" style="133" bestFit="1" customWidth="1"/>
    <col min="2" max="2" width="17.12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9" width="10.875" style="141" bestFit="1" customWidth="1"/>
    <col min="10" max="10" width="9.875" style="141" bestFit="1" customWidth="1"/>
    <col min="11" max="14" width="10.875" style="141" bestFit="1" customWidth="1"/>
    <col min="15" max="15" width="11.875" style="141" bestFit="1" customWidth="1"/>
    <col min="16" max="16" width="10.875" style="141" bestFit="1" customWidth="1"/>
    <col min="17" max="17" width="16.125" style="141" bestFit="1" customWidth="1"/>
    <col min="18" max="18" width="14.625" style="141" bestFit="1" customWidth="1"/>
    <col min="19" max="19" width="11.875" style="141" bestFit="1" customWidth="1"/>
    <col min="20" max="20" width="7.375" style="130" bestFit="1" customWidth="1"/>
    <col min="21" max="21" width="13.75390625" style="130" bestFit="1" customWidth="1"/>
    <col min="22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3" ht="87" customHeight="1">
      <c r="A1" s="226" t="s">
        <v>55</v>
      </c>
      <c r="B1" s="186" t="s">
        <v>0</v>
      </c>
      <c r="C1" s="229" t="s">
        <v>56</v>
      </c>
      <c r="D1" s="186" t="s">
        <v>57</v>
      </c>
      <c r="E1" s="186" t="s">
        <v>58</v>
      </c>
      <c r="F1" s="186" t="s">
        <v>59</v>
      </c>
      <c r="G1" s="186" t="s">
        <v>60</v>
      </c>
      <c r="H1" s="186" t="s">
        <v>61</v>
      </c>
      <c r="I1" s="188" t="s">
        <v>62</v>
      </c>
      <c r="J1" s="192"/>
      <c r="K1" s="192"/>
      <c r="L1" s="192"/>
      <c r="M1" s="192"/>
      <c r="N1" s="192"/>
      <c r="O1" s="192"/>
      <c r="P1" s="189"/>
      <c r="Q1" s="186" t="s">
        <v>63</v>
      </c>
      <c r="R1" s="186" t="s">
        <v>64</v>
      </c>
      <c r="S1" s="129"/>
      <c r="T1" s="127"/>
      <c r="U1" s="186" t="s">
        <v>81</v>
      </c>
      <c r="V1" s="216" t="s">
        <v>66</v>
      </c>
      <c r="W1" s="223" t="s">
        <v>64</v>
      </c>
    </row>
    <row r="2" spans="1:23" ht="15" customHeight="1">
      <c r="A2" s="227"/>
      <c r="B2" s="187"/>
      <c r="C2" s="230"/>
      <c r="D2" s="187"/>
      <c r="E2" s="187"/>
      <c r="F2" s="187"/>
      <c r="G2" s="187"/>
      <c r="H2" s="187"/>
      <c r="I2" s="188" t="s">
        <v>6</v>
      </c>
      <c r="J2" s="189"/>
      <c r="K2" s="188" t="s">
        <v>7</v>
      </c>
      <c r="L2" s="189"/>
      <c r="M2" s="188" t="s">
        <v>8</v>
      </c>
      <c r="N2" s="189"/>
      <c r="O2" s="188" t="s">
        <v>67</v>
      </c>
      <c r="P2" s="189"/>
      <c r="Q2" s="187"/>
      <c r="R2" s="187"/>
      <c r="S2" s="190" t="s">
        <v>68</v>
      </c>
      <c r="T2" s="191"/>
      <c r="U2" s="187"/>
      <c r="V2" s="220"/>
      <c r="W2" s="220"/>
    </row>
    <row r="3" spans="1:23" ht="15" customHeight="1">
      <c r="A3" s="228"/>
      <c r="B3" s="225"/>
      <c r="C3" s="231"/>
      <c r="D3" s="225"/>
      <c r="E3" s="224"/>
      <c r="F3" s="225"/>
      <c r="G3" s="225"/>
      <c r="H3" s="225"/>
      <c r="I3" s="129" t="s">
        <v>69</v>
      </c>
      <c r="J3" s="129" t="s">
        <v>13</v>
      </c>
      <c r="K3" s="129" t="s">
        <v>69</v>
      </c>
      <c r="L3" s="129" t="s">
        <v>70</v>
      </c>
      <c r="M3" s="129" t="s">
        <v>69</v>
      </c>
      <c r="N3" s="129" t="s">
        <v>70</v>
      </c>
      <c r="O3" s="129" t="s">
        <v>69</v>
      </c>
      <c r="P3" s="129" t="s">
        <v>70</v>
      </c>
      <c r="Q3" s="224"/>
      <c r="R3" s="224"/>
      <c r="S3" s="129" t="s">
        <v>71</v>
      </c>
      <c r="T3" s="127" t="s">
        <v>16</v>
      </c>
      <c r="U3" s="224"/>
      <c r="V3" s="220"/>
      <c r="W3" s="220"/>
    </row>
    <row r="4" spans="1:23" ht="15">
      <c r="A4" s="131">
        <v>1</v>
      </c>
      <c r="B4" s="114" t="s">
        <v>53</v>
      </c>
      <c r="C4" s="115">
        <v>38856</v>
      </c>
      <c r="D4" s="116" t="s">
        <v>73</v>
      </c>
      <c r="E4" s="136" t="s">
        <v>74</v>
      </c>
      <c r="F4" s="116">
        <v>160</v>
      </c>
      <c r="G4" s="116">
        <v>159</v>
      </c>
      <c r="H4" s="116">
        <v>2</v>
      </c>
      <c r="I4" s="128">
        <v>26961</v>
      </c>
      <c r="J4" s="128">
        <v>4054</v>
      </c>
      <c r="K4" s="128">
        <v>52439</v>
      </c>
      <c r="L4" s="128">
        <v>7441</v>
      </c>
      <c r="M4" s="128">
        <v>53265</v>
      </c>
      <c r="N4" s="128">
        <v>7463</v>
      </c>
      <c r="O4" s="128">
        <f aca="true" t="shared" si="0" ref="O4:P15">+M4+K4+I4</f>
        <v>132665</v>
      </c>
      <c r="P4" s="128">
        <f t="shared" si="0"/>
        <v>18958</v>
      </c>
      <c r="Q4" s="128">
        <f aca="true" t="shared" si="1" ref="Q4:Q15">+P4/G4</f>
        <v>119.23270440251572</v>
      </c>
      <c r="R4" s="137">
        <f aca="true" t="shared" si="2" ref="R4:R15">+O4/P4</f>
        <v>6.997837324612301</v>
      </c>
      <c r="S4" s="128">
        <v>188135</v>
      </c>
      <c r="T4" s="138">
        <f>(+S4-O4)/S4</f>
        <v>0.29484147022085205</v>
      </c>
      <c r="U4" s="128">
        <v>912935</v>
      </c>
      <c r="V4" s="128">
        <v>134271</v>
      </c>
      <c r="W4" s="137">
        <f>+U4/V4</f>
        <v>6.799197146070261</v>
      </c>
    </row>
    <row r="5" spans="1:23" ht="15">
      <c r="A5" s="131">
        <v>2</v>
      </c>
      <c r="B5" s="114" t="s">
        <v>80</v>
      </c>
      <c r="C5" s="115">
        <v>38870</v>
      </c>
      <c r="D5" s="116" t="s">
        <v>73</v>
      </c>
      <c r="E5" s="136" t="s">
        <v>76</v>
      </c>
      <c r="F5" s="116">
        <v>82</v>
      </c>
      <c r="G5" s="116">
        <v>85</v>
      </c>
      <c r="H5" s="116">
        <v>1</v>
      </c>
      <c r="I5" s="128">
        <v>14167</v>
      </c>
      <c r="J5" s="128">
        <v>1768</v>
      </c>
      <c r="K5" s="128">
        <v>44383</v>
      </c>
      <c r="L5" s="128">
        <v>5451</v>
      </c>
      <c r="M5" s="128">
        <v>39514</v>
      </c>
      <c r="N5" s="128">
        <v>4759</v>
      </c>
      <c r="O5" s="128">
        <f t="shared" si="0"/>
        <v>98064</v>
      </c>
      <c r="P5" s="128">
        <f t="shared" si="0"/>
        <v>11978</v>
      </c>
      <c r="Q5" s="128">
        <f t="shared" si="1"/>
        <v>140.91764705882352</v>
      </c>
      <c r="R5" s="137">
        <f t="shared" si="2"/>
        <v>8.187009517448656</v>
      </c>
      <c r="S5" s="128"/>
      <c r="T5" s="138"/>
      <c r="U5" s="128">
        <v>98064</v>
      </c>
      <c r="V5" s="128">
        <v>11978</v>
      </c>
      <c r="W5" s="137">
        <f>+U5/V5</f>
        <v>8.187009517448656</v>
      </c>
    </row>
    <row r="6" spans="1:23" ht="15">
      <c r="A6" s="131">
        <v>3</v>
      </c>
      <c r="B6" s="114" t="s">
        <v>72</v>
      </c>
      <c r="C6" s="115">
        <v>38863</v>
      </c>
      <c r="D6" s="116" t="s">
        <v>73</v>
      </c>
      <c r="E6" s="136" t="s">
        <v>76</v>
      </c>
      <c r="F6" s="116">
        <v>46</v>
      </c>
      <c r="G6" s="116">
        <v>47</v>
      </c>
      <c r="H6" s="116">
        <v>2</v>
      </c>
      <c r="I6" s="128">
        <v>19604</v>
      </c>
      <c r="J6" s="128">
        <v>2096</v>
      </c>
      <c r="K6" s="128">
        <v>26839</v>
      </c>
      <c r="L6" s="128">
        <v>2818</v>
      </c>
      <c r="M6" s="128">
        <v>28395</v>
      </c>
      <c r="N6" s="128">
        <v>3052</v>
      </c>
      <c r="O6" s="128">
        <f t="shared" si="0"/>
        <v>74838</v>
      </c>
      <c r="P6" s="128">
        <f t="shared" si="0"/>
        <v>7966</v>
      </c>
      <c r="Q6" s="128">
        <f t="shared" si="1"/>
        <v>169.48936170212767</v>
      </c>
      <c r="R6" s="137">
        <f t="shared" si="2"/>
        <v>9.394677378860155</v>
      </c>
      <c r="S6" s="128">
        <v>90654</v>
      </c>
      <c r="T6" s="138">
        <f>(+S6-O6)/S6</f>
        <v>0.17446555033423788</v>
      </c>
      <c r="U6" s="128">
        <v>216385</v>
      </c>
      <c r="V6" s="128">
        <v>23337</v>
      </c>
      <c r="W6" s="137">
        <f>+U6/V6</f>
        <v>9.272185799374384</v>
      </c>
    </row>
    <row r="7" spans="1:23" ht="15">
      <c r="A7" s="131">
        <v>4</v>
      </c>
      <c r="B7" s="114" t="s">
        <v>52</v>
      </c>
      <c r="C7" s="115">
        <v>38842</v>
      </c>
      <c r="D7" s="116" t="s">
        <v>73</v>
      </c>
      <c r="E7" s="136" t="s">
        <v>79</v>
      </c>
      <c r="F7" s="116">
        <v>173</v>
      </c>
      <c r="G7" s="116">
        <v>102</v>
      </c>
      <c r="H7" s="116">
        <v>5</v>
      </c>
      <c r="I7" s="128">
        <v>9615</v>
      </c>
      <c r="J7" s="128">
        <v>1634</v>
      </c>
      <c r="K7" s="128">
        <v>17325</v>
      </c>
      <c r="L7" s="128">
        <v>2796</v>
      </c>
      <c r="M7" s="128">
        <v>18873</v>
      </c>
      <c r="N7" s="128">
        <v>3026</v>
      </c>
      <c r="O7" s="128">
        <f t="shared" si="0"/>
        <v>45813</v>
      </c>
      <c r="P7" s="128">
        <f t="shared" si="0"/>
        <v>7456</v>
      </c>
      <c r="Q7" s="128">
        <f>+P7/G7</f>
        <v>73.09803921568627</v>
      </c>
      <c r="R7" s="137">
        <f>+O7/P7</f>
        <v>6.144447424892704</v>
      </c>
      <c r="S7" s="128">
        <v>113269</v>
      </c>
      <c r="T7" s="138">
        <f aca="true" t="shared" si="3" ref="T7:T15">(+S7-O7)/S7</f>
        <v>0.5955380554255798</v>
      </c>
      <c r="U7" s="128">
        <v>2748541</v>
      </c>
      <c r="V7" s="128">
        <v>362466</v>
      </c>
      <c r="W7" s="137">
        <f>+U7/V7</f>
        <v>7.582893292060497</v>
      </c>
    </row>
    <row r="8" spans="1:23" ht="15">
      <c r="A8" s="131">
        <v>5</v>
      </c>
      <c r="B8" s="114" t="s">
        <v>51</v>
      </c>
      <c r="C8" s="115">
        <v>38835</v>
      </c>
      <c r="D8" s="116" t="s">
        <v>73</v>
      </c>
      <c r="E8" s="136" t="s">
        <v>75</v>
      </c>
      <c r="F8" s="116">
        <v>71</v>
      </c>
      <c r="G8" s="116">
        <v>19</v>
      </c>
      <c r="H8" s="116">
        <v>6</v>
      </c>
      <c r="I8" s="128">
        <v>1521</v>
      </c>
      <c r="J8" s="128">
        <v>362</v>
      </c>
      <c r="K8" s="128">
        <v>1868</v>
      </c>
      <c r="L8" s="128">
        <v>418</v>
      </c>
      <c r="M8" s="128">
        <v>2207</v>
      </c>
      <c r="N8" s="128">
        <v>481</v>
      </c>
      <c r="O8" s="128">
        <f t="shared" si="0"/>
        <v>5596</v>
      </c>
      <c r="P8" s="128">
        <f t="shared" si="0"/>
        <v>1261</v>
      </c>
      <c r="Q8" s="128">
        <f>+P8/G8</f>
        <v>66.36842105263158</v>
      </c>
      <c r="R8" s="137">
        <f>+O8/P8</f>
        <v>4.437747819191118</v>
      </c>
      <c r="S8" s="128">
        <v>8516</v>
      </c>
      <c r="T8" s="138">
        <f>(+S8-O8)/S8</f>
        <v>0.3428839830906529</v>
      </c>
      <c r="U8" s="128">
        <v>977318</v>
      </c>
      <c r="V8" s="128">
        <v>117785</v>
      </c>
      <c r="W8" s="137">
        <f>+U8/V8</f>
        <v>8.297474211487032</v>
      </c>
    </row>
    <row r="9" spans="1:23" ht="15">
      <c r="A9" s="131">
        <v>6</v>
      </c>
      <c r="B9" s="114" t="s">
        <v>49</v>
      </c>
      <c r="C9" s="115">
        <v>38815</v>
      </c>
      <c r="D9" s="116" t="s">
        <v>73</v>
      </c>
      <c r="E9" s="136" t="s">
        <v>76</v>
      </c>
      <c r="F9" s="116">
        <v>94</v>
      </c>
      <c r="G9" s="116">
        <v>13</v>
      </c>
      <c r="H9" s="116">
        <v>8</v>
      </c>
      <c r="I9" s="129">
        <v>509</v>
      </c>
      <c r="J9" s="129">
        <v>124</v>
      </c>
      <c r="K9" s="129">
        <v>1212</v>
      </c>
      <c r="L9" s="129">
        <v>249</v>
      </c>
      <c r="M9" s="129">
        <v>1253</v>
      </c>
      <c r="N9" s="129">
        <v>248</v>
      </c>
      <c r="O9" s="128">
        <f t="shared" si="0"/>
        <v>2974</v>
      </c>
      <c r="P9" s="128">
        <f t="shared" si="0"/>
        <v>621</v>
      </c>
      <c r="Q9" s="128">
        <f>+P9/G9</f>
        <v>47.76923076923077</v>
      </c>
      <c r="R9" s="137">
        <f t="shared" si="2"/>
        <v>4.789049919484702</v>
      </c>
      <c r="S9" s="128">
        <v>4077</v>
      </c>
      <c r="T9" s="138">
        <f t="shared" si="3"/>
        <v>0.270542065244052</v>
      </c>
      <c r="U9" s="132">
        <v>974650</v>
      </c>
      <c r="V9" s="132">
        <v>142988</v>
      </c>
      <c r="W9" s="137">
        <f aca="true" t="shared" si="4" ref="W9:W15">+U9/V9</f>
        <v>6.8163062634626685</v>
      </c>
    </row>
    <row r="10" spans="1:23" ht="15">
      <c r="A10" s="131">
        <v>7</v>
      </c>
      <c r="B10" s="114" t="s">
        <v>50</v>
      </c>
      <c r="C10" s="115">
        <v>38828</v>
      </c>
      <c r="D10" s="116" t="s">
        <v>73</v>
      </c>
      <c r="E10" s="136" t="s">
        <v>76</v>
      </c>
      <c r="F10" s="116">
        <v>46</v>
      </c>
      <c r="G10" s="116">
        <v>3</v>
      </c>
      <c r="H10" s="116">
        <v>7</v>
      </c>
      <c r="I10" s="128">
        <v>313</v>
      </c>
      <c r="J10" s="128">
        <v>104</v>
      </c>
      <c r="K10" s="128">
        <v>286</v>
      </c>
      <c r="L10" s="128">
        <v>81</v>
      </c>
      <c r="M10" s="128">
        <v>288</v>
      </c>
      <c r="N10" s="128">
        <v>83</v>
      </c>
      <c r="O10" s="128">
        <f t="shared" si="0"/>
        <v>887</v>
      </c>
      <c r="P10" s="128">
        <f t="shared" si="0"/>
        <v>268</v>
      </c>
      <c r="Q10" s="128">
        <f t="shared" si="1"/>
        <v>89.33333333333333</v>
      </c>
      <c r="R10" s="137">
        <f t="shared" si="2"/>
        <v>3.3097014925373136</v>
      </c>
      <c r="S10" s="128">
        <v>651</v>
      </c>
      <c r="T10" s="138">
        <f t="shared" si="3"/>
        <v>-0.36251920122887865</v>
      </c>
      <c r="U10" s="128">
        <v>283938</v>
      </c>
      <c r="V10" s="128">
        <v>35817</v>
      </c>
      <c r="W10" s="137">
        <f t="shared" si="4"/>
        <v>7.92746461177653</v>
      </c>
    </row>
    <row r="11" spans="1:23" ht="15">
      <c r="A11" s="131">
        <v>8</v>
      </c>
      <c r="B11" s="54" t="s">
        <v>20</v>
      </c>
      <c r="C11" s="95">
        <v>38779</v>
      </c>
      <c r="D11" s="42" t="s">
        <v>73</v>
      </c>
      <c r="E11" s="136" t="s">
        <v>76</v>
      </c>
      <c r="F11" s="42">
        <v>60</v>
      </c>
      <c r="G11" s="43">
        <v>4</v>
      </c>
      <c r="H11" s="116">
        <v>28</v>
      </c>
      <c r="I11" s="128">
        <v>25</v>
      </c>
      <c r="J11" s="128">
        <v>5</v>
      </c>
      <c r="K11" s="128">
        <v>313</v>
      </c>
      <c r="L11" s="128">
        <v>69</v>
      </c>
      <c r="M11" s="128">
        <v>341</v>
      </c>
      <c r="N11" s="128">
        <v>69</v>
      </c>
      <c r="O11" s="128">
        <f t="shared" si="0"/>
        <v>679</v>
      </c>
      <c r="P11" s="128">
        <f t="shared" si="0"/>
        <v>143</v>
      </c>
      <c r="Q11" s="128">
        <f t="shared" si="1"/>
        <v>35.75</v>
      </c>
      <c r="R11" s="137">
        <f t="shared" si="2"/>
        <v>4.748251748251748</v>
      </c>
      <c r="S11" s="128">
        <v>88</v>
      </c>
      <c r="T11" s="138">
        <f t="shared" si="3"/>
        <v>-6.715909090909091</v>
      </c>
      <c r="U11" s="128">
        <v>968625</v>
      </c>
      <c r="V11" s="128">
        <v>143919</v>
      </c>
      <c r="W11" s="137">
        <f t="shared" si="4"/>
        <v>6.730348320930523</v>
      </c>
    </row>
    <row r="12" spans="1:23" ht="15">
      <c r="A12" s="131">
        <v>9</v>
      </c>
      <c r="B12" s="54" t="s">
        <v>31</v>
      </c>
      <c r="C12" s="95">
        <v>38730</v>
      </c>
      <c r="D12" s="42" t="s">
        <v>73</v>
      </c>
      <c r="E12" s="42" t="s">
        <v>76</v>
      </c>
      <c r="F12" s="42">
        <v>116</v>
      </c>
      <c r="G12" s="43">
        <v>1</v>
      </c>
      <c r="H12" s="146">
        <v>21</v>
      </c>
      <c r="I12" s="128"/>
      <c r="J12" s="128"/>
      <c r="K12" s="128">
        <v>500</v>
      </c>
      <c r="L12" s="128">
        <v>50</v>
      </c>
      <c r="M12" s="128"/>
      <c r="N12" s="128"/>
      <c r="O12" s="128">
        <f t="shared" si="0"/>
        <v>500</v>
      </c>
      <c r="P12" s="128">
        <f t="shared" si="0"/>
        <v>50</v>
      </c>
      <c r="Q12" s="128">
        <f t="shared" si="1"/>
        <v>50</v>
      </c>
      <c r="R12" s="137">
        <f t="shared" si="2"/>
        <v>10</v>
      </c>
      <c r="S12" s="128">
        <v>94</v>
      </c>
      <c r="T12" s="138">
        <f t="shared" si="3"/>
        <v>-4.319148936170213</v>
      </c>
      <c r="U12" s="128">
        <v>3278193</v>
      </c>
      <c r="V12" s="128">
        <v>466699</v>
      </c>
      <c r="W12" s="137">
        <f t="shared" si="4"/>
        <v>7.024212608126437</v>
      </c>
    </row>
    <row r="13" spans="1:23" ht="15.75" thickBot="1">
      <c r="A13" s="131">
        <v>10</v>
      </c>
      <c r="B13" s="54" t="s">
        <v>21</v>
      </c>
      <c r="C13" s="95">
        <v>38772</v>
      </c>
      <c r="D13" s="42" t="s">
        <v>24</v>
      </c>
      <c r="E13" s="42">
        <v>62</v>
      </c>
      <c r="F13" s="43">
        <v>1</v>
      </c>
      <c r="G13" s="43">
        <v>15</v>
      </c>
      <c r="H13" s="146">
        <v>1</v>
      </c>
      <c r="I13" s="128">
        <v>102</v>
      </c>
      <c r="J13" s="128">
        <v>25</v>
      </c>
      <c r="K13" s="128">
        <v>184</v>
      </c>
      <c r="L13" s="128">
        <v>43</v>
      </c>
      <c r="M13" s="128">
        <v>157</v>
      </c>
      <c r="N13" s="128">
        <v>37</v>
      </c>
      <c r="O13" s="128">
        <f t="shared" si="0"/>
        <v>443</v>
      </c>
      <c r="P13" s="128">
        <f t="shared" si="0"/>
        <v>105</v>
      </c>
      <c r="Q13" s="128">
        <f t="shared" si="1"/>
        <v>7</v>
      </c>
      <c r="R13" s="137">
        <f t="shared" si="2"/>
        <v>4.219047619047619</v>
      </c>
      <c r="S13" s="128"/>
      <c r="T13" s="138"/>
      <c r="U13" s="128">
        <v>822774</v>
      </c>
      <c r="V13" s="128">
        <v>108445</v>
      </c>
      <c r="W13" s="137">
        <f t="shared" si="4"/>
        <v>7.58701645995666</v>
      </c>
    </row>
    <row r="14" spans="1:23" ht="15">
      <c r="A14" s="131">
        <v>11</v>
      </c>
      <c r="B14" s="96" t="s">
        <v>19</v>
      </c>
      <c r="C14" s="94">
        <v>38793</v>
      </c>
      <c r="D14" s="29" t="s">
        <v>73</v>
      </c>
      <c r="E14" s="136" t="s">
        <v>78</v>
      </c>
      <c r="F14" s="29">
        <v>129</v>
      </c>
      <c r="G14" s="30">
        <v>1</v>
      </c>
      <c r="H14" s="116">
        <v>12</v>
      </c>
      <c r="I14" s="128">
        <v>48</v>
      </c>
      <c r="J14" s="128">
        <v>14</v>
      </c>
      <c r="K14" s="128">
        <v>75</v>
      </c>
      <c r="L14" s="128">
        <v>22</v>
      </c>
      <c r="M14" s="128">
        <v>83</v>
      </c>
      <c r="N14" s="128">
        <v>24</v>
      </c>
      <c r="O14" s="128">
        <f>+M14+K14+I14</f>
        <v>206</v>
      </c>
      <c r="P14" s="128">
        <f>+N14+L14+J14</f>
        <v>60</v>
      </c>
      <c r="Q14" s="128">
        <f>+P14/G14</f>
        <v>60</v>
      </c>
      <c r="R14" s="137">
        <f>+O14/P14</f>
        <v>3.433333333333333</v>
      </c>
      <c r="S14" s="128">
        <v>522</v>
      </c>
      <c r="T14" s="138">
        <f>(+S14-O14)/S14</f>
        <v>0.6053639846743295</v>
      </c>
      <c r="U14" s="128">
        <v>1785696</v>
      </c>
      <c r="V14" s="128">
        <v>271481</v>
      </c>
      <c r="W14" s="137">
        <f>+U14/V14</f>
        <v>6.577609482799901</v>
      </c>
    </row>
    <row r="15" spans="1:23" ht="15">
      <c r="A15" s="131">
        <v>12</v>
      </c>
      <c r="B15" s="126" t="s">
        <v>48</v>
      </c>
      <c r="C15" s="115">
        <v>38506</v>
      </c>
      <c r="D15" s="116" t="s">
        <v>73</v>
      </c>
      <c r="E15" s="150" t="s">
        <v>77</v>
      </c>
      <c r="F15" s="116">
        <v>106</v>
      </c>
      <c r="G15" s="116">
        <v>1</v>
      </c>
      <c r="H15" s="116">
        <v>53</v>
      </c>
      <c r="I15" s="151"/>
      <c r="J15" s="151"/>
      <c r="K15" s="151"/>
      <c r="L15" s="151"/>
      <c r="M15" s="151">
        <v>12</v>
      </c>
      <c r="N15" s="151">
        <v>2</v>
      </c>
      <c r="O15" s="151">
        <f t="shared" si="0"/>
        <v>12</v>
      </c>
      <c r="P15" s="151">
        <f t="shared" si="0"/>
        <v>2</v>
      </c>
      <c r="Q15" s="151">
        <f t="shared" si="1"/>
        <v>2</v>
      </c>
      <c r="R15" s="152">
        <f t="shared" si="2"/>
        <v>6</v>
      </c>
      <c r="S15" s="151">
        <v>60</v>
      </c>
      <c r="T15" s="153">
        <f t="shared" si="3"/>
        <v>0.8</v>
      </c>
      <c r="U15" s="151">
        <v>1517651</v>
      </c>
      <c r="V15" s="151">
        <v>236676</v>
      </c>
      <c r="W15" s="152">
        <f t="shared" si="4"/>
        <v>6.412356977471311</v>
      </c>
    </row>
    <row r="16" spans="1:24" ht="15">
      <c r="A16" s="133" t="e">
        <f>+#REF!+1</f>
        <v>#REF!</v>
      </c>
      <c r="B16" s="142"/>
      <c r="C16" s="143"/>
      <c r="D16" s="144"/>
      <c r="E16" s="145"/>
      <c r="F16" s="145"/>
      <c r="G16" s="145"/>
      <c r="H16" s="145"/>
      <c r="I16" s="147"/>
      <c r="J16" s="147"/>
      <c r="K16" s="147"/>
      <c r="L16" s="147"/>
      <c r="M16" s="147"/>
      <c r="N16" s="147"/>
      <c r="O16" s="147">
        <f aca="true" t="shared" si="5" ref="O16:P18">+M16+K16+I16</f>
        <v>0</v>
      </c>
      <c r="P16" s="147">
        <f t="shared" si="5"/>
        <v>0</v>
      </c>
      <c r="Q16" s="147" t="e">
        <f aca="true" t="shared" si="6" ref="Q16:Q27">+P16/G16</f>
        <v>#DIV/0!</v>
      </c>
      <c r="R16" s="148" t="e">
        <f aca="true" t="shared" si="7" ref="R16:R27">+O16/P16</f>
        <v>#DIV/0!</v>
      </c>
      <c r="S16" s="147"/>
      <c r="T16" s="149" t="e">
        <f aca="true" t="shared" si="8" ref="T16:T27">(+S16-O16)/S16</f>
        <v>#DIV/0!</v>
      </c>
      <c r="U16" s="147"/>
      <c r="V16" s="147"/>
      <c r="W16" s="148" t="e">
        <f aca="true" t="shared" si="9" ref="W16:W27">+U16/V16</f>
        <v>#DIV/0!</v>
      </c>
      <c r="X16" s="142"/>
    </row>
    <row r="17" spans="1:23" ht="15">
      <c r="A17" s="133" t="e">
        <f aca="true" t="shared" si="10" ref="A17:A27">+A16+1</f>
        <v>#REF!</v>
      </c>
      <c r="C17" s="134"/>
      <c r="D17" s="135"/>
      <c r="E17" s="136"/>
      <c r="F17" s="136"/>
      <c r="G17" s="136"/>
      <c r="H17" s="136"/>
      <c r="I17" s="128"/>
      <c r="J17" s="128"/>
      <c r="K17" s="128"/>
      <c r="L17" s="128"/>
      <c r="M17" s="128"/>
      <c r="N17" s="128"/>
      <c r="O17" s="128">
        <f t="shared" si="5"/>
        <v>0</v>
      </c>
      <c r="P17" s="128">
        <f t="shared" si="5"/>
        <v>0</v>
      </c>
      <c r="Q17" s="128" t="e">
        <f t="shared" si="6"/>
        <v>#DIV/0!</v>
      </c>
      <c r="R17" s="137" t="e">
        <f t="shared" si="7"/>
        <v>#DIV/0!</v>
      </c>
      <c r="S17" s="128"/>
      <c r="T17" s="138" t="e">
        <f t="shared" si="8"/>
        <v>#DIV/0!</v>
      </c>
      <c r="U17" s="128"/>
      <c r="V17" s="128"/>
      <c r="W17" s="137" t="e">
        <f t="shared" si="9"/>
        <v>#DIV/0!</v>
      </c>
    </row>
    <row r="18" spans="1:23" ht="15">
      <c r="A18" s="133" t="e">
        <f t="shared" si="10"/>
        <v>#REF!</v>
      </c>
      <c r="C18" s="134"/>
      <c r="D18" s="135"/>
      <c r="E18" s="136"/>
      <c r="F18" s="136"/>
      <c r="G18" s="136"/>
      <c r="H18" s="136"/>
      <c r="I18" s="128"/>
      <c r="J18" s="128"/>
      <c r="K18" s="128"/>
      <c r="L18" s="128"/>
      <c r="M18" s="128"/>
      <c r="N18" s="128"/>
      <c r="O18" s="128">
        <f t="shared" si="5"/>
        <v>0</v>
      </c>
      <c r="P18" s="128">
        <f t="shared" si="5"/>
        <v>0</v>
      </c>
      <c r="Q18" s="128" t="e">
        <f t="shared" si="6"/>
        <v>#DIV/0!</v>
      </c>
      <c r="R18" s="137" t="e">
        <f t="shared" si="7"/>
        <v>#DIV/0!</v>
      </c>
      <c r="S18" s="128"/>
      <c r="T18" s="138" t="e">
        <f t="shared" si="8"/>
        <v>#DIV/0!</v>
      </c>
      <c r="U18" s="128"/>
      <c r="V18" s="128"/>
      <c r="W18" s="137" t="e">
        <f t="shared" si="9"/>
        <v>#DIV/0!</v>
      </c>
    </row>
    <row r="19" spans="1:23" ht="15">
      <c r="A19" s="133" t="e">
        <f t="shared" si="10"/>
        <v>#REF!</v>
      </c>
      <c r="C19" s="134"/>
      <c r="D19" s="135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>
        <f aca="true" t="shared" si="11" ref="O19:P27">+M19+K19+I19</f>
        <v>0</v>
      </c>
      <c r="P19" s="128">
        <f t="shared" si="11"/>
        <v>0</v>
      </c>
      <c r="Q19" s="128" t="e">
        <f t="shared" si="6"/>
        <v>#DIV/0!</v>
      </c>
      <c r="R19" s="137" t="e">
        <f t="shared" si="7"/>
        <v>#DIV/0!</v>
      </c>
      <c r="S19" s="128"/>
      <c r="T19" s="138" t="e">
        <f t="shared" si="8"/>
        <v>#DIV/0!</v>
      </c>
      <c r="U19" s="128"/>
      <c r="V19" s="128"/>
      <c r="W19" s="137" t="e">
        <f t="shared" si="9"/>
        <v>#DIV/0!</v>
      </c>
    </row>
    <row r="20" spans="1:23" ht="15">
      <c r="A20" s="133" t="e">
        <f t="shared" si="10"/>
        <v>#REF!</v>
      </c>
      <c r="C20" s="134"/>
      <c r="D20" s="135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>
        <f t="shared" si="11"/>
        <v>0</v>
      </c>
      <c r="P20" s="128">
        <f t="shared" si="11"/>
        <v>0</v>
      </c>
      <c r="Q20" s="128" t="e">
        <f t="shared" si="6"/>
        <v>#DIV/0!</v>
      </c>
      <c r="R20" s="137" t="e">
        <f t="shared" si="7"/>
        <v>#DIV/0!</v>
      </c>
      <c r="S20" s="128"/>
      <c r="T20" s="138" t="e">
        <f t="shared" si="8"/>
        <v>#DIV/0!</v>
      </c>
      <c r="U20" s="128"/>
      <c r="V20" s="128"/>
      <c r="W20" s="137" t="e">
        <f t="shared" si="9"/>
        <v>#DIV/0!</v>
      </c>
    </row>
    <row r="21" spans="1:23" ht="15">
      <c r="A21" s="133" t="e">
        <f t="shared" si="10"/>
        <v>#REF!</v>
      </c>
      <c r="C21" s="134"/>
      <c r="D21" s="135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>
        <f t="shared" si="11"/>
        <v>0</v>
      </c>
      <c r="P21" s="128">
        <f t="shared" si="11"/>
        <v>0</v>
      </c>
      <c r="Q21" s="128" t="e">
        <f t="shared" si="6"/>
        <v>#DIV/0!</v>
      </c>
      <c r="R21" s="137" t="e">
        <f t="shared" si="7"/>
        <v>#DIV/0!</v>
      </c>
      <c r="S21" s="128"/>
      <c r="T21" s="138" t="e">
        <f t="shared" si="8"/>
        <v>#DIV/0!</v>
      </c>
      <c r="U21" s="128"/>
      <c r="V21" s="128"/>
      <c r="W21" s="137" t="e">
        <f t="shared" si="9"/>
        <v>#DIV/0!</v>
      </c>
    </row>
    <row r="22" spans="1:23" ht="15">
      <c r="A22" s="133" t="e">
        <f t="shared" si="10"/>
        <v>#REF!</v>
      </c>
      <c r="C22" s="134"/>
      <c r="D22" s="135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>
        <f t="shared" si="11"/>
        <v>0</v>
      </c>
      <c r="P22" s="128">
        <f t="shared" si="11"/>
        <v>0</v>
      </c>
      <c r="Q22" s="128" t="e">
        <f t="shared" si="6"/>
        <v>#DIV/0!</v>
      </c>
      <c r="R22" s="137" t="e">
        <f t="shared" si="7"/>
        <v>#DIV/0!</v>
      </c>
      <c r="S22" s="128"/>
      <c r="T22" s="138" t="e">
        <f t="shared" si="8"/>
        <v>#DIV/0!</v>
      </c>
      <c r="U22" s="128"/>
      <c r="V22" s="128"/>
      <c r="W22" s="137" t="e">
        <f t="shared" si="9"/>
        <v>#DIV/0!</v>
      </c>
    </row>
    <row r="23" spans="1:23" ht="15">
      <c r="A23" s="133" t="e">
        <f t="shared" si="10"/>
        <v>#REF!</v>
      </c>
      <c r="C23" s="134"/>
      <c r="D23" s="135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>
        <f t="shared" si="11"/>
        <v>0</v>
      </c>
      <c r="P23" s="128">
        <f t="shared" si="11"/>
        <v>0</v>
      </c>
      <c r="Q23" s="128" t="e">
        <f t="shared" si="6"/>
        <v>#DIV/0!</v>
      </c>
      <c r="R23" s="137" t="e">
        <f t="shared" si="7"/>
        <v>#DIV/0!</v>
      </c>
      <c r="S23" s="128"/>
      <c r="T23" s="138" t="e">
        <f t="shared" si="8"/>
        <v>#DIV/0!</v>
      </c>
      <c r="U23" s="128"/>
      <c r="V23" s="128"/>
      <c r="W23" s="137" t="e">
        <f t="shared" si="9"/>
        <v>#DIV/0!</v>
      </c>
    </row>
    <row r="24" spans="1:23" ht="15">
      <c r="A24" s="133" t="e">
        <f t="shared" si="10"/>
        <v>#REF!</v>
      </c>
      <c r="C24" s="134"/>
      <c r="D24" s="135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>
        <f t="shared" si="11"/>
        <v>0</v>
      </c>
      <c r="P24" s="128">
        <f t="shared" si="11"/>
        <v>0</v>
      </c>
      <c r="Q24" s="128" t="e">
        <f t="shared" si="6"/>
        <v>#DIV/0!</v>
      </c>
      <c r="R24" s="137" t="e">
        <f t="shared" si="7"/>
        <v>#DIV/0!</v>
      </c>
      <c r="S24" s="128"/>
      <c r="T24" s="138" t="e">
        <f t="shared" si="8"/>
        <v>#DIV/0!</v>
      </c>
      <c r="U24" s="128"/>
      <c r="V24" s="128"/>
      <c r="W24" s="137" t="e">
        <f t="shared" si="9"/>
        <v>#DIV/0!</v>
      </c>
    </row>
    <row r="25" spans="1:23" ht="15">
      <c r="A25" s="133" t="e">
        <f t="shared" si="10"/>
        <v>#REF!</v>
      </c>
      <c r="C25" s="134"/>
      <c r="D25" s="135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>
        <f t="shared" si="11"/>
        <v>0</v>
      </c>
      <c r="P25" s="128">
        <f t="shared" si="11"/>
        <v>0</v>
      </c>
      <c r="Q25" s="128" t="e">
        <f t="shared" si="6"/>
        <v>#DIV/0!</v>
      </c>
      <c r="R25" s="137" t="e">
        <f t="shared" si="7"/>
        <v>#DIV/0!</v>
      </c>
      <c r="S25" s="128"/>
      <c r="T25" s="138" t="e">
        <f t="shared" si="8"/>
        <v>#DIV/0!</v>
      </c>
      <c r="U25" s="128"/>
      <c r="V25" s="128"/>
      <c r="W25" s="137" t="e">
        <f t="shared" si="9"/>
        <v>#DIV/0!</v>
      </c>
    </row>
    <row r="26" spans="1:23" ht="15">
      <c r="A26" s="133" t="e">
        <f t="shared" si="10"/>
        <v>#REF!</v>
      </c>
      <c r="C26" s="134"/>
      <c r="D26" s="135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>
        <f t="shared" si="11"/>
        <v>0</v>
      </c>
      <c r="P26" s="128">
        <f t="shared" si="11"/>
        <v>0</v>
      </c>
      <c r="Q26" s="128" t="e">
        <f t="shared" si="6"/>
        <v>#DIV/0!</v>
      </c>
      <c r="R26" s="137" t="e">
        <f t="shared" si="7"/>
        <v>#DIV/0!</v>
      </c>
      <c r="S26" s="128"/>
      <c r="T26" s="138" t="e">
        <f t="shared" si="8"/>
        <v>#DIV/0!</v>
      </c>
      <c r="U26" s="128"/>
      <c r="V26" s="128"/>
      <c r="W26" s="137" t="e">
        <f t="shared" si="9"/>
        <v>#DIV/0!</v>
      </c>
    </row>
    <row r="27" spans="1:23" ht="15">
      <c r="A27" s="133" t="e">
        <f t="shared" si="10"/>
        <v>#REF!</v>
      </c>
      <c r="C27" s="134"/>
      <c r="D27" s="135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>
        <f t="shared" si="11"/>
        <v>0</v>
      </c>
      <c r="P27" s="128">
        <f t="shared" si="11"/>
        <v>0</v>
      </c>
      <c r="Q27" s="128" t="e">
        <f t="shared" si="6"/>
        <v>#DIV/0!</v>
      </c>
      <c r="R27" s="137" t="e">
        <f t="shared" si="7"/>
        <v>#DIV/0!</v>
      </c>
      <c r="S27" s="128"/>
      <c r="T27" s="138" t="e">
        <f t="shared" si="8"/>
        <v>#DIV/0!</v>
      </c>
      <c r="U27" s="128"/>
      <c r="V27" s="128"/>
      <c r="W27" s="137" t="e">
        <f t="shared" si="9"/>
        <v>#DIV/0!</v>
      </c>
    </row>
    <row r="28" spans="15:16" ht="15">
      <c r="O28" s="141">
        <f>SUM(O4:O27)</f>
        <v>362677</v>
      </c>
      <c r="P28" s="141">
        <f>SUM(P4:P27)</f>
        <v>48868</v>
      </c>
    </row>
  </sheetData>
  <mergeCells count="19">
    <mergeCell ref="A1:A3"/>
    <mergeCell ref="B1:B3"/>
    <mergeCell ref="C1:C3"/>
    <mergeCell ref="D1:D3"/>
    <mergeCell ref="U1:U3"/>
    <mergeCell ref="E1:E3"/>
    <mergeCell ref="F1:F3"/>
    <mergeCell ref="G1:G3"/>
    <mergeCell ref="H1:H3"/>
    <mergeCell ref="V1:V3"/>
    <mergeCell ref="W1:W3"/>
    <mergeCell ref="I2:J2"/>
    <mergeCell ref="K2:L2"/>
    <mergeCell ref="M2:N2"/>
    <mergeCell ref="O2:P2"/>
    <mergeCell ref="S2:T2"/>
    <mergeCell ref="I1:P1"/>
    <mergeCell ref="Q1:Q3"/>
    <mergeCell ref="R1:R3"/>
  </mergeCells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2">
      <selection activeCell="B22" sqref="B22"/>
    </sheetView>
  </sheetViews>
  <sheetFormatPr defaultColWidth="9.00390625" defaultRowHeight="12.75"/>
  <cols>
    <col min="1" max="1" width="5.25390625" style="133" bestFit="1" customWidth="1"/>
    <col min="2" max="2" width="17.12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14" width="10.875" style="141" bestFit="1" customWidth="1"/>
    <col min="15" max="15" width="11.875" style="141" bestFit="1" customWidth="1"/>
    <col min="16" max="16" width="10.875" style="141" bestFit="1" customWidth="1"/>
    <col min="17" max="17" width="16.125" style="141" bestFit="1" customWidth="1"/>
    <col min="18" max="18" width="14.625" style="141" bestFit="1" customWidth="1"/>
    <col min="19" max="19" width="11.875" style="141" bestFit="1" customWidth="1"/>
    <col min="20" max="20" width="7.375" style="130" bestFit="1" customWidth="1"/>
    <col min="21" max="21" width="13.75390625" style="130" bestFit="1" customWidth="1"/>
    <col min="22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>
      <c r="A5" s="131">
        <v>1</v>
      </c>
      <c r="B5" s="114" t="s">
        <v>82</v>
      </c>
      <c r="C5" s="115">
        <v>38856</v>
      </c>
      <c r="D5" s="116" t="s">
        <v>73</v>
      </c>
      <c r="E5" s="136" t="s">
        <v>79</v>
      </c>
      <c r="F5" s="116">
        <v>60</v>
      </c>
      <c r="G5" s="116">
        <v>63</v>
      </c>
      <c r="H5" s="116">
        <v>1</v>
      </c>
      <c r="I5" s="128">
        <v>45487</v>
      </c>
      <c r="J5" s="128">
        <v>4800</v>
      </c>
      <c r="K5" s="128">
        <v>69969</v>
      </c>
      <c r="L5" s="128">
        <v>7272</v>
      </c>
      <c r="M5" s="128">
        <v>62162</v>
      </c>
      <c r="N5" s="128">
        <v>6385</v>
      </c>
      <c r="O5" s="128">
        <f aca="true" t="shared" si="0" ref="O5:P21">+M5+K5+I5</f>
        <v>177618</v>
      </c>
      <c r="P5" s="128">
        <f t="shared" si="0"/>
        <v>18457</v>
      </c>
      <c r="Q5" s="128">
        <f aca="true" t="shared" si="1" ref="Q5:Q29">+P5/G5</f>
        <v>292.968253968254</v>
      </c>
      <c r="R5" s="137">
        <f aca="true" t="shared" si="2" ref="R5:R29">+O5/P5</f>
        <v>9.623340737931407</v>
      </c>
      <c r="S5" s="128">
        <v>0</v>
      </c>
      <c r="T5" s="138" t="e">
        <f>(+S5-O5)/S5</f>
        <v>#DIV/0!</v>
      </c>
      <c r="U5" s="128">
        <v>177618</v>
      </c>
      <c r="V5" s="128">
        <v>18457</v>
      </c>
      <c r="W5" s="137">
        <f aca="true" t="shared" si="3" ref="W5:W10">+U5/V5</f>
        <v>9.623340737931407</v>
      </c>
    </row>
    <row r="6" spans="1:23" ht="15">
      <c r="A6" s="131">
        <v>2</v>
      </c>
      <c r="B6" s="114" t="s">
        <v>80</v>
      </c>
      <c r="C6" s="115">
        <v>38870</v>
      </c>
      <c r="D6" s="116" t="s">
        <v>73</v>
      </c>
      <c r="E6" s="136" t="s">
        <v>76</v>
      </c>
      <c r="F6" s="116">
        <v>82</v>
      </c>
      <c r="G6" s="116">
        <v>80</v>
      </c>
      <c r="H6" s="116">
        <v>2</v>
      </c>
      <c r="I6" s="128">
        <v>18656</v>
      </c>
      <c r="J6" s="128">
        <v>2764</v>
      </c>
      <c r="K6" s="128">
        <v>41090</v>
      </c>
      <c r="L6" s="128">
        <v>5135</v>
      </c>
      <c r="M6" s="128">
        <v>33640</v>
      </c>
      <c r="N6" s="128">
        <v>4199</v>
      </c>
      <c r="O6" s="128">
        <f t="shared" si="0"/>
        <v>93386</v>
      </c>
      <c r="P6" s="128">
        <f t="shared" si="0"/>
        <v>12098</v>
      </c>
      <c r="Q6" s="128">
        <f t="shared" si="1"/>
        <v>151.225</v>
      </c>
      <c r="R6" s="137">
        <f t="shared" si="2"/>
        <v>7.7191271284509835</v>
      </c>
      <c r="S6" s="128">
        <v>98064</v>
      </c>
      <c r="T6" s="138">
        <f>(+S6-O6)/S6</f>
        <v>0.04770354054495023</v>
      </c>
      <c r="U6" s="128">
        <v>229346</v>
      </c>
      <c r="V6" s="128">
        <v>29705</v>
      </c>
      <c r="W6" s="137">
        <f t="shared" si="3"/>
        <v>7.720787746170679</v>
      </c>
    </row>
    <row r="7" spans="1:23" ht="15">
      <c r="A7" s="131">
        <v>3</v>
      </c>
      <c r="B7" s="114" t="s">
        <v>53</v>
      </c>
      <c r="C7" s="115">
        <v>38856</v>
      </c>
      <c r="D7" s="116" t="s">
        <v>73</v>
      </c>
      <c r="E7" s="136" t="s">
        <v>74</v>
      </c>
      <c r="F7" s="116">
        <v>160</v>
      </c>
      <c r="G7" s="116">
        <v>94</v>
      </c>
      <c r="H7" s="116">
        <v>3</v>
      </c>
      <c r="I7" s="128">
        <v>10361</v>
      </c>
      <c r="J7" s="128">
        <v>2171</v>
      </c>
      <c r="K7" s="128">
        <v>17735</v>
      </c>
      <c r="L7" s="128">
        <v>3257</v>
      </c>
      <c r="M7" s="128">
        <v>17823</v>
      </c>
      <c r="N7" s="128">
        <v>3332</v>
      </c>
      <c r="O7" s="128">
        <f t="shared" si="0"/>
        <v>45919</v>
      </c>
      <c r="P7" s="128">
        <f t="shared" si="0"/>
        <v>8760</v>
      </c>
      <c r="Q7" s="128">
        <f t="shared" si="1"/>
        <v>93.19148936170212</v>
      </c>
      <c r="R7" s="137">
        <f t="shared" si="2"/>
        <v>5.24189497716895</v>
      </c>
      <c r="S7" s="128">
        <v>132665</v>
      </c>
      <c r="T7" s="138">
        <f>(+S7-O7)/S7</f>
        <v>0.6538725360871368</v>
      </c>
      <c r="U7" s="128">
        <v>1049325</v>
      </c>
      <c r="V7" s="128">
        <v>157957</v>
      </c>
      <c r="W7" s="137">
        <f t="shared" si="3"/>
        <v>6.643105402103104</v>
      </c>
    </row>
    <row r="8" spans="1:23" ht="15">
      <c r="A8" s="131">
        <v>4</v>
      </c>
      <c r="B8" s="114" t="s">
        <v>72</v>
      </c>
      <c r="C8" s="115">
        <v>38863</v>
      </c>
      <c r="D8" s="116" t="s">
        <v>73</v>
      </c>
      <c r="E8" s="136" t="s">
        <v>76</v>
      </c>
      <c r="F8" s="116">
        <v>47</v>
      </c>
      <c r="G8" s="116">
        <v>45</v>
      </c>
      <c r="H8" s="116">
        <v>3</v>
      </c>
      <c r="I8" s="128">
        <v>7449</v>
      </c>
      <c r="J8" s="128">
        <v>1138</v>
      </c>
      <c r="K8" s="128">
        <v>10908</v>
      </c>
      <c r="L8" s="128">
        <v>1613</v>
      </c>
      <c r="M8" s="128">
        <v>11895</v>
      </c>
      <c r="N8" s="128">
        <v>1768</v>
      </c>
      <c r="O8" s="128">
        <f t="shared" si="0"/>
        <v>30252</v>
      </c>
      <c r="P8" s="128">
        <f t="shared" si="0"/>
        <v>4519</v>
      </c>
      <c r="Q8" s="128">
        <f t="shared" si="1"/>
        <v>100.42222222222222</v>
      </c>
      <c r="R8" s="137">
        <f t="shared" si="2"/>
        <v>6.694401416242531</v>
      </c>
      <c r="S8" s="128">
        <v>74838</v>
      </c>
      <c r="T8" s="138">
        <f>(+S8-O8)/S8</f>
        <v>0.5957668564098453</v>
      </c>
      <c r="U8" s="128">
        <v>293628</v>
      </c>
      <c r="V8" s="128">
        <v>33679</v>
      </c>
      <c r="W8" s="137">
        <f t="shared" si="3"/>
        <v>8.718429882122392</v>
      </c>
    </row>
    <row r="9" spans="1:23" ht="15">
      <c r="A9" s="131">
        <v>5</v>
      </c>
      <c r="B9" s="114" t="s">
        <v>52</v>
      </c>
      <c r="C9" s="115">
        <v>38842</v>
      </c>
      <c r="D9" s="116" t="s">
        <v>73</v>
      </c>
      <c r="E9" s="136" t="s">
        <v>79</v>
      </c>
      <c r="F9" s="116">
        <v>173</v>
      </c>
      <c r="G9" s="116">
        <v>43</v>
      </c>
      <c r="H9" s="116">
        <v>6</v>
      </c>
      <c r="I9" s="128">
        <v>3411</v>
      </c>
      <c r="J9" s="128">
        <v>893</v>
      </c>
      <c r="K9" s="128">
        <v>5055</v>
      </c>
      <c r="L9" s="128">
        <v>1120</v>
      </c>
      <c r="M9" s="128">
        <v>6235</v>
      </c>
      <c r="N9" s="128">
        <v>1320</v>
      </c>
      <c r="O9" s="128">
        <f t="shared" si="0"/>
        <v>14701</v>
      </c>
      <c r="P9" s="128">
        <f t="shared" si="0"/>
        <v>3333</v>
      </c>
      <c r="Q9" s="128">
        <f aca="true" t="shared" si="4" ref="Q9:Q15">+P9/G9</f>
        <v>77.51162790697674</v>
      </c>
      <c r="R9" s="137">
        <f>+O9/P9</f>
        <v>4.410741074107411</v>
      </c>
      <c r="S9" s="128">
        <v>45813</v>
      </c>
      <c r="T9" s="138">
        <f aca="true" t="shared" si="5" ref="T9:T29">(+S9-O9)/S9</f>
        <v>0.679108549974898</v>
      </c>
      <c r="U9" s="128">
        <v>2789655</v>
      </c>
      <c r="V9" s="128">
        <v>370901</v>
      </c>
      <c r="W9" s="137">
        <f t="shared" si="3"/>
        <v>7.521292743885835</v>
      </c>
    </row>
    <row r="10" spans="1:23" ht="15">
      <c r="A10" s="131">
        <v>6</v>
      </c>
      <c r="B10" s="114" t="s">
        <v>51</v>
      </c>
      <c r="C10" s="115">
        <v>38835</v>
      </c>
      <c r="D10" s="116" t="s">
        <v>73</v>
      </c>
      <c r="E10" s="136" t="s">
        <v>75</v>
      </c>
      <c r="F10" s="116">
        <v>71</v>
      </c>
      <c r="G10" s="116">
        <v>17</v>
      </c>
      <c r="H10" s="116">
        <v>7</v>
      </c>
      <c r="I10" s="128">
        <v>1282</v>
      </c>
      <c r="J10" s="128">
        <v>259</v>
      </c>
      <c r="K10" s="128">
        <v>2418</v>
      </c>
      <c r="L10" s="128">
        <v>490</v>
      </c>
      <c r="M10" s="128">
        <v>2465</v>
      </c>
      <c r="N10" s="128">
        <v>490</v>
      </c>
      <c r="O10" s="128">
        <f t="shared" si="0"/>
        <v>6165</v>
      </c>
      <c r="P10" s="128">
        <f t="shared" si="0"/>
        <v>1239</v>
      </c>
      <c r="Q10" s="128">
        <f t="shared" si="4"/>
        <v>72.88235294117646</v>
      </c>
      <c r="R10" s="137">
        <f>+O10/P10</f>
        <v>4.9757869249394675</v>
      </c>
      <c r="S10" s="128">
        <v>5596</v>
      </c>
      <c r="T10" s="138">
        <f>(+S10-O10)/S10</f>
        <v>-0.10167977126518941</v>
      </c>
      <c r="U10" s="128">
        <v>986682</v>
      </c>
      <c r="V10" s="128">
        <v>119736</v>
      </c>
      <c r="W10" s="137">
        <f t="shared" si="3"/>
        <v>8.240479053918621</v>
      </c>
    </row>
    <row r="11" spans="1:23" ht="15">
      <c r="A11" s="131">
        <v>7</v>
      </c>
      <c r="B11" s="114" t="s">
        <v>49</v>
      </c>
      <c r="C11" s="115">
        <v>38815</v>
      </c>
      <c r="D11" s="116" t="s">
        <v>73</v>
      </c>
      <c r="E11" s="136" t="s">
        <v>76</v>
      </c>
      <c r="F11" s="116">
        <v>94</v>
      </c>
      <c r="G11" s="116">
        <v>11</v>
      </c>
      <c r="H11" s="116">
        <v>9</v>
      </c>
      <c r="I11" s="158">
        <v>211</v>
      </c>
      <c r="J11" s="158">
        <v>58</v>
      </c>
      <c r="K11" s="158">
        <v>693</v>
      </c>
      <c r="L11" s="158">
        <v>183</v>
      </c>
      <c r="M11" s="158">
        <v>803</v>
      </c>
      <c r="N11" s="158">
        <v>167</v>
      </c>
      <c r="O11" s="128">
        <f t="shared" si="0"/>
        <v>1707</v>
      </c>
      <c r="P11" s="128">
        <f t="shared" si="0"/>
        <v>408</v>
      </c>
      <c r="Q11" s="128">
        <f t="shared" si="4"/>
        <v>37.09090909090909</v>
      </c>
      <c r="R11" s="137">
        <f t="shared" si="2"/>
        <v>4.1838235294117645</v>
      </c>
      <c r="S11" s="128">
        <v>2974</v>
      </c>
      <c r="T11" s="138">
        <f t="shared" si="5"/>
        <v>0.4260255548083389</v>
      </c>
      <c r="U11" s="128">
        <v>979361</v>
      </c>
      <c r="V11" s="128">
        <v>144092</v>
      </c>
      <c r="W11" s="137">
        <f aca="true" t="shared" si="6" ref="W11:W29">+U11/V11</f>
        <v>6.79677567109902</v>
      </c>
    </row>
    <row r="12" spans="1:23" ht="15">
      <c r="A12" s="131">
        <v>8</v>
      </c>
      <c r="B12" s="54" t="s">
        <v>20</v>
      </c>
      <c r="C12" s="95">
        <v>38779</v>
      </c>
      <c r="D12" s="42" t="s">
        <v>73</v>
      </c>
      <c r="E12" s="136" t="s">
        <v>76</v>
      </c>
      <c r="F12" s="42">
        <v>60</v>
      </c>
      <c r="G12" s="43">
        <v>4</v>
      </c>
      <c r="H12" s="116">
        <v>29</v>
      </c>
      <c r="I12" s="128">
        <v>159</v>
      </c>
      <c r="J12" s="128">
        <v>32</v>
      </c>
      <c r="K12" s="128">
        <v>540</v>
      </c>
      <c r="L12" s="128">
        <v>110</v>
      </c>
      <c r="M12" s="128">
        <v>524</v>
      </c>
      <c r="N12" s="128">
        <v>106</v>
      </c>
      <c r="O12" s="128">
        <f aca="true" t="shared" si="7" ref="O12:P15">+M12+K12+I12</f>
        <v>1223</v>
      </c>
      <c r="P12" s="128">
        <f t="shared" si="7"/>
        <v>248</v>
      </c>
      <c r="Q12" s="128">
        <f t="shared" si="4"/>
        <v>62</v>
      </c>
      <c r="R12" s="137">
        <f>+O12/P12</f>
        <v>4.931451612903226</v>
      </c>
      <c r="S12" s="128">
        <v>679</v>
      </c>
      <c r="T12" s="138">
        <f>(+S12-O12)/S12</f>
        <v>-0.801178203240059</v>
      </c>
      <c r="U12" s="128">
        <v>971030</v>
      </c>
      <c r="V12" s="128">
        <v>144485</v>
      </c>
      <c r="W12" s="137">
        <f>+U12/V12</f>
        <v>6.720628438938298</v>
      </c>
    </row>
    <row r="13" spans="1:23" ht="15.75" thickBot="1">
      <c r="A13" s="131">
        <v>9</v>
      </c>
      <c r="B13" s="114" t="s">
        <v>27</v>
      </c>
      <c r="C13" s="115">
        <v>38751</v>
      </c>
      <c r="D13" s="116" t="s">
        <v>73</v>
      </c>
      <c r="E13" s="116" t="s">
        <v>75</v>
      </c>
      <c r="F13" s="116">
        <v>51</v>
      </c>
      <c r="G13" s="146">
        <v>2</v>
      </c>
      <c r="H13" s="116">
        <v>18</v>
      </c>
      <c r="I13" s="128">
        <v>134</v>
      </c>
      <c r="J13" s="128">
        <v>46</v>
      </c>
      <c r="K13" s="128">
        <v>168</v>
      </c>
      <c r="L13" s="128">
        <v>54</v>
      </c>
      <c r="M13" s="128">
        <v>201</v>
      </c>
      <c r="N13" s="128">
        <v>62</v>
      </c>
      <c r="O13" s="128">
        <f t="shared" si="7"/>
        <v>503</v>
      </c>
      <c r="P13" s="128">
        <f t="shared" si="7"/>
        <v>162</v>
      </c>
      <c r="Q13" s="128">
        <f t="shared" si="4"/>
        <v>81</v>
      </c>
      <c r="R13" s="137">
        <f>+O13/P13</f>
        <v>3.1049382716049383</v>
      </c>
      <c r="S13" s="128"/>
      <c r="T13" s="138"/>
      <c r="U13" s="128">
        <v>1335154</v>
      </c>
      <c r="V13" s="128">
        <v>174421</v>
      </c>
      <c r="W13" s="137">
        <f>+U13/V13</f>
        <v>7.654777807718108</v>
      </c>
    </row>
    <row r="14" spans="1:23" ht="15">
      <c r="A14" s="131">
        <v>10</v>
      </c>
      <c r="B14" s="96" t="s">
        <v>19</v>
      </c>
      <c r="C14" s="94">
        <v>38793</v>
      </c>
      <c r="D14" s="29" t="s">
        <v>73</v>
      </c>
      <c r="E14" s="136" t="s">
        <v>78</v>
      </c>
      <c r="F14" s="29">
        <v>129</v>
      </c>
      <c r="G14" s="30">
        <v>1</v>
      </c>
      <c r="H14" s="116">
        <v>13</v>
      </c>
      <c r="I14" s="128">
        <v>87</v>
      </c>
      <c r="J14" s="128">
        <v>25</v>
      </c>
      <c r="K14" s="128">
        <v>111</v>
      </c>
      <c r="L14" s="128">
        <v>32</v>
      </c>
      <c r="M14" s="128">
        <v>101</v>
      </c>
      <c r="N14" s="128">
        <v>30</v>
      </c>
      <c r="O14" s="128">
        <f t="shared" si="7"/>
        <v>299</v>
      </c>
      <c r="P14" s="128">
        <f t="shared" si="7"/>
        <v>87</v>
      </c>
      <c r="Q14" s="128">
        <f t="shared" si="4"/>
        <v>87</v>
      </c>
      <c r="R14" s="137">
        <f>+O14/P14</f>
        <v>3.4367816091954024</v>
      </c>
      <c r="S14" s="128">
        <v>206</v>
      </c>
      <c r="T14" s="138"/>
      <c r="U14" s="128">
        <v>1786191</v>
      </c>
      <c r="V14" s="128">
        <v>271631</v>
      </c>
      <c r="W14" s="137">
        <f>+U14/V14</f>
        <v>6.575799522145852</v>
      </c>
    </row>
    <row r="15" spans="1:23" ht="15">
      <c r="A15" s="131">
        <v>11</v>
      </c>
      <c r="B15" s="114" t="s">
        <v>40</v>
      </c>
      <c r="C15" s="115">
        <v>38807</v>
      </c>
      <c r="D15" s="116" t="s">
        <v>73</v>
      </c>
      <c r="E15" s="136" t="s">
        <v>76</v>
      </c>
      <c r="F15" s="116">
        <v>62</v>
      </c>
      <c r="G15" s="116">
        <v>1</v>
      </c>
      <c r="H15" s="116">
        <v>11</v>
      </c>
      <c r="I15" s="128">
        <v>80</v>
      </c>
      <c r="J15" s="128">
        <v>20</v>
      </c>
      <c r="K15" s="128">
        <v>50</v>
      </c>
      <c r="L15" s="128">
        <v>10</v>
      </c>
      <c r="M15" s="128">
        <v>56</v>
      </c>
      <c r="N15" s="128">
        <v>11</v>
      </c>
      <c r="O15" s="128">
        <f t="shared" si="7"/>
        <v>186</v>
      </c>
      <c r="P15" s="128">
        <f t="shared" si="7"/>
        <v>41</v>
      </c>
      <c r="Q15" s="128">
        <f t="shared" si="4"/>
        <v>41</v>
      </c>
      <c r="R15" s="137">
        <f>+O15/P15</f>
        <v>4.536585365853658</v>
      </c>
      <c r="S15" s="128"/>
      <c r="T15" s="138"/>
      <c r="U15" s="128">
        <v>547406</v>
      </c>
      <c r="V15" s="128">
        <v>71728</v>
      </c>
      <c r="W15" s="137">
        <f>+U15/V15</f>
        <v>7.631691947356681</v>
      </c>
    </row>
    <row r="16" spans="1:23" ht="15">
      <c r="A16" s="131">
        <v>12</v>
      </c>
      <c r="B16" s="114" t="s">
        <v>32</v>
      </c>
      <c r="C16" s="115">
        <v>39060</v>
      </c>
      <c r="D16" s="116" t="s">
        <v>73</v>
      </c>
      <c r="E16" s="150" t="s">
        <v>76</v>
      </c>
      <c r="F16" s="116">
        <v>77</v>
      </c>
      <c r="G16" s="116">
        <v>1</v>
      </c>
      <c r="H16" s="116">
        <v>50</v>
      </c>
      <c r="I16" s="128"/>
      <c r="J16" s="128"/>
      <c r="K16" s="128"/>
      <c r="L16" s="128"/>
      <c r="M16" s="128">
        <v>12</v>
      </c>
      <c r="N16" s="128">
        <v>2</v>
      </c>
      <c r="O16" s="128">
        <f t="shared" si="0"/>
        <v>12</v>
      </c>
      <c r="P16" s="128">
        <f t="shared" si="0"/>
        <v>2</v>
      </c>
      <c r="Q16" s="128">
        <f t="shared" si="1"/>
        <v>2</v>
      </c>
      <c r="R16" s="137">
        <f t="shared" si="2"/>
        <v>6</v>
      </c>
      <c r="S16" s="128"/>
      <c r="T16" s="138" t="e">
        <f t="shared" si="5"/>
        <v>#DIV/0!</v>
      </c>
      <c r="U16" s="128">
        <v>1926137</v>
      </c>
      <c r="V16" s="128">
        <v>282166</v>
      </c>
      <c r="W16" s="137">
        <f>+U16/V16</f>
        <v>6.826254757837585</v>
      </c>
    </row>
    <row r="17" spans="1:23" ht="15">
      <c r="A17" s="131">
        <v>13</v>
      </c>
      <c r="B17" s="114" t="s">
        <v>50</v>
      </c>
      <c r="C17" s="115">
        <v>38828</v>
      </c>
      <c r="D17" s="116" t="s">
        <v>73</v>
      </c>
      <c r="E17" s="136" t="s">
        <v>76</v>
      </c>
      <c r="F17" s="116">
        <v>46</v>
      </c>
      <c r="G17" s="116">
        <v>1</v>
      </c>
      <c r="H17" s="116">
        <v>8</v>
      </c>
      <c r="I17" s="128">
        <v>0</v>
      </c>
      <c r="J17" s="128">
        <v>0</v>
      </c>
      <c r="K17" s="128">
        <v>8</v>
      </c>
      <c r="L17" s="128">
        <v>2</v>
      </c>
      <c r="M17" s="128">
        <v>0</v>
      </c>
      <c r="N17" s="128">
        <v>0</v>
      </c>
      <c r="O17" s="128">
        <f t="shared" si="0"/>
        <v>8</v>
      </c>
      <c r="P17" s="128">
        <f t="shared" si="0"/>
        <v>2</v>
      </c>
      <c r="Q17" s="128">
        <f t="shared" si="1"/>
        <v>2</v>
      </c>
      <c r="R17" s="137">
        <f t="shared" si="2"/>
        <v>4</v>
      </c>
      <c r="S17" s="128">
        <v>887</v>
      </c>
      <c r="T17" s="138">
        <f t="shared" si="5"/>
        <v>0.9909808342728298</v>
      </c>
      <c r="U17" s="128">
        <v>284903</v>
      </c>
      <c r="V17" s="128">
        <v>36123</v>
      </c>
      <c r="W17" s="137">
        <f t="shared" si="6"/>
        <v>7.887024887190987</v>
      </c>
    </row>
    <row r="18" spans="1:24" ht="15">
      <c r="A18" s="133" t="e">
        <f>+#REF!+1</f>
        <v>#REF!</v>
      </c>
      <c r="B18" s="142"/>
      <c r="C18" s="143"/>
      <c r="D18" s="144"/>
      <c r="E18" s="145"/>
      <c r="F18" s="145"/>
      <c r="G18" s="145"/>
      <c r="H18" s="145"/>
      <c r="I18" s="147"/>
      <c r="J18" s="147"/>
      <c r="K18" s="147"/>
      <c r="L18" s="147"/>
      <c r="M18" s="147"/>
      <c r="N18" s="147"/>
      <c r="O18" s="147">
        <f t="shared" si="0"/>
        <v>0</v>
      </c>
      <c r="P18" s="147">
        <f t="shared" si="0"/>
        <v>0</v>
      </c>
      <c r="Q18" s="147" t="e">
        <f t="shared" si="1"/>
        <v>#DIV/0!</v>
      </c>
      <c r="R18" s="148" t="e">
        <f t="shared" si="2"/>
        <v>#DIV/0!</v>
      </c>
      <c r="S18" s="147"/>
      <c r="T18" s="149" t="e">
        <f t="shared" si="5"/>
        <v>#DIV/0!</v>
      </c>
      <c r="U18" s="147"/>
      <c r="V18" s="147"/>
      <c r="W18" s="148" t="e">
        <f t="shared" si="6"/>
        <v>#DIV/0!</v>
      </c>
      <c r="X18" s="142"/>
    </row>
    <row r="19" spans="1:23" ht="15">
      <c r="A19" s="133" t="e">
        <f aca="true" t="shared" si="8" ref="A19:A29">+A18+1</f>
        <v>#REF!</v>
      </c>
      <c r="C19" s="134"/>
      <c r="D19" s="135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>
        <f t="shared" si="0"/>
        <v>0</v>
      </c>
      <c r="P19" s="128">
        <f t="shared" si="0"/>
        <v>0</v>
      </c>
      <c r="Q19" s="128" t="e">
        <f t="shared" si="1"/>
        <v>#DIV/0!</v>
      </c>
      <c r="R19" s="137" t="e">
        <f t="shared" si="2"/>
        <v>#DIV/0!</v>
      </c>
      <c r="S19" s="128"/>
      <c r="T19" s="138" t="e">
        <f t="shared" si="5"/>
        <v>#DIV/0!</v>
      </c>
      <c r="U19" s="128"/>
      <c r="V19" s="128"/>
      <c r="W19" s="137" t="e">
        <f t="shared" si="6"/>
        <v>#DIV/0!</v>
      </c>
    </row>
    <row r="20" spans="1:23" ht="15">
      <c r="A20" s="133" t="e">
        <f t="shared" si="8"/>
        <v>#REF!</v>
      </c>
      <c r="C20" s="134"/>
      <c r="D20" s="135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>
        <f t="shared" si="0"/>
        <v>0</v>
      </c>
      <c r="P20" s="128">
        <f t="shared" si="0"/>
        <v>0</v>
      </c>
      <c r="Q20" s="128" t="e">
        <f t="shared" si="1"/>
        <v>#DIV/0!</v>
      </c>
      <c r="R20" s="137" t="e">
        <f t="shared" si="2"/>
        <v>#DIV/0!</v>
      </c>
      <c r="S20" s="128"/>
      <c r="T20" s="138" t="e">
        <f t="shared" si="5"/>
        <v>#DIV/0!</v>
      </c>
      <c r="U20" s="128"/>
      <c r="V20" s="128"/>
      <c r="W20" s="137" t="e">
        <f t="shared" si="6"/>
        <v>#DIV/0!</v>
      </c>
    </row>
    <row r="21" spans="1:23" ht="15">
      <c r="A21" s="133" t="e">
        <f t="shared" si="8"/>
        <v>#REF!</v>
      </c>
      <c r="C21" s="134"/>
      <c r="D21" s="135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>
        <f t="shared" si="0"/>
        <v>0</v>
      </c>
      <c r="P21" s="128">
        <f t="shared" si="0"/>
        <v>0</v>
      </c>
      <c r="Q21" s="128" t="e">
        <f t="shared" si="1"/>
        <v>#DIV/0!</v>
      </c>
      <c r="R21" s="137" t="e">
        <f t="shared" si="2"/>
        <v>#DIV/0!</v>
      </c>
      <c r="S21" s="128"/>
      <c r="T21" s="138" t="e">
        <f t="shared" si="5"/>
        <v>#DIV/0!</v>
      </c>
      <c r="U21" s="128"/>
      <c r="V21" s="128"/>
      <c r="W21" s="137" t="e">
        <f t="shared" si="6"/>
        <v>#DIV/0!</v>
      </c>
    </row>
    <row r="22" spans="1:23" ht="15">
      <c r="A22" s="133" t="e">
        <f t="shared" si="8"/>
        <v>#REF!</v>
      </c>
      <c r="C22" s="134"/>
      <c r="D22" s="135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>
        <f aca="true" t="shared" si="9" ref="O22:P29">+M22+K22+I22</f>
        <v>0</v>
      </c>
      <c r="P22" s="128">
        <f t="shared" si="9"/>
        <v>0</v>
      </c>
      <c r="Q22" s="128" t="e">
        <f t="shared" si="1"/>
        <v>#DIV/0!</v>
      </c>
      <c r="R22" s="137" t="e">
        <f t="shared" si="2"/>
        <v>#DIV/0!</v>
      </c>
      <c r="S22" s="128"/>
      <c r="T22" s="138" t="e">
        <f t="shared" si="5"/>
        <v>#DIV/0!</v>
      </c>
      <c r="U22" s="128"/>
      <c r="V22" s="128"/>
      <c r="W22" s="137" t="e">
        <f t="shared" si="6"/>
        <v>#DIV/0!</v>
      </c>
    </row>
    <row r="23" spans="1:23" ht="15">
      <c r="A23" s="133" t="e">
        <f t="shared" si="8"/>
        <v>#REF!</v>
      </c>
      <c r="C23" s="134"/>
      <c r="D23" s="135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>
        <f t="shared" si="9"/>
        <v>0</v>
      </c>
      <c r="P23" s="128">
        <f t="shared" si="9"/>
        <v>0</v>
      </c>
      <c r="Q23" s="128" t="e">
        <f t="shared" si="1"/>
        <v>#DIV/0!</v>
      </c>
      <c r="R23" s="137" t="e">
        <f t="shared" si="2"/>
        <v>#DIV/0!</v>
      </c>
      <c r="S23" s="128"/>
      <c r="T23" s="138" t="e">
        <f t="shared" si="5"/>
        <v>#DIV/0!</v>
      </c>
      <c r="U23" s="128"/>
      <c r="V23" s="128"/>
      <c r="W23" s="137" t="e">
        <f t="shared" si="6"/>
        <v>#DIV/0!</v>
      </c>
    </row>
    <row r="24" spans="1:23" ht="15">
      <c r="A24" s="133" t="e">
        <f t="shared" si="8"/>
        <v>#REF!</v>
      </c>
      <c r="C24" s="134"/>
      <c r="D24" s="135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>
        <f t="shared" si="9"/>
        <v>0</v>
      </c>
      <c r="P24" s="128">
        <f t="shared" si="9"/>
        <v>0</v>
      </c>
      <c r="Q24" s="128" t="e">
        <f t="shared" si="1"/>
        <v>#DIV/0!</v>
      </c>
      <c r="R24" s="137" t="e">
        <f t="shared" si="2"/>
        <v>#DIV/0!</v>
      </c>
      <c r="S24" s="128"/>
      <c r="T24" s="138" t="e">
        <f t="shared" si="5"/>
        <v>#DIV/0!</v>
      </c>
      <c r="U24" s="128"/>
      <c r="V24" s="128"/>
      <c r="W24" s="137" t="e">
        <f t="shared" si="6"/>
        <v>#DIV/0!</v>
      </c>
    </row>
    <row r="25" spans="1:23" ht="15">
      <c r="A25" s="133" t="e">
        <f t="shared" si="8"/>
        <v>#REF!</v>
      </c>
      <c r="C25" s="134"/>
      <c r="D25" s="135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>
        <f t="shared" si="9"/>
        <v>0</v>
      </c>
      <c r="P25" s="128">
        <f t="shared" si="9"/>
        <v>0</v>
      </c>
      <c r="Q25" s="128" t="e">
        <f t="shared" si="1"/>
        <v>#DIV/0!</v>
      </c>
      <c r="R25" s="137" t="e">
        <f t="shared" si="2"/>
        <v>#DIV/0!</v>
      </c>
      <c r="S25" s="128"/>
      <c r="T25" s="138" t="e">
        <f t="shared" si="5"/>
        <v>#DIV/0!</v>
      </c>
      <c r="U25" s="128"/>
      <c r="V25" s="128"/>
      <c r="W25" s="137" t="e">
        <f t="shared" si="6"/>
        <v>#DIV/0!</v>
      </c>
    </row>
    <row r="26" spans="1:23" ht="15">
      <c r="A26" s="133" t="e">
        <f t="shared" si="8"/>
        <v>#REF!</v>
      </c>
      <c r="C26" s="134"/>
      <c r="D26" s="135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>
        <f t="shared" si="9"/>
        <v>0</v>
      </c>
      <c r="P26" s="128">
        <f t="shared" si="9"/>
        <v>0</v>
      </c>
      <c r="Q26" s="128" t="e">
        <f t="shared" si="1"/>
        <v>#DIV/0!</v>
      </c>
      <c r="R26" s="137" t="e">
        <f t="shared" si="2"/>
        <v>#DIV/0!</v>
      </c>
      <c r="S26" s="128"/>
      <c r="T26" s="138" t="e">
        <f t="shared" si="5"/>
        <v>#DIV/0!</v>
      </c>
      <c r="U26" s="128"/>
      <c r="V26" s="128"/>
      <c r="W26" s="137" t="e">
        <f t="shared" si="6"/>
        <v>#DIV/0!</v>
      </c>
    </row>
    <row r="27" spans="1:23" ht="15">
      <c r="A27" s="133" t="e">
        <f t="shared" si="8"/>
        <v>#REF!</v>
      </c>
      <c r="C27" s="134"/>
      <c r="D27" s="135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>
        <f t="shared" si="9"/>
        <v>0</v>
      </c>
      <c r="P27" s="128">
        <f t="shared" si="9"/>
        <v>0</v>
      </c>
      <c r="Q27" s="128" t="e">
        <f t="shared" si="1"/>
        <v>#DIV/0!</v>
      </c>
      <c r="R27" s="137" t="e">
        <f t="shared" si="2"/>
        <v>#DIV/0!</v>
      </c>
      <c r="S27" s="128"/>
      <c r="T27" s="138" t="e">
        <f t="shared" si="5"/>
        <v>#DIV/0!</v>
      </c>
      <c r="U27" s="128"/>
      <c r="V27" s="128"/>
      <c r="W27" s="137" t="e">
        <f t="shared" si="6"/>
        <v>#DIV/0!</v>
      </c>
    </row>
    <row r="28" spans="1:23" ht="15">
      <c r="A28" s="133" t="e">
        <f t="shared" si="8"/>
        <v>#REF!</v>
      </c>
      <c r="C28" s="134"/>
      <c r="D28" s="135"/>
      <c r="E28" s="136"/>
      <c r="F28" s="136"/>
      <c r="G28" s="136"/>
      <c r="H28" s="136"/>
      <c r="I28" s="128"/>
      <c r="J28" s="128"/>
      <c r="K28" s="128"/>
      <c r="L28" s="128"/>
      <c r="M28" s="128"/>
      <c r="N28" s="128"/>
      <c r="O28" s="128">
        <f t="shared" si="9"/>
        <v>0</v>
      </c>
      <c r="P28" s="128">
        <f t="shared" si="9"/>
        <v>0</v>
      </c>
      <c r="Q28" s="128" t="e">
        <f t="shared" si="1"/>
        <v>#DIV/0!</v>
      </c>
      <c r="R28" s="137" t="e">
        <f t="shared" si="2"/>
        <v>#DIV/0!</v>
      </c>
      <c r="S28" s="128"/>
      <c r="T28" s="138" t="e">
        <f t="shared" si="5"/>
        <v>#DIV/0!</v>
      </c>
      <c r="U28" s="128"/>
      <c r="V28" s="128"/>
      <c r="W28" s="137" t="e">
        <f t="shared" si="6"/>
        <v>#DIV/0!</v>
      </c>
    </row>
    <row r="29" spans="1:23" ht="15">
      <c r="A29" s="133" t="e">
        <f t="shared" si="8"/>
        <v>#REF!</v>
      </c>
      <c r="C29" s="134"/>
      <c r="D29" s="135"/>
      <c r="E29" s="136"/>
      <c r="F29" s="136"/>
      <c r="G29" s="136"/>
      <c r="H29" s="136"/>
      <c r="I29" s="128"/>
      <c r="J29" s="128"/>
      <c r="K29" s="128"/>
      <c r="L29" s="128"/>
      <c r="M29" s="128"/>
      <c r="N29" s="128"/>
      <c r="O29" s="128">
        <f t="shared" si="9"/>
        <v>0</v>
      </c>
      <c r="P29" s="128">
        <f t="shared" si="9"/>
        <v>0</v>
      </c>
      <c r="Q29" s="128" t="e">
        <f t="shared" si="1"/>
        <v>#DIV/0!</v>
      </c>
      <c r="R29" s="137" t="e">
        <f t="shared" si="2"/>
        <v>#DIV/0!</v>
      </c>
      <c r="S29" s="128"/>
      <c r="T29" s="138" t="e">
        <f t="shared" si="5"/>
        <v>#DIV/0!</v>
      </c>
      <c r="U29" s="128"/>
      <c r="V29" s="128"/>
      <c r="W29" s="137" t="e">
        <f t="shared" si="6"/>
        <v>#DIV/0!</v>
      </c>
    </row>
    <row r="30" spans="15:16" ht="15">
      <c r="O30" s="141">
        <f>SUM(O5:O29)</f>
        <v>371979</v>
      </c>
      <c r="P30" s="141">
        <f>SUM(P5:P29)</f>
        <v>49356</v>
      </c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workbookViewId="0" topLeftCell="A1">
      <selection activeCell="B15" sqref="B15:H15"/>
    </sheetView>
  </sheetViews>
  <sheetFormatPr defaultColWidth="9.00390625" defaultRowHeight="12.75"/>
  <cols>
    <col min="1" max="1" width="5.25390625" style="133" bestFit="1" customWidth="1"/>
    <col min="2" max="2" width="19.0039062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14" width="10.875" style="141" bestFit="1" customWidth="1"/>
    <col min="15" max="15" width="11.875" style="141" bestFit="1" customWidth="1"/>
    <col min="16" max="16" width="10.875" style="141" bestFit="1" customWidth="1"/>
    <col min="17" max="17" width="16.125" style="141" bestFit="1" customWidth="1"/>
    <col min="18" max="18" width="14.625" style="141" bestFit="1" customWidth="1"/>
    <col min="19" max="19" width="11.875" style="141" bestFit="1" customWidth="1"/>
    <col min="20" max="20" width="7.875" style="130" bestFit="1" customWidth="1"/>
    <col min="21" max="21" width="13.75390625" style="130" bestFit="1" customWidth="1"/>
    <col min="22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>
      <c r="A5" s="131">
        <v>1</v>
      </c>
      <c r="B5" s="173" t="s">
        <v>82</v>
      </c>
      <c r="C5" s="115">
        <v>38856</v>
      </c>
      <c r="D5" s="116" t="s">
        <v>73</v>
      </c>
      <c r="E5" s="136" t="s">
        <v>79</v>
      </c>
      <c r="F5" s="116">
        <v>60</v>
      </c>
      <c r="G5" s="116">
        <v>61</v>
      </c>
      <c r="H5" s="116">
        <v>2</v>
      </c>
      <c r="I5" s="128">
        <v>33931</v>
      </c>
      <c r="J5" s="128">
        <v>3762</v>
      </c>
      <c r="K5" s="128">
        <v>38400</v>
      </c>
      <c r="L5" s="128">
        <v>4271</v>
      </c>
      <c r="M5" s="128">
        <v>32458</v>
      </c>
      <c r="N5" s="128">
        <v>3594</v>
      </c>
      <c r="O5" s="128">
        <f aca="true" t="shared" si="0" ref="O5:P19">+M5+K5+I5</f>
        <v>104789</v>
      </c>
      <c r="P5" s="128">
        <f t="shared" si="0"/>
        <v>11627</v>
      </c>
      <c r="Q5" s="128">
        <f aca="true" t="shared" si="1" ref="Q5:Q27">+P5/G5</f>
        <v>190.60655737704917</v>
      </c>
      <c r="R5" s="137">
        <f aca="true" t="shared" si="2" ref="R5:R27">+O5/P5</f>
        <v>9.012556979444396</v>
      </c>
      <c r="S5" s="128">
        <v>177618</v>
      </c>
      <c r="T5" s="138">
        <f>(+S5-O5)/S5</f>
        <v>0.4100316409372924</v>
      </c>
      <c r="U5" s="128">
        <v>385582</v>
      </c>
      <c r="V5" s="128">
        <v>43221</v>
      </c>
      <c r="W5" s="137">
        <f aca="true" t="shared" si="3" ref="W5:W27">+U5/V5</f>
        <v>8.921172578144883</v>
      </c>
    </row>
    <row r="6" spans="1:23" ht="15">
      <c r="A6" s="131">
        <v>2</v>
      </c>
      <c r="B6" s="173" t="s">
        <v>80</v>
      </c>
      <c r="C6" s="115">
        <v>38870</v>
      </c>
      <c r="D6" s="116" t="s">
        <v>73</v>
      </c>
      <c r="E6" s="136" t="s">
        <v>76</v>
      </c>
      <c r="F6" s="116">
        <v>82</v>
      </c>
      <c r="G6" s="116">
        <v>81</v>
      </c>
      <c r="H6" s="116">
        <v>3</v>
      </c>
      <c r="I6" s="128">
        <v>12538</v>
      </c>
      <c r="J6" s="128">
        <v>1822</v>
      </c>
      <c r="K6" s="128">
        <v>19920</v>
      </c>
      <c r="L6" s="128">
        <v>2636</v>
      </c>
      <c r="M6" s="128">
        <v>13768</v>
      </c>
      <c r="N6" s="128">
        <v>1808</v>
      </c>
      <c r="O6" s="128">
        <f t="shared" si="0"/>
        <v>46226</v>
      </c>
      <c r="P6" s="128">
        <f t="shared" si="0"/>
        <v>6266</v>
      </c>
      <c r="Q6" s="128">
        <f t="shared" si="1"/>
        <v>77.35802469135803</v>
      </c>
      <c r="R6" s="137">
        <f t="shared" si="2"/>
        <v>7.377274178104054</v>
      </c>
      <c r="S6" s="128">
        <v>93386</v>
      </c>
      <c r="T6" s="138">
        <f>(+S6-O6)/S6</f>
        <v>0.5050007495770243</v>
      </c>
      <c r="U6" s="128">
        <v>324167</v>
      </c>
      <c r="V6" s="128">
        <v>43241</v>
      </c>
      <c r="W6" s="137">
        <f t="shared" si="3"/>
        <v>7.496750768946139</v>
      </c>
    </row>
    <row r="7" spans="1:23" ht="15">
      <c r="A7" s="131">
        <v>3</v>
      </c>
      <c r="B7" s="173" t="s">
        <v>53</v>
      </c>
      <c r="C7" s="115">
        <v>38856</v>
      </c>
      <c r="D7" s="116" t="s">
        <v>73</v>
      </c>
      <c r="E7" s="136" t="s">
        <v>74</v>
      </c>
      <c r="F7" s="116">
        <v>160</v>
      </c>
      <c r="G7" s="116">
        <v>53</v>
      </c>
      <c r="H7" s="116">
        <v>4</v>
      </c>
      <c r="I7" s="128">
        <v>5427</v>
      </c>
      <c r="J7" s="128">
        <v>1113</v>
      </c>
      <c r="K7" s="128">
        <v>6830</v>
      </c>
      <c r="L7" s="128">
        <v>1362</v>
      </c>
      <c r="M7" s="128">
        <v>7019</v>
      </c>
      <c r="N7" s="128">
        <v>1388</v>
      </c>
      <c r="O7" s="128">
        <f t="shared" si="0"/>
        <v>19276</v>
      </c>
      <c r="P7" s="128">
        <f t="shared" si="0"/>
        <v>3863</v>
      </c>
      <c r="Q7" s="128">
        <f t="shared" si="1"/>
        <v>72.88679245283019</v>
      </c>
      <c r="R7" s="137">
        <f t="shared" si="2"/>
        <v>4.989904219518509</v>
      </c>
      <c r="S7" s="128">
        <v>45919</v>
      </c>
      <c r="T7" s="138">
        <f>(+S7-O7)/S7</f>
        <v>0.5802173392277706</v>
      </c>
      <c r="U7" s="128">
        <v>1106364</v>
      </c>
      <c r="V7" s="128">
        <v>169415</v>
      </c>
      <c r="W7" s="137">
        <f t="shared" si="3"/>
        <v>6.5304961189977275</v>
      </c>
    </row>
    <row r="8" spans="1:23" ht="15">
      <c r="A8" s="131">
        <v>4</v>
      </c>
      <c r="B8" s="173" t="s">
        <v>72</v>
      </c>
      <c r="C8" s="115">
        <v>38863</v>
      </c>
      <c r="D8" s="116" t="s">
        <v>73</v>
      </c>
      <c r="E8" s="136" t="s">
        <v>76</v>
      </c>
      <c r="F8" s="116">
        <v>47</v>
      </c>
      <c r="G8" s="116">
        <v>36</v>
      </c>
      <c r="H8" s="116">
        <v>4</v>
      </c>
      <c r="I8" s="128">
        <v>4082</v>
      </c>
      <c r="J8" s="128">
        <v>747</v>
      </c>
      <c r="K8" s="128">
        <v>5788</v>
      </c>
      <c r="L8" s="128">
        <v>1028</v>
      </c>
      <c r="M8" s="128">
        <v>4824</v>
      </c>
      <c r="N8" s="128">
        <v>884</v>
      </c>
      <c r="O8" s="128">
        <f t="shared" si="0"/>
        <v>14694</v>
      </c>
      <c r="P8" s="128">
        <f t="shared" si="0"/>
        <v>2659</v>
      </c>
      <c r="Q8" s="128">
        <f t="shared" si="1"/>
        <v>73.86111111111111</v>
      </c>
      <c r="R8" s="137">
        <f t="shared" si="2"/>
        <v>5.526137645731478</v>
      </c>
      <c r="S8" s="128">
        <v>30252</v>
      </c>
      <c r="T8" s="138">
        <f>(+S8-O8)/S8</f>
        <v>0.5142800476001587</v>
      </c>
      <c r="U8" s="128">
        <v>331282</v>
      </c>
      <c r="V8" s="128">
        <v>40201</v>
      </c>
      <c r="W8" s="137">
        <f t="shared" si="3"/>
        <v>8.240640780080097</v>
      </c>
    </row>
    <row r="9" spans="1:23" ht="15">
      <c r="A9" s="131">
        <v>5</v>
      </c>
      <c r="B9" s="173" t="s">
        <v>52</v>
      </c>
      <c r="C9" s="115">
        <v>38842</v>
      </c>
      <c r="D9" s="116" t="s">
        <v>73</v>
      </c>
      <c r="E9" s="136" t="s">
        <v>79</v>
      </c>
      <c r="F9" s="116">
        <v>173</v>
      </c>
      <c r="G9" s="116">
        <v>19</v>
      </c>
      <c r="H9" s="116">
        <v>7</v>
      </c>
      <c r="I9" s="128">
        <v>1104</v>
      </c>
      <c r="J9" s="128">
        <v>266</v>
      </c>
      <c r="K9" s="128">
        <v>1460</v>
      </c>
      <c r="L9" s="128">
        <v>320</v>
      </c>
      <c r="M9" s="128">
        <v>1691</v>
      </c>
      <c r="N9" s="128">
        <v>374</v>
      </c>
      <c r="O9" s="128">
        <f t="shared" si="0"/>
        <v>4255</v>
      </c>
      <c r="P9" s="128">
        <f t="shared" si="0"/>
        <v>960</v>
      </c>
      <c r="Q9" s="128">
        <f t="shared" si="1"/>
        <v>50.526315789473685</v>
      </c>
      <c r="R9" s="137">
        <f>+O9/P9</f>
        <v>4.432291666666667</v>
      </c>
      <c r="S9" s="128">
        <v>14701</v>
      </c>
      <c r="T9" s="138">
        <f aca="true" t="shared" si="4" ref="T9:T27">(+S9-O9)/S9</f>
        <v>0.7105639072171961</v>
      </c>
      <c r="U9" s="128">
        <v>2809292</v>
      </c>
      <c r="V9" s="128">
        <v>375721</v>
      </c>
      <c r="W9" s="137">
        <f t="shared" si="3"/>
        <v>7.477069421192853</v>
      </c>
    </row>
    <row r="10" spans="1:23" ht="15">
      <c r="A10" s="131">
        <v>6</v>
      </c>
      <c r="B10" s="173" t="s">
        <v>49</v>
      </c>
      <c r="C10" s="115">
        <v>38815</v>
      </c>
      <c r="D10" s="116" t="s">
        <v>73</v>
      </c>
      <c r="E10" s="136" t="s">
        <v>76</v>
      </c>
      <c r="F10" s="116">
        <v>94</v>
      </c>
      <c r="G10" s="116">
        <v>10</v>
      </c>
      <c r="H10" s="116">
        <v>10</v>
      </c>
      <c r="I10" s="158">
        <v>733</v>
      </c>
      <c r="J10" s="158">
        <v>173</v>
      </c>
      <c r="K10" s="158">
        <v>992</v>
      </c>
      <c r="L10" s="158">
        <v>219</v>
      </c>
      <c r="M10" s="158">
        <v>773</v>
      </c>
      <c r="N10" s="158">
        <v>187</v>
      </c>
      <c r="O10" s="128">
        <f>+M10+K10+I10</f>
        <v>2498</v>
      </c>
      <c r="P10" s="128">
        <f>+N10+L10+J10</f>
        <v>579</v>
      </c>
      <c r="Q10" s="128">
        <f>+P10/G10</f>
        <v>57.9</v>
      </c>
      <c r="R10" s="137">
        <f>+O10/P10</f>
        <v>4.31433506044905</v>
      </c>
      <c r="S10" s="128">
        <v>1707</v>
      </c>
      <c r="T10" s="138">
        <f aca="true" t="shared" si="5" ref="T10:T15">(+S10-O10)/S10</f>
        <v>-0.46338605741066197</v>
      </c>
      <c r="U10" s="128">
        <v>982964</v>
      </c>
      <c r="V10" s="128">
        <v>144896</v>
      </c>
      <c r="W10" s="137">
        <f>+U10/V10</f>
        <v>6.783927782685512</v>
      </c>
    </row>
    <row r="11" spans="1:23" ht="15">
      <c r="A11" s="131">
        <v>7</v>
      </c>
      <c r="B11" s="173" t="s">
        <v>51</v>
      </c>
      <c r="C11" s="115">
        <v>38835</v>
      </c>
      <c r="D11" s="116" t="s">
        <v>73</v>
      </c>
      <c r="E11" s="136" t="s">
        <v>75</v>
      </c>
      <c r="F11" s="116">
        <v>71</v>
      </c>
      <c r="G11" s="116">
        <v>7</v>
      </c>
      <c r="H11" s="116">
        <v>8</v>
      </c>
      <c r="I11" s="128">
        <v>522</v>
      </c>
      <c r="J11" s="128">
        <v>109</v>
      </c>
      <c r="K11" s="128">
        <v>843</v>
      </c>
      <c r="L11" s="128">
        <v>174</v>
      </c>
      <c r="M11" s="128">
        <v>804</v>
      </c>
      <c r="N11" s="128">
        <v>160</v>
      </c>
      <c r="O11" s="128">
        <f t="shared" si="0"/>
        <v>2169</v>
      </c>
      <c r="P11" s="128">
        <f t="shared" si="0"/>
        <v>443</v>
      </c>
      <c r="Q11" s="128">
        <f t="shared" si="1"/>
        <v>63.285714285714285</v>
      </c>
      <c r="R11" s="137">
        <f>+O11/P11</f>
        <v>4.8961625282167045</v>
      </c>
      <c r="S11" s="128">
        <v>6165</v>
      </c>
      <c r="T11" s="138">
        <f t="shared" si="5"/>
        <v>0.6481751824817519</v>
      </c>
      <c r="U11" s="128">
        <v>993292</v>
      </c>
      <c r="V11" s="128">
        <v>121133</v>
      </c>
      <c r="W11" s="137">
        <f t="shared" si="3"/>
        <v>8.200011557544187</v>
      </c>
    </row>
    <row r="12" spans="1:23" ht="15">
      <c r="A12" s="131">
        <v>8</v>
      </c>
      <c r="B12" s="173" t="s">
        <v>50</v>
      </c>
      <c r="C12" s="115">
        <v>38828</v>
      </c>
      <c r="D12" s="116" t="s">
        <v>73</v>
      </c>
      <c r="E12" s="136" t="s">
        <v>76</v>
      </c>
      <c r="F12" s="116">
        <v>46</v>
      </c>
      <c r="G12" s="116">
        <v>4</v>
      </c>
      <c r="H12" s="116">
        <v>9</v>
      </c>
      <c r="I12" s="128">
        <v>429</v>
      </c>
      <c r="J12" s="128">
        <v>102</v>
      </c>
      <c r="K12" s="128">
        <v>834</v>
      </c>
      <c r="L12" s="128">
        <v>182</v>
      </c>
      <c r="M12" s="128">
        <v>674</v>
      </c>
      <c r="N12" s="128">
        <v>151</v>
      </c>
      <c r="O12" s="128">
        <f>+M12+K12+I12</f>
        <v>1937</v>
      </c>
      <c r="P12" s="128">
        <f>+N12+L12+J12</f>
        <v>435</v>
      </c>
      <c r="Q12" s="128">
        <f>+P12/G12</f>
        <v>108.75</v>
      </c>
      <c r="R12" s="137">
        <f>+O12/P12</f>
        <v>4.4528735632183905</v>
      </c>
      <c r="S12" s="128">
        <v>8</v>
      </c>
      <c r="T12" s="138">
        <f t="shared" si="5"/>
        <v>-241.125</v>
      </c>
      <c r="U12" s="128">
        <v>286840</v>
      </c>
      <c r="V12" s="128">
        <v>36558</v>
      </c>
      <c r="W12" s="137">
        <f>+U12/V12</f>
        <v>7.846162262705837</v>
      </c>
    </row>
    <row r="13" spans="1:23" ht="15">
      <c r="A13" s="131">
        <v>9</v>
      </c>
      <c r="B13" s="174" t="s">
        <v>20</v>
      </c>
      <c r="C13" s="95">
        <v>38779</v>
      </c>
      <c r="D13" s="42" t="s">
        <v>73</v>
      </c>
      <c r="E13" s="136" t="s">
        <v>76</v>
      </c>
      <c r="F13" s="42">
        <v>60</v>
      </c>
      <c r="G13" s="43">
        <v>4</v>
      </c>
      <c r="H13" s="116">
        <v>30</v>
      </c>
      <c r="I13" s="128">
        <v>133</v>
      </c>
      <c r="J13" s="128">
        <v>32</v>
      </c>
      <c r="K13" s="128">
        <v>396</v>
      </c>
      <c r="L13" s="128">
        <v>88</v>
      </c>
      <c r="M13" s="128">
        <v>258</v>
      </c>
      <c r="N13" s="128">
        <v>60</v>
      </c>
      <c r="O13" s="128">
        <f t="shared" si="0"/>
        <v>787</v>
      </c>
      <c r="P13" s="128">
        <f t="shared" si="0"/>
        <v>180</v>
      </c>
      <c r="Q13" s="128">
        <f t="shared" si="1"/>
        <v>45</v>
      </c>
      <c r="R13" s="137">
        <f>+O13/P13</f>
        <v>4.372222222222222</v>
      </c>
      <c r="S13" s="128">
        <v>1223</v>
      </c>
      <c r="T13" s="138">
        <f t="shared" si="5"/>
        <v>0.3565004088307441</v>
      </c>
      <c r="U13" s="128">
        <v>973231</v>
      </c>
      <c r="V13" s="128">
        <v>144991</v>
      </c>
      <c r="W13" s="137">
        <f>+U13/V13</f>
        <v>6.712354559938203</v>
      </c>
    </row>
    <row r="14" spans="1:23" ht="15">
      <c r="A14" s="131">
        <v>10</v>
      </c>
      <c r="B14" s="173" t="s">
        <v>32</v>
      </c>
      <c r="C14" s="115">
        <v>39060</v>
      </c>
      <c r="D14" s="116" t="s">
        <v>73</v>
      </c>
      <c r="E14" s="150" t="s">
        <v>76</v>
      </c>
      <c r="F14" s="116">
        <v>77</v>
      </c>
      <c r="G14" s="116">
        <v>2</v>
      </c>
      <c r="H14" s="116">
        <v>51</v>
      </c>
      <c r="I14" s="128">
        <v>12</v>
      </c>
      <c r="J14" s="128">
        <v>3</v>
      </c>
      <c r="K14" s="128">
        <v>102</v>
      </c>
      <c r="L14" s="128">
        <v>23</v>
      </c>
      <c r="M14" s="128">
        <v>62</v>
      </c>
      <c r="N14" s="128">
        <v>14</v>
      </c>
      <c r="O14" s="128">
        <f t="shared" si="0"/>
        <v>176</v>
      </c>
      <c r="P14" s="128">
        <f t="shared" si="0"/>
        <v>40</v>
      </c>
      <c r="Q14" s="128">
        <f t="shared" si="1"/>
        <v>20</v>
      </c>
      <c r="R14" s="137">
        <f t="shared" si="2"/>
        <v>4.4</v>
      </c>
      <c r="S14" s="128">
        <v>12</v>
      </c>
      <c r="T14" s="138">
        <f t="shared" si="5"/>
        <v>-13.666666666666666</v>
      </c>
      <c r="U14" s="128">
        <v>1926313</v>
      </c>
      <c r="V14" s="128">
        <v>282206</v>
      </c>
      <c r="W14" s="137">
        <f>+U14/V14</f>
        <v>6.825910859443102</v>
      </c>
    </row>
    <row r="15" spans="1:23" ht="15">
      <c r="A15" s="131">
        <v>11</v>
      </c>
      <c r="B15" s="175" t="s">
        <v>48</v>
      </c>
      <c r="C15" s="115">
        <v>38506</v>
      </c>
      <c r="D15" s="116" t="s">
        <v>73</v>
      </c>
      <c r="E15" s="150" t="s">
        <v>77</v>
      </c>
      <c r="F15" s="116">
        <v>106</v>
      </c>
      <c r="G15" s="116">
        <v>1</v>
      </c>
      <c r="H15" s="116">
        <v>54</v>
      </c>
      <c r="I15" s="176"/>
      <c r="J15" s="151"/>
      <c r="K15" s="151"/>
      <c r="L15" s="151"/>
      <c r="M15" s="151">
        <v>18</v>
      </c>
      <c r="N15" s="151">
        <v>3</v>
      </c>
      <c r="O15" s="151">
        <f t="shared" si="0"/>
        <v>18</v>
      </c>
      <c r="P15" s="151">
        <f t="shared" si="0"/>
        <v>3</v>
      </c>
      <c r="Q15" s="151">
        <f t="shared" si="1"/>
        <v>3</v>
      </c>
      <c r="R15" s="152">
        <f t="shared" si="2"/>
        <v>6</v>
      </c>
      <c r="S15" s="151">
        <v>12</v>
      </c>
      <c r="T15" s="153">
        <f t="shared" si="5"/>
        <v>-0.5</v>
      </c>
      <c r="U15" s="151">
        <v>1517693</v>
      </c>
      <c r="V15" s="151">
        <v>236683</v>
      </c>
      <c r="W15" s="152">
        <f>+U15/V15</f>
        <v>6.412344781839</v>
      </c>
    </row>
    <row r="16" spans="1:24" ht="15">
      <c r="A16" s="133" t="e">
        <f>+#REF!+1</f>
        <v>#REF!</v>
      </c>
      <c r="B16" s="142"/>
      <c r="C16" s="143"/>
      <c r="D16" s="144"/>
      <c r="E16" s="145"/>
      <c r="F16" s="145"/>
      <c r="G16" s="145"/>
      <c r="H16" s="145"/>
      <c r="I16" s="147"/>
      <c r="J16" s="147"/>
      <c r="K16" s="147"/>
      <c r="L16" s="147"/>
      <c r="M16" s="147"/>
      <c r="N16" s="147"/>
      <c r="O16" s="147">
        <f t="shared" si="0"/>
        <v>0</v>
      </c>
      <c r="P16" s="147">
        <f t="shared" si="0"/>
        <v>0</v>
      </c>
      <c r="Q16" s="147" t="e">
        <f t="shared" si="1"/>
        <v>#DIV/0!</v>
      </c>
      <c r="R16" s="148" t="e">
        <f t="shared" si="2"/>
        <v>#DIV/0!</v>
      </c>
      <c r="S16" s="147"/>
      <c r="T16" s="149" t="e">
        <f t="shared" si="4"/>
        <v>#DIV/0!</v>
      </c>
      <c r="U16" s="147"/>
      <c r="V16" s="147"/>
      <c r="W16" s="148" t="e">
        <f t="shared" si="3"/>
        <v>#DIV/0!</v>
      </c>
      <c r="X16" s="142"/>
    </row>
    <row r="17" spans="1:23" ht="15">
      <c r="A17" s="133" t="e">
        <f aca="true" t="shared" si="6" ref="A17:A27">+A16+1</f>
        <v>#REF!</v>
      </c>
      <c r="C17" s="134"/>
      <c r="D17" s="135"/>
      <c r="E17" s="136"/>
      <c r="F17" s="136"/>
      <c r="G17" s="136"/>
      <c r="H17" s="136"/>
      <c r="I17" s="128"/>
      <c r="J17" s="128"/>
      <c r="K17" s="128"/>
      <c r="L17" s="128"/>
      <c r="M17" s="128"/>
      <c r="N17" s="128"/>
      <c r="O17" s="128">
        <f t="shared" si="0"/>
        <v>0</v>
      </c>
      <c r="P17" s="128">
        <f t="shared" si="0"/>
        <v>0</v>
      </c>
      <c r="Q17" s="128" t="e">
        <f t="shared" si="1"/>
        <v>#DIV/0!</v>
      </c>
      <c r="R17" s="137" t="e">
        <f t="shared" si="2"/>
        <v>#DIV/0!</v>
      </c>
      <c r="S17" s="128"/>
      <c r="T17" s="138" t="e">
        <f t="shared" si="4"/>
        <v>#DIV/0!</v>
      </c>
      <c r="U17" s="128"/>
      <c r="V17" s="128"/>
      <c r="W17" s="137" t="e">
        <f t="shared" si="3"/>
        <v>#DIV/0!</v>
      </c>
    </row>
    <row r="18" spans="1:23" ht="15">
      <c r="A18" s="133" t="e">
        <f t="shared" si="6"/>
        <v>#REF!</v>
      </c>
      <c r="C18" s="134"/>
      <c r="D18" s="135"/>
      <c r="E18" s="136"/>
      <c r="F18" s="136"/>
      <c r="G18" s="136"/>
      <c r="H18" s="136"/>
      <c r="I18" s="128"/>
      <c r="J18" s="128"/>
      <c r="K18" s="128"/>
      <c r="L18" s="128"/>
      <c r="M18" s="128"/>
      <c r="N18" s="128"/>
      <c r="O18" s="128">
        <f t="shared" si="0"/>
        <v>0</v>
      </c>
      <c r="P18" s="128">
        <f t="shared" si="0"/>
        <v>0</v>
      </c>
      <c r="Q18" s="128" t="e">
        <f t="shared" si="1"/>
        <v>#DIV/0!</v>
      </c>
      <c r="R18" s="137" t="e">
        <f t="shared" si="2"/>
        <v>#DIV/0!</v>
      </c>
      <c r="S18" s="128"/>
      <c r="T18" s="138" t="e">
        <f t="shared" si="4"/>
        <v>#DIV/0!</v>
      </c>
      <c r="U18" s="128"/>
      <c r="V18" s="128"/>
      <c r="W18" s="137" t="e">
        <f t="shared" si="3"/>
        <v>#DIV/0!</v>
      </c>
    </row>
    <row r="19" spans="1:23" ht="15">
      <c r="A19" s="133" t="e">
        <f t="shared" si="6"/>
        <v>#REF!</v>
      </c>
      <c r="C19" s="134"/>
      <c r="D19" s="135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>
        <f t="shared" si="0"/>
        <v>0</v>
      </c>
      <c r="P19" s="128">
        <f t="shared" si="0"/>
        <v>0</v>
      </c>
      <c r="Q19" s="128" t="e">
        <f t="shared" si="1"/>
        <v>#DIV/0!</v>
      </c>
      <c r="R19" s="137" t="e">
        <f t="shared" si="2"/>
        <v>#DIV/0!</v>
      </c>
      <c r="S19" s="128"/>
      <c r="T19" s="138" t="e">
        <f t="shared" si="4"/>
        <v>#DIV/0!</v>
      </c>
      <c r="U19" s="128"/>
      <c r="V19" s="128"/>
      <c r="W19" s="137" t="e">
        <f t="shared" si="3"/>
        <v>#DIV/0!</v>
      </c>
    </row>
    <row r="20" spans="1:23" ht="15">
      <c r="A20" s="133" t="e">
        <f t="shared" si="6"/>
        <v>#REF!</v>
      </c>
      <c r="C20" s="134"/>
      <c r="D20" s="135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>
        <f aca="true" t="shared" si="7" ref="O20:P27">+M20+K20+I20</f>
        <v>0</v>
      </c>
      <c r="P20" s="128">
        <f t="shared" si="7"/>
        <v>0</v>
      </c>
      <c r="Q20" s="128" t="e">
        <f t="shared" si="1"/>
        <v>#DIV/0!</v>
      </c>
      <c r="R20" s="137" t="e">
        <f t="shared" si="2"/>
        <v>#DIV/0!</v>
      </c>
      <c r="S20" s="128"/>
      <c r="T20" s="138" t="e">
        <f t="shared" si="4"/>
        <v>#DIV/0!</v>
      </c>
      <c r="U20" s="128"/>
      <c r="V20" s="128"/>
      <c r="W20" s="137" t="e">
        <f t="shared" si="3"/>
        <v>#DIV/0!</v>
      </c>
    </row>
    <row r="21" spans="1:23" ht="15">
      <c r="A21" s="133" t="e">
        <f t="shared" si="6"/>
        <v>#REF!</v>
      </c>
      <c r="C21" s="134"/>
      <c r="D21" s="135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>
        <f t="shared" si="7"/>
        <v>0</v>
      </c>
      <c r="P21" s="128">
        <f t="shared" si="7"/>
        <v>0</v>
      </c>
      <c r="Q21" s="128" t="e">
        <f t="shared" si="1"/>
        <v>#DIV/0!</v>
      </c>
      <c r="R21" s="137" t="e">
        <f t="shared" si="2"/>
        <v>#DIV/0!</v>
      </c>
      <c r="S21" s="128"/>
      <c r="T21" s="138" t="e">
        <f t="shared" si="4"/>
        <v>#DIV/0!</v>
      </c>
      <c r="U21" s="128"/>
      <c r="V21" s="128"/>
      <c r="W21" s="137" t="e">
        <f t="shared" si="3"/>
        <v>#DIV/0!</v>
      </c>
    </row>
    <row r="22" spans="1:23" ht="15">
      <c r="A22" s="133" t="e">
        <f t="shared" si="6"/>
        <v>#REF!</v>
      </c>
      <c r="C22" s="134"/>
      <c r="D22" s="135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>
        <f t="shared" si="7"/>
        <v>0</v>
      </c>
      <c r="P22" s="128">
        <f t="shared" si="7"/>
        <v>0</v>
      </c>
      <c r="Q22" s="128" t="e">
        <f t="shared" si="1"/>
        <v>#DIV/0!</v>
      </c>
      <c r="R22" s="137" t="e">
        <f t="shared" si="2"/>
        <v>#DIV/0!</v>
      </c>
      <c r="S22" s="128"/>
      <c r="T22" s="138" t="e">
        <f t="shared" si="4"/>
        <v>#DIV/0!</v>
      </c>
      <c r="U22" s="128"/>
      <c r="V22" s="128"/>
      <c r="W22" s="137" t="e">
        <f t="shared" si="3"/>
        <v>#DIV/0!</v>
      </c>
    </row>
    <row r="23" spans="1:23" ht="15">
      <c r="A23" s="133" t="e">
        <f t="shared" si="6"/>
        <v>#REF!</v>
      </c>
      <c r="C23" s="134"/>
      <c r="D23" s="135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>
        <f t="shared" si="7"/>
        <v>0</v>
      </c>
      <c r="P23" s="128">
        <f t="shared" si="7"/>
        <v>0</v>
      </c>
      <c r="Q23" s="128" t="e">
        <f t="shared" si="1"/>
        <v>#DIV/0!</v>
      </c>
      <c r="R23" s="137" t="e">
        <f t="shared" si="2"/>
        <v>#DIV/0!</v>
      </c>
      <c r="S23" s="128"/>
      <c r="T23" s="138" t="e">
        <f t="shared" si="4"/>
        <v>#DIV/0!</v>
      </c>
      <c r="U23" s="128"/>
      <c r="V23" s="128"/>
      <c r="W23" s="137" t="e">
        <f t="shared" si="3"/>
        <v>#DIV/0!</v>
      </c>
    </row>
    <row r="24" spans="1:23" ht="15">
      <c r="A24" s="133" t="e">
        <f t="shared" si="6"/>
        <v>#REF!</v>
      </c>
      <c r="C24" s="134"/>
      <c r="D24" s="135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>
        <f t="shared" si="7"/>
        <v>0</v>
      </c>
      <c r="P24" s="128">
        <f t="shared" si="7"/>
        <v>0</v>
      </c>
      <c r="Q24" s="128" t="e">
        <f t="shared" si="1"/>
        <v>#DIV/0!</v>
      </c>
      <c r="R24" s="137" t="e">
        <f t="shared" si="2"/>
        <v>#DIV/0!</v>
      </c>
      <c r="S24" s="128"/>
      <c r="T24" s="138" t="e">
        <f t="shared" si="4"/>
        <v>#DIV/0!</v>
      </c>
      <c r="U24" s="128"/>
      <c r="V24" s="128"/>
      <c r="W24" s="137" t="e">
        <f t="shared" si="3"/>
        <v>#DIV/0!</v>
      </c>
    </row>
    <row r="25" spans="1:23" ht="15">
      <c r="A25" s="133" t="e">
        <f t="shared" si="6"/>
        <v>#REF!</v>
      </c>
      <c r="C25" s="134"/>
      <c r="D25" s="135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>
        <f t="shared" si="7"/>
        <v>0</v>
      </c>
      <c r="P25" s="128">
        <f t="shared" si="7"/>
        <v>0</v>
      </c>
      <c r="Q25" s="128" t="e">
        <f t="shared" si="1"/>
        <v>#DIV/0!</v>
      </c>
      <c r="R25" s="137" t="e">
        <f t="shared" si="2"/>
        <v>#DIV/0!</v>
      </c>
      <c r="S25" s="128"/>
      <c r="T25" s="138" t="e">
        <f t="shared" si="4"/>
        <v>#DIV/0!</v>
      </c>
      <c r="U25" s="128"/>
      <c r="V25" s="128"/>
      <c r="W25" s="137" t="e">
        <f t="shared" si="3"/>
        <v>#DIV/0!</v>
      </c>
    </row>
    <row r="26" spans="1:23" ht="15">
      <c r="A26" s="133" t="e">
        <f t="shared" si="6"/>
        <v>#REF!</v>
      </c>
      <c r="C26" s="134"/>
      <c r="D26" s="135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>
        <f t="shared" si="7"/>
        <v>0</v>
      </c>
      <c r="P26" s="128">
        <f t="shared" si="7"/>
        <v>0</v>
      </c>
      <c r="Q26" s="128" t="e">
        <f t="shared" si="1"/>
        <v>#DIV/0!</v>
      </c>
      <c r="R26" s="137" t="e">
        <f t="shared" si="2"/>
        <v>#DIV/0!</v>
      </c>
      <c r="S26" s="128"/>
      <c r="T26" s="138" t="e">
        <f t="shared" si="4"/>
        <v>#DIV/0!</v>
      </c>
      <c r="U26" s="128"/>
      <c r="V26" s="128"/>
      <c r="W26" s="137" t="e">
        <f t="shared" si="3"/>
        <v>#DIV/0!</v>
      </c>
    </row>
    <row r="27" spans="1:23" ht="15">
      <c r="A27" s="133" t="e">
        <f t="shared" si="6"/>
        <v>#REF!</v>
      </c>
      <c r="C27" s="134"/>
      <c r="D27" s="135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>
        <f t="shared" si="7"/>
        <v>0</v>
      </c>
      <c r="P27" s="128">
        <f t="shared" si="7"/>
        <v>0</v>
      </c>
      <c r="Q27" s="128" t="e">
        <f t="shared" si="1"/>
        <v>#DIV/0!</v>
      </c>
      <c r="R27" s="137" t="e">
        <f t="shared" si="2"/>
        <v>#DIV/0!</v>
      </c>
      <c r="S27" s="128"/>
      <c r="T27" s="138" t="e">
        <f t="shared" si="4"/>
        <v>#DIV/0!</v>
      </c>
      <c r="U27" s="128"/>
      <c r="V27" s="128"/>
      <c r="W27" s="137" t="e">
        <f t="shared" si="3"/>
        <v>#DIV/0!</v>
      </c>
    </row>
    <row r="28" spans="15:16" ht="15">
      <c r="O28" s="141">
        <f>SUM(O5:O27)</f>
        <v>196825</v>
      </c>
      <c r="P28" s="141">
        <f>SUM(P5:P27)</f>
        <v>27055</v>
      </c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 topLeftCell="A1">
      <selection activeCell="C19" sqref="C19"/>
    </sheetView>
  </sheetViews>
  <sheetFormatPr defaultColWidth="9.00390625" defaultRowHeight="12.75"/>
  <cols>
    <col min="1" max="1" width="5.25390625" style="133" bestFit="1" customWidth="1"/>
    <col min="2" max="2" width="19.0039062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14" width="10.875" style="141" bestFit="1" customWidth="1"/>
    <col min="15" max="15" width="11.875" style="141" bestFit="1" customWidth="1"/>
    <col min="16" max="16" width="10.875" style="141" bestFit="1" customWidth="1"/>
    <col min="17" max="17" width="16.125" style="141" bestFit="1" customWidth="1"/>
    <col min="18" max="18" width="14.625" style="141" bestFit="1" customWidth="1"/>
    <col min="19" max="19" width="11.875" style="141" bestFit="1" customWidth="1"/>
    <col min="20" max="20" width="7.875" style="130" bestFit="1" customWidth="1"/>
    <col min="21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>
      <c r="A5" s="131">
        <v>1</v>
      </c>
      <c r="B5" s="173" t="s">
        <v>82</v>
      </c>
      <c r="C5" s="115">
        <v>38856</v>
      </c>
      <c r="D5" s="116" t="s">
        <v>73</v>
      </c>
      <c r="E5" s="136" t="s">
        <v>79</v>
      </c>
      <c r="F5" s="116">
        <v>60</v>
      </c>
      <c r="G5" s="116">
        <v>56</v>
      </c>
      <c r="H5" s="116">
        <v>3</v>
      </c>
      <c r="I5" s="128">
        <v>13015</v>
      </c>
      <c r="J5" s="128">
        <v>1579</v>
      </c>
      <c r="K5" s="128">
        <v>18393</v>
      </c>
      <c r="L5" s="128">
        <v>2150</v>
      </c>
      <c r="M5" s="128">
        <v>19623</v>
      </c>
      <c r="N5" s="128">
        <v>2321</v>
      </c>
      <c r="O5" s="128">
        <f aca="true" t="shared" si="0" ref="O5:P21">+M5+K5+I5</f>
        <v>51031</v>
      </c>
      <c r="P5" s="128">
        <f t="shared" si="0"/>
        <v>6050</v>
      </c>
      <c r="Q5" s="128">
        <f aca="true" t="shared" si="1" ref="Q5:Q28">+P5/G5</f>
        <v>108.03571428571429</v>
      </c>
      <c r="R5" s="137">
        <f aca="true" t="shared" si="2" ref="R5:R28">+O5/P5</f>
        <v>8.43487603305785</v>
      </c>
      <c r="S5" s="128">
        <v>104789</v>
      </c>
      <c r="T5" s="138">
        <f>(+S5-O5)/S5</f>
        <v>0.513011861932073</v>
      </c>
      <c r="U5" s="128">
        <v>505826</v>
      </c>
      <c r="V5" s="128">
        <v>58464</v>
      </c>
      <c r="W5" s="137">
        <f aca="true" t="shared" si="3" ref="W5:W28">+U5/V5</f>
        <v>8.651922550629447</v>
      </c>
    </row>
    <row r="6" spans="1:23" ht="15">
      <c r="A6" s="131">
        <v>2</v>
      </c>
      <c r="B6" s="173" t="s">
        <v>80</v>
      </c>
      <c r="C6" s="115">
        <v>38870</v>
      </c>
      <c r="D6" s="116" t="s">
        <v>73</v>
      </c>
      <c r="E6" s="136" t="s">
        <v>76</v>
      </c>
      <c r="F6" s="116">
        <v>82</v>
      </c>
      <c r="G6" s="116">
        <v>37</v>
      </c>
      <c r="H6" s="116">
        <v>4</v>
      </c>
      <c r="I6" s="128">
        <v>3053</v>
      </c>
      <c r="J6" s="128">
        <v>512</v>
      </c>
      <c r="K6" s="128">
        <v>4477</v>
      </c>
      <c r="L6" s="128">
        <v>709</v>
      </c>
      <c r="M6" s="128">
        <v>3829</v>
      </c>
      <c r="N6" s="128">
        <v>630</v>
      </c>
      <c r="O6" s="128">
        <f t="shared" si="0"/>
        <v>11359</v>
      </c>
      <c r="P6" s="128">
        <f t="shared" si="0"/>
        <v>1851</v>
      </c>
      <c r="Q6" s="128">
        <f t="shared" si="1"/>
        <v>50.027027027027025</v>
      </c>
      <c r="R6" s="137">
        <f t="shared" si="2"/>
        <v>6.136682874122096</v>
      </c>
      <c r="S6" s="128">
        <v>46226</v>
      </c>
      <c r="T6" s="138">
        <f>(+S6-O6)/S6</f>
        <v>0.7542724873447844</v>
      </c>
      <c r="U6" s="128">
        <v>381647</v>
      </c>
      <c r="V6" s="128">
        <v>52228</v>
      </c>
      <c r="W6" s="137">
        <f t="shared" si="3"/>
        <v>7.3073255724898525</v>
      </c>
    </row>
    <row r="7" spans="1:23" ht="15">
      <c r="A7" s="131">
        <v>3</v>
      </c>
      <c r="B7" s="173" t="s">
        <v>72</v>
      </c>
      <c r="C7" s="115">
        <v>38863</v>
      </c>
      <c r="D7" s="116" t="s">
        <v>73</v>
      </c>
      <c r="E7" s="136" t="s">
        <v>76</v>
      </c>
      <c r="F7" s="116">
        <v>47</v>
      </c>
      <c r="G7" s="116">
        <v>40</v>
      </c>
      <c r="H7" s="116">
        <v>5</v>
      </c>
      <c r="I7" s="128">
        <v>2577</v>
      </c>
      <c r="J7" s="128">
        <v>566</v>
      </c>
      <c r="K7" s="128">
        <v>3334</v>
      </c>
      <c r="L7" s="128">
        <v>651</v>
      </c>
      <c r="M7" s="128">
        <v>3771</v>
      </c>
      <c r="N7" s="128">
        <v>705</v>
      </c>
      <c r="O7" s="128">
        <f>+M7+K7+I7</f>
        <v>9682</v>
      </c>
      <c r="P7" s="128">
        <f>+N7+L7+J7</f>
        <v>1922</v>
      </c>
      <c r="Q7" s="128">
        <f>+P7/G7</f>
        <v>48.05</v>
      </c>
      <c r="R7" s="137">
        <f>+O7/P7</f>
        <v>5.037460978147763</v>
      </c>
      <c r="S7" s="128">
        <v>14694</v>
      </c>
      <c r="T7" s="138">
        <f>(+S7-O7)/S7</f>
        <v>0.3410916020144277</v>
      </c>
      <c r="U7" s="128">
        <v>351321</v>
      </c>
      <c r="V7" s="128">
        <v>44067</v>
      </c>
      <c r="W7" s="137">
        <f>+U7/V7</f>
        <v>7.972428347743209</v>
      </c>
    </row>
    <row r="8" spans="1:23" ht="15">
      <c r="A8" s="131">
        <v>4</v>
      </c>
      <c r="B8" s="173" t="s">
        <v>53</v>
      </c>
      <c r="C8" s="115">
        <v>38856</v>
      </c>
      <c r="D8" s="116" t="s">
        <v>73</v>
      </c>
      <c r="E8" s="136" t="s">
        <v>74</v>
      </c>
      <c r="F8" s="116">
        <v>160</v>
      </c>
      <c r="G8" s="116">
        <v>29</v>
      </c>
      <c r="H8" s="116">
        <v>5</v>
      </c>
      <c r="I8" s="128">
        <v>1242</v>
      </c>
      <c r="J8" s="128">
        <v>281</v>
      </c>
      <c r="K8" s="128">
        <v>1961</v>
      </c>
      <c r="L8" s="128">
        <v>387</v>
      </c>
      <c r="M8" s="128">
        <v>2293</v>
      </c>
      <c r="N8" s="128">
        <v>476</v>
      </c>
      <c r="O8" s="128">
        <f t="shared" si="0"/>
        <v>5496</v>
      </c>
      <c r="P8" s="128">
        <f t="shared" si="0"/>
        <v>1144</v>
      </c>
      <c r="Q8" s="128">
        <f t="shared" si="1"/>
        <v>39.44827586206897</v>
      </c>
      <c r="R8" s="137">
        <f t="shared" si="2"/>
        <v>4.804195804195804</v>
      </c>
      <c r="S8" s="128">
        <v>19276</v>
      </c>
      <c r="T8" s="138">
        <f>(+S8-O8)/S8</f>
        <v>0.7148786055198174</v>
      </c>
      <c r="U8" s="128">
        <v>1127830</v>
      </c>
      <c r="V8" s="128">
        <v>174041</v>
      </c>
      <c r="W8" s="137">
        <f t="shared" si="3"/>
        <v>6.480254652639321</v>
      </c>
    </row>
    <row r="9" spans="1:23" ht="15">
      <c r="A9" s="131">
        <v>5</v>
      </c>
      <c r="B9" s="173" t="s">
        <v>52</v>
      </c>
      <c r="C9" s="115">
        <v>38842</v>
      </c>
      <c r="D9" s="116" t="s">
        <v>73</v>
      </c>
      <c r="E9" s="136" t="s">
        <v>79</v>
      </c>
      <c r="F9" s="116">
        <v>173</v>
      </c>
      <c r="G9" s="116">
        <v>5</v>
      </c>
      <c r="H9" s="116">
        <v>8</v>
      </c>
      <c r="I9" s="128">
        <v>2548</v>
      </c>
      <c r="J9" s="128">
        <v>1024</v>
      </c>
      <c r="K9" s="128">
        <v>300</v>
      </c>
      <c r="L9" s="128">
        <v>41</v>
      </c>
      <c r="M9" s="128">
        <v>288</v>
      </c>
      <c r="N9" s="128">
        <v>41</v>
      </c>
      <c r="O9" s="128">
        <f t="shared" si="0"/>
        <v>3136</v>
      </c>
      <c r="P9" s="128">
        <f t="shared" si="0"/>
        <v>1106</v>
      </c>
      <c r="Q9" s="128">
        <f t="shared" si="1"/>
        <v>221.2</v>
      </c>
      <c r="R9" s="137">
        <f aca="true" t="shared" si="4" ref="R9:R15">+O9/P9</f>
        <v>2.8354430379746836</v>
      </c>
      <c r="S9" s="128">
        <v>4255</v>
      </c>
      <c r="T9" s="138">
        <f aca="true" t="shared" si="5" ref="T9:T28">(+S9-O9)/S9</f>
        <v>0.26298472385428906</v>
      </c>
      <c r="U9" s="128">
        <v>2815269</v>
      </c>
      <c r="V9" s="128">
        <v>377418</v>
      </c>
      <c r="W9" s="137">
        <f t="shared" si="3"/>
        <v>7.459286520515715</v>
      </c>
    </row>
    <row r="10" spans="1:23" ht="15">
      <c r="A10" s="131">
        <v>6</v>
      </c>
      <c r="B10" s="173" t="s">
        <v>84</v>
      </c>
      <c r="C10" s="115">
        <v>38815</v>
      </c>
      <c r="D10" s="116" t="s">
        <v>73</v>
      </c>
      <c r="E10" s="136" t="s">
        <v>76</v>
      </c>
      <c r="F10" s="116">
        <v>94</v>
      </c>
      <c r="G10" s="116">
        <v>7</v>
      </c>
      <c r="H10" s="116">
        <v>11</v>
      </c>
      <c r="I10" s="158">
        <v>603</v>
      </c>
      <c r="J10" s="158">
        <v>116</v>
      </c>
      <c r="K10" s="158">
        <v>825</v>
      </c>
      <c r="L10" s="158">
        <v>143</v>
      </c>
      <c r="M10" s="158">
        <v>790</v>
      </c>
      <c r="N10" s="158">
        <v>149</v>
      </c>
      <c r="O10" s="128">
        <f>+M10+K10+I10</f>
        <v>2218</v>
      </c>
      <c r="P10" s="128">
        <f>+N10+L10+J10</f>
        <v>408</v>
      </c>
      <c r="Q10" s="128">
        <f>+P10/G10</f>
        <v>58.285714285714285</v>
      </c>
      <c r="R10" s="137">
        <f t="shared" si="4"/>
        <v>5.436274509803922</v>
      </c>
      <c r="S10" s="128">
        <v>2498</v>
      </c>
      <c r="T10" s="138">
        <f t="shared" si="5"/>
        <v>0.11208967173738991</v>
      </c>
      <c r="U10" s="128">
        <v>988539</v>
      </c>
      <c r="V10" s="128">
        <v>146115</v>
      </c>
      <c r="W10" s="137">
        <f>+U10/V10</f>
        <v>6.765486089723848</v>
      </c>
    </row>
    <row r="11" spans="1:23" ht="15">
      <c r="A11" s="131">
        <v>7</v>
      </c>
      <c r="B11" s="173" t="s">
        <v>50</v>
      </c>
      <c r="C11" s="115">
        <v>38828</v>
      </c>
      <c r="D11" s="116" t="s">
        <v>73</v>
      </c>
      <c r="E11" s="136" t="s">
        <v>76</v>
      </c>
      <c r="F11" s="116">
        <v>46</v>
      </c>
      <c r="G11" s="116">
        <v>6</v>
      </c>
      <c r="H11" s="116">
        <v>10</v>
      </c>
      <c r="I11" s="128">
        <v>306</v>
      </c>
      <c r="J11" s="128">
        <v>66</v>
      </c>
      <c r="K11" s="128">
        <v>460</v>
      </c>
      <c r="L11" s="128">
        <v>87</v>
      </c>
      <c r="M11" s="128">
        <v>299</v>
      </c>
      <c r="N11" s="128">
        <v>61</v>
      </c>
      <c r="O11" s="128">
        <f>+M11+K11+I11</f>
        <v>1065</v>
      </c>
      <c r="P11" s="128">
        <f>+N11+L11+J11</f>
        <v>214</v>
      </c>
      <c r="Q11" s="128">
        <f>+P11/G11</f>
        <v>35.666666666666664</v>
      </c>
      <c r="R11" s="137">
        <f t="shared" si="4"/>
        <v>4.9766355140186915</v>
      </c>
      <c r="S11" s="128">
        <v>1937</v>
      </c>
      <c r="T11" s="138">
        <f>(+S11-O11)/S11</f>
        <v>0.45018069179143005</v>
      </c>
      <c r="U11" s="128">
        <v>289266</v>
      </c>
      <c r="V11" s="128">
        <v>37071</v>
      </c>
      <c r="W11" s="137">
        <f>+U11/V11</f>
        <v>7.8030266245852555</v>
      </c>
    </row>
    <row r="12" spans="1:23" ht="15">
      <c r="A12" s="131">
        <v>8</v>
      </c>
      <c r="B12" s="173" t="s">
        <v>51</v>
      </c>
      <c r="C12" s="115">
        <v>38835</v>
      </c>
      <c r="D12" s="116" t="s">
        <v>73</v>
      </c>
      <c r="E12" s="136" t="s">
        <v>75</v>
      </c>
      <c r="F12" s="116">
        <v>71</v>
      </c>
      <c r="G12" s="116">
        <v>3</v>
      </c>
      <c r="H12" s="116">
        <v>9</v>
      </c>
      <c r="I12" s="128">
        <v>195</v>
      </c>
      <c r="J12" s="128">
        <v>56</v>
      </c>
      <c r="K12" s="128">
        <v>244</v>
      </c>
      <c r="L12" s="128">
        <v>65</v>
      </c>
      <c r="M12" s="128">
        <v>300</v>
      </c>
      <c r="N12" s="128">
        <v>75</v>
      </c>
      <c r="O12" s="128">
        <f t="shared" si="0"/>
        <v>739</v>
      </c>
      <c r="P12" s="128">
        <f t="shared" si="0"/>
        <v>196</v>
      </c>
      <c r="Q12" s="128">
        <f t="shared" si="1"/>
        <v>65.33333333333333</v>
      </c>
      <c r="R12" s="137">
        <f t="shared" si="4"/>
        <v>3.770408163265306</v>
      </c>
      <c r="S12" s="128">
        <v>2169</v>
      </c>
      <c r="T12" s="138">
        <f t="shared" si="5"/>
        <v>0.6592899953895804</v>
      </c>
      <c r="U12" s="128">
        <v>995628</v>
      </c>
      <c r="V12" s="128">
        <v>121686</v>
      </c>
      <c r="W12" s="137">
        <f t="shared" si="3"/>
        <v>8.181943691139491</v>
      </c>
    </row>
    <row r="13" spans="1:23" ht="15">
      <c r="A13" s="131">
        <v>9</v>
      </c>
      <c r="B13" s="174" t="s">
        <v>20</v>
      </c>
      <c r="C13" s="95">
        <v>38779</v>
      </c>
      <c r="D13" s="42" t="s">
        <v>73</v>
      </c>
      <c r="E13" s="136" t="s">
        <v>76</v>
      </c>
      <c r="F13" s="42">
        <v>60</v>
      </c>
      <c r="G13" s="43">
        <v>3</v>
      </c>
      <c r="H13" s="116">
        <v>31</v>
      </c>
      <c r="I13" s="128">
        <v>325</v>
      </c>
      <c r="J13" s="128">
        <v>57</v>
      </c>
      <c r="K13" s="128">
        <v>88</v>
      </c>
      <c r="L13" s="128">
        <v>16</v>
      </c>
      <c r="M13" s="128">
        <v>79</v>
      </c>
      <c r="N13" s="128">
        <v>15</v>
      </c>
      <c r="O13" s="128">
        <f aca="true" t="shared" si="6" ref="O13:P15">+M13+K13+I13</f>
        <v>492</v>
      </c>
      <c r="P13" s="128">
        <f t="shared" si="6"/>
        <v>88</v>
      </c>
      <c r="Q13" s="128">
        <f>+P13/G13</f>
        <v>29.333333333333332</v>
      </c>
      <c r="R13" s="137">
        <f t="shared" si="4"/>
        <v>5.590909090909091</v>
      </c>
      <c r="S13" s="128">
        <v>787</v>
      </c>
      <c r="T13" s="138">
        <f>(+S13-O13)/S13</f>
        <v>0.3748411689961881</v>
      </c>
      <c r="U13" s="128">
        <v>974256</v>
      </c>
      <c r="V13" s="128">
        <v>145211</v>
      </c>
      <c r="W13" s="137">
        <f>+U13/V13</f>
        <v>6.7092437900710005</v>
      </c>
    </row>
    <row r="14" spans="1:23" ht="15">
      <c r="A14" s="131">
        <v>10</v>
      </c>
      <c r="B14" s="126" t="s">
        <v>28</v>
      </c>
      <c r="C14" s="115">
        <v>38744</v>
      </c>
      <c r="D14" s="116" t="s">
        <v>73</v>
      </c>
      <c r="E14" s="116" t="s">
        <v>77</v>
      </c>
      <c r="F14" s="116">
        <v>71</v>
      </c>
      <c r="G14" s="116">
        <v>1</v>
      </c>
      <c r="H14" s="116">
        <v>21</v>
      </c>
      <c r="I14" s="128">
        <v>161</v>
      </c>
      <c r="J14" s="128">
        <v>39</v>
      </c>
      <c r="K14" s="128">
        <v>221</v>
      </c>
      <c r="L14" s="128">
        <v>47</v>
      </c>
      <c r="M14" s="128">
        <v>53</v>
      </c>
      <c r="N14" s="128">
        <v>12</v>
      </c>
      <c r="O14" s="128">
        <f t="shared" si="6"/>
        <v>435</v>
      </c>
      <c r="P14" s="128">
        <f t="shared" si="6"/>
        <v>98</v>
      </c>
      <c r="Q14" s="128">
        <f>+P14/G14</f>
        <v>98</v>
      </c>
      <c r="R14" s="137">
        <f t="shared" si="4"/>
        <v>4.438775510204081</v>
      </c>
      <c r="S14" s="128"/>
      <c r="T14" s="138"/>
      <c r="U14" s="128">
        <v>1845442</v>
      </c>
      <c r="V14" s="128">
        <v>229068</v>
      </c>
      <c r="W14" s="137">
        <f>+U14/V14</f>
        <v>8.056306424293224</v>
      </c>
    </row>
    <row r="15" spans="1:23" ht="15">
      <c r="A15" s="131">
        <v>11</v>
      </c>
      <c r="B15" s="54" t="s">
        <v>21</v>
      </c>
      <c r="C15" s="95">
        <v>38772</v>
      </c>
      <c r="D15" s="42" t="s">
        <v>83</v>
      </c>
      <c r="E15" s="42" t="s">
        <v>75</v>
      </c>
      <c r="F15" s="43">
        <v>62</v>
      </c>
      <c r="G15" s="43">
        <v>3</v>
      </c>
      <c r="H15" s="116">
        <v>18</v>
      </c>
      <c r="I15" s="128">
        <v>79</v>
      </c>
      <c r="J15" s="128">
        <v>18</v>
      </c>
      <c r="K15" s="128">
        <v>87</v>
      </c>
      <c r="L15" s="128">
        <v>19</v>
      </c>
      <c r="M15" s="128">
        <v>157</v>
      </c>
      <c r="N15" s="128">
        <v>31</v>
      </c>
      <c r="O15" s="128">
        <f t="shared" si="6"/>
        <v>323</v>
      </c>
      <c r="P15" s="128">
        <f t="shared" si="6"/>
        <v>68</v>
      </c>
      <c r="Q15" s="128">
        <f>+P15/G15</f>
        <v>22.666666666666668</v>
      </c>
      <c r="R15" s="137">
        <f t="shared" si="4"/>
        <v>4.75</v>
      </c>
      <c r="S15" s="128"/>
      <c r="T15" s="138" t="e">
        <f t="shared" si="5"/>
        <v>#DIV/0!</v>
      </c>
      <c r="U15" s="128">
        <v>823560</v>
      </c>
      <c r="V15" s="128">
        <v>108626</v>
      </c>
      <c r="W15" s="137">
        <f>+U15/V15</f>
        <v>7.581610295877598</v>
      </c>
    </row>
    <row r="16" spans="1:23" ht="15">
      <c r="A16" s="131">
        <v>12</v>
      </c>
      <c r="B16" s="173" t="s">
        <v>32</v>
      </c>
      <c r="C16" s="115">
        <v>39060</v>
      </c>
      <c r="D16" s="116" t="s">
        <v>73</v>
      </c>
      <c r="E16" s="150" t="s">
        <v>76</v>
      </c>
      <c r="F16" s="116">
        <v>77</v>
      </c>
      <c r="G16" s="116">
        <v>2</v>
      </c>
      <c r="H16" s="116">
        <v>52</v>
      </c>
      <c r="I16" s="176">
        <v>0</v>
      </c>
      <c r="J16" s="151">
        <v>0</v>
      </c>
      <c r="K16" s="151">
        <v>36</v>
      </c>
      <c r="L16" s="151">
        <v>7</v>
      </c>
      <c r="M16" s="151">
        <v>25</v>
      </c>
      <c r="N16" s="151">
        <v>5</v>
      </c>
      <c r="O16" s="151">
        <f t="shared" si="0"/>
        <v>61</v>
      </c>
      <c r="P16" s="151">
        <f t="shared" si="0"/>
        <v>12</v>
      </c>
      <c r="Q16" s="151">
        <f t="shared" si="1"/>
        <v>6</v>
      </c>
      <c r="R16" s="152">
        <f t="shared" si="2"/>
        <v>5.083333333333333</v>
      </c>
      <c r="S16" s="151">
        <v>176</v>
      </c>
      <c r="T16" s="153">
        <f t="shared" si="5"/>
        <v>0.6534090909090909</v>
      </c>
      <c r="U16" s="151">
        <v>1926440</v>
      </c>
      <c r="V16" s="151">
        <v>282234</v>
      </c>
      <c r="W16" s="152">
        <f>+U16/V16</f>
        <v>6.825683652571979</v>
      </c>
    </row>
    <row r="17" spans="1:24" ht="15">
      <c r="A17" s="133" t="e">
        <f>+#REF!+1</f>
        <v>#REF!</v>
      </c>
      <c r="B17" s="142"/>
      <c r="C17" s="143"/>
      <c r="D17" s="144"/>
      <c r="E17" s="145"/>
      <c r="F17" s="145"/>
      <c r="G17" s="145"/>
      <c r="H17" s="145"/>
      <c r="I17" s="147"/>
      <c r="J17" s="147"/>
      <c r="K17" s="147"/>
      <c r="L17" s="147"/>
      <c r="M17" s="147"/>
      <c r="N17" s="147"/>
      <c r="O17" s="147">
        <f t="shared" si="0"/>
        <v>0</v>
      </c>
      <c r="P17" s="147">
        <f t="shared" si="0"/>
        <v>0</v>
      </c>
      <c r="Q17" s="147" t="e">
        <f t="shared" si="1"/>
        <v>#DIV/0!</v>
      </c>
      <c r="R17" s="148" t="e">
        <f t="shared" si="2"/>
        <v>#DIV/0!</v>
      </c>
      <c r="S17" s="147"/>
      <c r="T17" s="149" t="e">
        <f t="shared" si="5"/>
        <v>#DIV/0!</v>
      </c>
      <c r="U17" s="147"/>
      <c r="V17" s="147"/>
      <c r="W17" s="148" t="e">
        <f t="shared" si="3"/>
        <v>#DIV/0!</v>
      </c>
      <c r="X17" s="142"/>
    </row>
    <row r="18" spans="1:23" ht="15">
      <c r="A18" s="133" t="e">
        <f aca="true" t="shared" si="7" ref="A18:A28">+A17+1</f>
        <v>#REF!</v>
      </c>
      <c r="C18" s="134"/>
      <c r="D18" s="135"/>
      <c r="E18" s="136"/>
      <c r="F18" s="136"/>
      <c r="G18" s="136"/>
      <c r="H18" s="136"/>
      <c r="I18" s="128"/>
      <c r="J18" s="128"/>
      <c r="K18" s="128"/>
      <c r="L18" s="128"/>
      <c r="M18" s="128"/>
      <c r="N18" s="128"/>
      <c r="O18" s="128">
        <f t="shared" si="0"/>
        <v>0</v>
      </c>
      <c r="P18" s="128">
        <f t="shared" si="0"/>
        <v>0</v>
      </c>
      <c r="Q18" s="128" t="e">
        <f t="shared" si="1"/>
        <v>#DIV/0!</v>
      </c>
      <c r="R18" s="137" t="e">
        <f t="shared" si="2"/>
        <v>#DIV/0!</v>
      </c>
      <c r="S18" s="128"/>
      <c r="T18" s="138" t="e">
        <f t="shared" si="5"/>
        <v>#DIV/0!</v>
      </c>
      <c r="U18" s="128"/>
      <c r="V18" s="128"/>
      <c r="W18" s="137" t="e">
        <f t="shared" si="3"/>
        <v>#DIV/0!</v>
      </c>
    </row>
    <row r="19" spans="1:23" ht="15">
      <c r="A19" s="133" t="e">
        <f t="shared" si="7"/>
        <v>#REF!</v>
      </c>
      <c r="C19" s="134"/>
      <c r="D19" s="135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>
        <f t="shared" si="0"/>
        <v>0</v>
      </c>
      <c r="P19" s="128">
        <f t="shared" si="0"/>
        <v>0</v>
      </c>
      <c r="Q19" s="128" t="e">
        <f t="shared" si="1"/>
        <v>#DIV/0!</v>
      </c>
      <c r="R19" s="137" t="e">
        <f t="shared" si="2"/>
        <v>#DIV/0!</v>
      </c>
      <c r="S19" s="128"/>
      <c r="T19" s="138" t="e">
        <f t="shared" si="5"/>
        <v>#DIV/0!</v>
      </c>
      <c r="U19" s="128"/>
      <c r="V19" s="128"/>
      <c r="W19" s="137" t="e">
        <f t="shared" si="3"/>
        <v>#DIV/0!</v>
      </c>
    </row>
    <row r="20" spans="1:23" ht="15">
      <c r="A20" s="133" t="e">
        <f t="shared" si="7"/>
        <v>#REF!</v>
      </c>
      <c r="C20" s="134"/>
      <c r="D20" s="135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>
        <f t="shared" si="0"/>
        <v>0</v>
      </c>
      <c r="P20" s="128">
        <f t="shared" si="0"/>
        <v>0</v>
      </c>
      <c r="Q20" s="128" t="e">
        <f t="shared" si="1"/>
        <v>#DIV/0!</v>
      </c>
      <c r="R20" s="137" t="e">
        <f t="shared" si="2"/>
        <v>#DIV/0!</v>
      </c>
      <c r="S20" s="128"/>
      <c r="T20" s="138" t="e">
        <f t="shared" si="5"/>
        <v>#DIV/0!</v>
      </c>
      <c r="U20" s="128"/>
      <c r="V20" s="128"/>
      <c r="W20" s="137" t="e">
        <f t="shared" si="3"/>
        <v>#DIV/0!</v>
      </c>
    </row>
    <row r="21" spans="1:23" ht="15">
      <c r="A21" s="133" t="e">
        <f t="shared" si="7"/>
        <v>#REF!</v>
      </c>
      <c r="C21" s="134"/>
      <c r="D21" s="135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>
        <f t="shared" si="0"/>
        <v>0</v>
      </c>
      <c r="P21" s="128">
        <f t="shared" si="0"/>
        <v>0</v>
      </c>
      <c r="Q21" s="128" t="e">
        <f t="shared" si="1"/>
        <v>#DIV/0!</v>
      </c>
      <c r="R21" s="137" t="e">
        <f t="shared" si="2"/>
        <v>#DIV/0!</v>
      </c>
      <c r="S21" s="128"/>
      <c r="T21" s="138" t="e">
        <f t="shared" si="5"/>
        <v>#DIV/0!</v>
      </c>
      <c r="U21" s="128"/>
      <c r="V21" s="128"/>
      <c r="W21" s="137" t="e">
        <f t="shared" si="3"/>
        <v>#DIV/0!</v>
      </c>
    </row>
    <row r="22" spans="1:23" ht="15">
      <c r="A22" s="133" t="e">
        <f t="shared" si="7"/>
        <v>#REF!</v>
      </c>
      <c r="C22" s="134"/>
      <c r="D22" s="135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>
        <f aca="true" t="shared" si="8" ref="O22:P28">+M22+K22+I22</f>
        <v>0</v>
      </c>
      <c r="P22" s="128">
        <f t="shared" si="8"/>
        <v>0</v>
      </c>
      <c r="Q22" s="128" t="e">
        <f t="shared" si="1"/>
        <v>#DIV/0!</v>
      </c>
      <c r="R22" s="137" t="e">
        <f t="shared" si="2"/>
        <v>#DIV/0!</v>
      </c>
      <c r="S22" s="128"/>
      <c r="T22" s="138" t="e">
        <f t="shared" si="5"/>
        <v>#DIV/0!</v>
      </c>
      <c r="U22" s="128"/>
      <c r="V22" s="128"/>
      <c r="W22" s="137" t="e">
        <f t="shared" si="3"/>
        <v>#DIV/0!</v>
      </c>
    </row>
    <row r="23" spans="1:23" ht="15">
      <c r="A23" s="133" t="e">
        <f t="shared" si="7"/>
        <v>#REF!</v>
      </c>
      <c r="C23" s="134"/>
      <c r="D23" s="135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>
        <f t="shared" si="8"/>
        <v>0</v>
      </c>
      <c r="P23" s="128">
        <f t="shared" si="8"/>
        <v>0</v>
      </c>
      <c r="Q23" s="128" t="e">
        <f t="shared" si="1"/>
        <v>#DIV/0!</v>
      </c>
      <c r="R23" s="137" t="e">
        <f t="shared" si="2"/>
        <v>#DIV/0!</v>
      </c>
      <c r="S23" s="128"/>
      <c r="T23" s="138" t="e">
        <f t="shared" si="5"/>
        <v>#DIV/0!</v>
      </c>
      <c r="U23" s="128"/>
      <c r="V23" s="128"/>
      <c r="W23" s="137" t="e">
        <f t="shared" si="3"/>
        <v>#DIV/0!</v>
      </c>
    </row>
    <row r="24" spans="1:23" ht="15">
      <c r="A24" s="133" t="e">
        <f t="shared" si="7"/>
        <v>#REF!</v>
      </c>
      <c r="C24" s="134"/>
      <c r="D24" s="135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>
        <f t="shared" si="8"/>
        <v>0</v>
      </c>
      <c r="P24" s="128">
        <f t="shared" si="8"/>
        <v>0</v>
      </c>
      <c r="Q24" s="128" t="e">
        <f t="shared" si="1"/>
        <v>#DIV/0!</v>
      </c>
      <c r="R24" s="137" t="e">
        <f t="shared" si="2"/>
        <v>#DIV/0!</v>
      </c>
      <c r="S24" s="128"/>
      <c r="T24" s="138" t="e">
        <f t="shared" si="5"/>
        <v>#DIV/0!</v>
      </c>
      <c r="U24" s="128"/>
      <c r="V24" s="128"/>
      <c r="W24" s="137" t="e">
        <f t="shared" si="3"/>
        <v>#DIV/0!</v>
      </c>
    </row>
    <row r="25" spans="1:23" ht="15">
      <c r="A25" s="133" t="e">
        <f t="shared" si="7"/>
        <v>#REF!</v>
      </c>
      <c r="C25" s="134"/>
      <c r="D25" s="135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>
        <f t="shared" si="8"/>
        <v>0</v>
      </c>
      <c r="P25" s="128">
        <f t="shared" si="8"/>
        <v>0</v>
      </c>
      <c r="Q25" s="128" t="e">
        <f t="shared" si="1"/>
        <v>#DIV/0!</v>
      </c>
      <c r="R25" s="137" t="e">
        <f t="shared" si="2"/>
        <v>#DIV/0!</v>
      </c>
      <c r="S25" s="128"/>
      <c r="T25" s="138" t="e">
        <f t="shared" si="5"/>
        <v>#DIV/0!</v>
      </c>
      <c r="U25" s="128"/>
      <c r="V25" s="128"/>
      <c r="W25" s="137" t="e">
        <f t="shared" si="3"/>
        <v>#DIV/0!</v>
      </c>
    </row>
    <row r="26" spans="1:23" ht="15">
      <c r="A26" s="133" t="e">
        <f t="shared" si="7"/>
        <v>#REF!</v>
      </c>
      <c r="C26" s="134"/>
      <c r="D26" s="135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>
        <f t="shared" si="8"/>
        <v>0</v>
      </c>
      <c r="P26" s="128">
        <f t="shared" si="8"/>
        <v>0</v>
      </c>
      <c r="Q26" s="128" t="e">
        <f t="shared" si="1"/>
        <v>#DIV/0!</v>
      </c>
      <c r="R26" s="137" t="e">
        <f t="shared" si="2"/>
        <v>#DIV/0!</v>
      </c>
      <c r="S26" s="128"/>
      <c r="T26" s="138" t="e">
        <f t="shared" si="5"/>
        <v>#DIV/0!</v>
      </c>
      <c r="U26" s="128"/>
      <c r="V26" s="128"/>
      <c r="W26" s="137" t="e">
        <f t="shared" si="3"/>
        <v>#DIV/0!</v>
      </c>
    </row>
    <row r="27" spans="1:23" ht="15">
      <c r="A27" s="133" t="e">
        <f t="shared" si="7"/>
        <v>#REF!</v>
      </c>
      <c r="C27" s="134"/>
      <c r="D27" s="135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>
        <f t="shared" si="8"/>
        <v>0</v>
      </c>
      <c r="P27" s="128">
        <f t="shared" si="8"/>
        <v>0</v>
      </c>
      <c r="Q27" s="128" t="e">
        <f t="shared" si="1"/>
        <v>#DIV/0!</v>
      </c>
      <c r="R27" s="137" t="e">
        <f t="shared" si="2"/>
        <v>#DIV/0!</v>
      </c>
      <c r="S27" s="128"/>
      <c r="T27" s="138" t="e">
        <f t="shared" si="5"/>
        <v>#DIV/0!</v>
      </c>
      <c r="U27" s="128"/>
      <c r="V27" s="128"/>
      <c r="W27" s="137" t="e">
        <f t="shared" si="3"/>
        <v>#DIV/0!</v>
      </c>
    </row>
    <row r="28" spans="1:23" ht="15">
      <c r="A28" s="133" t="e">
        <f t="shared" si="7"/>
        <v>#REF!</v>
      </c>
      <c r="C28" s="134"/>
      <c r="D28" s="135"/>
      <c r="E28" s="136"/>
      <c r="F28" s="136"/>
      <c r="G28" s="136"/>
      <c r="H28" s="136"/>
      <c r="I28" s="128"/>
      <c r="J28" s="128"/>
      <c r="K28" s="128"/>
      <c r="L28" s="128"/>
      <c r="M28" s="128"/>
      <c r="N28" s="128"/>
      <c r="O28" s="128">
        <f t="shared" si="8"/>
        <v>0</v>
      </c>
      <c r="P28" s="128">
        <f t="shared" si="8"/>
        <v>0</v>
      </c>
      <c r="Q28" s="128" t="e">
        <f t="shared" si="1"/>
        <v>#DIV/0!</v>
      </c>
      <c r="R28" s="137" t="e">
        <f t="shared" si="2"/>
        <v>#DIV/0!</v>
      </c>
      <c r="S28" s="128"/>
      <c r="T28" s="138" t="e">
        <f t="shared" si="5"/>
        <v>#DIV/0!</v>
      </c>
      <c r="U28" s="128"/>
      <c r="V28" s="128"/>
      <c r="W28" s="137" t="e">
        <f t="shared" si="3"/>
        <v>#DIV/0!</v>
      </c>
    </row>
    <row r="29" spans="15:16" ht="15">
      <c r="O29" s="141">
        <f>SUM(O5:O28)</f>
        <v>86037</v>
      </c>
      <c r="P29" s="141">
        <f>SUM(P5:P28)</f>
        <v>13157</v>
      </c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75" zoomScaleNormal="75" workbookViewId="0" topLeftCell="A1">
      <selection activeCell="C23" sqref="C23"/>
    </sheetView>
  </sheetViews>
  <sheetFormatPr defaultColWidth="9.00390625" defaultRowHeight="12.75"/>
  <cols>
    <col min="1" max="1" width="5.25390625" style="133" bestFit="1" customWidth="1"/>
    <col min="2" max="2" width="19.0039062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14" width="10.875" style="141" bestFit="1" customWidth="1"/>
    <col min="15" max="15" width="11.875" style="141" bestFit="1" customWidth="1"/>
    <col min="16" max="16" width="10.875" style="141" bestFit="1" customWidth="1"/>
    <col min="17" max="17" width="16.125" style="141" bestFit="1" customWidth="1"/>
    <col min="18" max="18" width="14.625" style="141" bestFit="1" customWidth="1"/>
    <col min="19" max="19" width="11.875" style="141" bestFit="1" customWidth="1"/>
    <col min="20" max="20" width="7.875" style="130" bestFit="1" customWidth="1"/>
    <col min="21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>
      <c r="A5" s="131">
        <v>1</v>
      </c>
      <c r="B5" s="173" t="s">
        <v>82</v>
      </c>
      <c r="C5" s="115">
        <v>38856</v>
      </c>
      <c r="D5" s="116" t="s">
        <v>73</v>
      </c>
      <c r="E5" s="136" t="s">
        <v>79</v>
      </c>
      <c r="F5" s="116">
        <v>60</v>
      </c>
      <c r="G5" s="116">
        <v>54</v>
      </c>
      <c r="H5" s="116">
        <v>4</v>
      </c>
      <c r="I5" s="128">
        <v>4760</v>
      </c>
      <c r="J5" s="128">
        <v>750</v>
      </c>
      <c r="K5" s="128">
        <v>7847</v>
      </c>
      <c r="L5" s="128">
        <v>1174</v>
      </c>
      <c r="M5" s="128">
        <v>10329</v>
      </c>
      <c r="N5" s="128">
        <v>1517</v>
      </c>
      <c r="O5" s="128">
        <f aca="true" t="shared" si="0" ref="O5:P15">+M5+K5+I5</f>
        <v>22936</v>
      </c>
      <c r="P5" s="128">
        <f t="shared" si="0"/>
        <v>3441</v>
      </c>
      <c r="Q5" s="128">
        <f aca="true" t="shared" si="1" ref="Q5:Q15">+P5/G5</f>
        <v>63.72222222222222</v>
      </c>
      <c r="R5" s="137">
        <f aca="true" t="shared" si="2" ref="R5:R15">+O5/P5</f>
        <v>6.66550421389131</v>
      </c>
      <c r="S5" s="128">
        <v>51031</v>
      </c>
      <c r="T5" s="138">
        <f aca="true" t="shared" si="3" ref="T5:T13">(+S5-O5)/S5</f>
        <v>0.5505477062961729</v>
      </c>
      <c r="U5" s="128">
        <v>569743</v>
      </c>
      <c r="V5" s="128">
        <v>67503</v>
      </c>
      <c r="W5" s="137">
        <f aca="true" t="shared" si="4" ref="W5:W15">+U5/V5</f>
        <v>8.44026191428529</v>
      </c>
    </row>
    <row r="6" spans="1:23" ht="15">
      <c r="A6" s="131">
        <v>2</v>
      </c>
      <c r="B6" s="173" t="s">
        <v>80</v>
      </c>
      <c r="C6" s="115">
        <v>38870</v>
      </c>
      <c r="D6" s="116" t="s">
        <v>73</v>
      </c>
      <c r="E6" s="136" t="s">
        <v>76</v>
      </c>
      <c r="F6" s="116">
        <v>82</v>
      </c>
      <c r="G6" s="116">
        <v>40</v>
      </c>
      <c r="H6" s="116">
        <v>5</v>
      </c>
      <c r="I6" s="128">
        <v>1982</v>
      </c>
      <c r="J6" s="128">
        <v>404</v>
      </c>
      <c r="K6" s="128">
        <v>3471</v>
      </c>
      <c r="L6" s="128">
        <v>640</v>
      </c>
      <c r="M6" s="128">
        <v>3227</v>
      </c>
      <c r="N6" s="128">
        <v>596</v>
      </c>
      <c r="O6" s="128">
        <f t="shared" si="0"/>
        <v>8680</v>
      </c>
      <c r="P6" s="128">
        <f t="shared" si="0"/>
        <v>1640</v>
      </c>
      <c r="Q6" s="128">
        <f t="shared" si="1"/>
        <v>41</v>
      </c>
      <c r="R6" s="137">
        <f t="shared" si="2"/>
        <v>5.2926829268292686</v>
      </c>
      <c r="S6" s="128">
        <v>11359</v>
      </c>
      <c r="T6" s="138">
        <f t="shared" si="3"/>
        <v>0.2358482260762391</v>
      </c>
      <c r="U6" s="128">
        <v>399980</v>
      </c>
      <c r="V6" s="128">
        <v>55556</v>
      </c>
      <c r="W6" s="137">
        <f t="shared" si="4"/>
        <v>7.199582403340774</v>
      </c>
    </row>
    <row r="7" spans="1:23" ht="15">
      <c r="A7" s="131">
        <v>3</v>
      </c>
      <c r="B7" s="173" t="s">
        <v>72</v>
      </c>
      <c r="C7" s="115">
        <v>38863</v>
      </c>
      <c r="D7" s="116" t="s">
        <v>73</v>
      </c>
      <c r="E7" s="136" t="s">
        <v>76</v>
      </c>
      <c r="F7" s="116">
        <v>47</v>
      </c>
      <c r="G7" s="116">
        <v>12</v>
      </c>
      <c r="H7" s="116">
        <v>6</v>
      </c>
      <c r="I7" s="128">
        <v>765</v>
      </c>
      <c r="J7" s="128">
        <v>170</v>
      </c>
      <c r="K7" s="128">
        <v>967</v>
      </c>
      <c r="L7" s="128">
        <v>174</v>
      </c>
      <c r="M7" s="128">
        <v>1214</v>
      </c>
      <c r="N7" s="128">
        <v>225</v>
      </c>
      <c r="O7" s="128">
        <f>+M7+K7+I7</f>
        <v>2946</v>
      </c>
      <c r="P7" s="128">
        <f>+N7+L7+J7</f>
        <v>569</v>
      </c>
      <c r="Q7" s="128">
        <f t="shared" si="1"/>
        <v>47.416666666666664</v>
      </c>
      <c r="R7" s="137">
        <f t="shared" si="2"/>
        <v>5.177504393673111</v>
      </c>
      <c r="S7" s="128">
        <v>9682</v>
      </c>
      <c r="T7" s="138">
        <f t="shared" si="3"/>
        <v>0.6957240239619913</v>
      </c>
      <c r="U7" s="128">
        <v>363340</v>
      </c>
      <c r="V7" s="128">
        <v>46585</v>
      </c>
      <c r="W7" s="137">
        <f t="shared" si="4"/>
        <v>7.799506278845122</v>
      </c>
    </row>
    <row r="8" spans="1:23" ht="15">
      <c r="A8" s="131">
        <v>4</v>
      </c>
      <c r="B8" s="173" t="s">
        <v>53</v>
      </c>
      <c r="C8" s="115">
        <v>38856</v>
      </c>
      <c r="D8" s="116" t="s">
        <v>73</v>
      </c>
      <c r="E8" s="136" t="s">
        <v>74</v>
      </c>
      <c r="F8" s="116">
        <v>160</v>
      </c>
      <c r="G8" s="116">
        <v>16</v>
      </c>
      <c r="H8" s="116">
        <v>6</v>
      </c>
      <c r="I8" s="128">
        <v>1137</v>
      </c>
      <c r="J8" s="128">
        <v>237</v>
      </c>
      <c r="K8" s="128">
        <v>1204</v>
      </c>
      <c r="L8" s="128">
        <v>264</v>
      </c>
      <c r="M8" s="128">
        <v>1294</v>
      </c>
      <c r="N8" s="128">
        <v>276</v>
      </c>
      <c r="O8" s="128">
        <f t="shared" si="0"/>
        <v>3635</v>
      </c>
      <c r="P8" s="128">
        <f t="shared" si="0"/>
        <v>777</v>
      </c>
      <c r="Q8" s="128">
        <f t="shared" si="1"/>
        <v>48.5625</v>
      </c>
      <c r="R8" s="137">
        <f t="shared" si="2"/>
        <v>4.678249678249678</v>
      </c>
      <c r="S8" s="128">
        <v>5496</v>
      </c>
      <c r="T8" s="138">
        <f t="shared" si="3"/>
        <v>0.3386098981077147</v>
      </c>
      <c r="U8" s="128">
        <v>1136395</v>
      </c>
      <c r="V8" s="128">
        <v>175895</v>
      </c>
      <c r="W8" s="137">
        <f t="shared" si="4"/>
        <v>6.460644134284658</v>
      </c>
    </row>
    <row r="9" spans="1:23" ht="15">
      <c r="A9" s="131">
        <v>5</v>
      </c>
      <c r="B9" s="173" t="s">
        <v>52</v>
      </c>
      <c r="C9" s="115">
        <v>38842</v>
      </c>
      <c r="D9" s="116" t="s">
        <v>73</v>
      </c>
      <c r="E9" s="136" t="s">
        <v>79</v>
      </c>
      <c r="F9" s="116">
        <v>173</v>
      </c>
      <c r="G9" s="116">
        <v>4</v>
      </c>
      <c r="H9" s="116">
        <v>9</v>
      </c>
      <c r="I9" s="128">
        <v>537</v>
      </c>
      <c r="J9" s="128">
        <v>95</v>
      </c>
      <c r="K9" s="128">
        <v>243</v>
      </c>
      <c r="L9" s="128">
        <v>44</v>
      </c>
      <c r="M9" s="128">
        <v>388</v>
      </c>
      <c r="N9" s="128">
        <v>71</v>
      </c>
      <c r="O9" s="128">
        <f t="shared" si="0"/>
        <v>1168</v>
      </c>
      <c r="P9" s="128">
        <f t="shared" si="0"/>
        <v>210</v>
      </c>
      <c r="Q9" s="128">
        <f t="shared" si="1"/>
        <v>52.5</v>
      </c>
      <c r="R9" s="137">
        <f t="shared" si="2"/>
        <v>5.561904761904762</v>
      </c>
      <c r="S9" s="128">
        <v>3136</v>
      </c>
      <c r="T9" s="138">
        <f t="shared" si="3"/>
        <v>0.6275510204081632</v>
      </c>
      <c r="U9" s="128">
        <v>2819047</v>
      </c>
      <c r="V9" s="128">
        <v>378282</v>
      </c>
      <c r="W9" s="137">
        <f t="shared" si="4"/>
        <v>7.452236691145759</v>
      </c>
    </row>
    <row r="10" spans="1:23" ht="15">
      <c r="A10" s="131">
        <v>6</v>
      </c>
      <c r="B10" s="173" t="s">
        <v>84</v>
      </c>
      <c r="C10" s="115">
        <v>38815</v>
      </c>
      <c r="D10" s="116" t="s">
        <v>73</v>
      </c>
      <c r="E10" s="136" t="s">
        <v>76</v>
      </c>
      <c r="F10" s="116">
        <v>94</v>
      </c>
      <c r="G10" s="116">
        <v>6</v>
      </c>
      <c r="H10" s="116">
        <v>12</v>
      </c>
      <c r="I10" s="158">
        <v>677</v>
      </c>
      <c r="J10" s="158">
        <v>105</v>
      </c>
      <c r="K10" s="158">
        <v>916</v>
      </c>
      <c r="L10" s="158">
        <v>143</v>
      </c>
      <c r="M10" s="158">
        <v>995</v>
      </c>
      <c r="N10" s="158">
        <v>147</v>
      </c>
      <c r="O10" s="128">
        <f>+M10+K10+I10</f>
        <v>2588</v>
      </c>
      <c r="P10" s="128">
        <f>+N10+L10+J10</f>
        <v>395</v>
      </c>
      <c r="Q10" s="128">
        <f t="shared" si="1"/>
        <v>65.83333333333333</v>
      </c>
      <c r="R10" s="137">
        <f t="shared" si="2"/>
        <v>6.5518987341772155</v>
      </c>
      <c r="S10" s="128">
        <v>2218</v>
      </c>
      <c r="T10" s="138">
        <f t="shared" si="3"/>
        <v>-0.16681695220919748</v>
      </c>
      <c r="U10" s="128">
        <v>992787</v>
      </c>
      <c r="V10" s="128">
        <v>146852</v>
      </c>
      <c r="W10" s="137">
        <f t="shared" si="4"/>
        <v>6.760459510255223</v>
      </c>
    </row>
    <row r="11" spans="1:23" ht="15">
      <c r="A11" s="131">
        <v>7</v>
      </c>
      <c r="B11" s="173" t="s">
        <v>50</v>
      </c>
      <c r="C11" s="115">
        <v>38828</v>
      </c>
      <c r="D11" s="116" t="s">
        <v>73</v>
      </c>
      <c r="E11" s="136" t="s">
        <v>76</v>
      </c>
      <c r="F11" s="116">
        <v>46</v>
      </c>
      <c r="G11" s="116">
        <v>4</v>
      </c>
      <c r="H11" s="116">
        <v>11</v>
      </c>
      <c r="I11" s="128">
        <v>293</v>
      </c>
      <c r="J11" s="128">
        <v>43</v>
      </c>
      <c r="K11" s="128">
        <v>173</v>
      </c>
      <c r="L11" s="128">
        <v>25</v>
      </c>
      <c r="M11" s="128">
        <v>260</v>
      </c>
      <c r="N11" s="128">
        <v>37</v>
      </c>
      <c r="O11" s="128">
        <f>+M11+K11+I11</f>
        <v>726</v>
      </c>
      <c r="P11" s="128">
        <f>+N11+L11+J11</f>
        <v>105</v>
      </c>
      <c r="Q11" s="128">
        <f t="shared" si="1"/>
        <v>26.25</v>
      </c>
      <c r="R11" s="137">
        <f t="shared" si="2"/>
        <v>6.914285714285715</v>
      </c>
      <c r="S11" s="128">
        <v>1065</v>
      </c>
      <c r="T11" s="138">
        <f t="shared" si="3"/>
        <v>0.3183098591549296</v>
      </c>
      <c r="U11" s="128">
        <v>291275</v>
      </c>
      <c r="V11" s="128">
        <v>37415</v>
      </c>
      <c r="W11" s="137">
        <f t="shared" si="4"/>
        <v>7.784979286382467</v>
      </c>
    </row>
    <row r="12" spans="1:23" ht="15">
      <c r="A12" s="131">
        <v>8</v>
      </c>
      <c r="B12" s="173" t="s">
        <v>51</v>
      </c>
      <c r="C12" s="115">
        <v>38835</v>
      </c>
      <c r="D12" s="116" t="s">
        <v>73</v>
      </c>
      <c r="E12" s="136" t="s">
        <v>75</v>
      </c>
      <c r="F12" s="116">
        <v>71</v>
      </c>
      <c r="G12" s="116">
        <v>3</v>
      </c>
      <c r="H12" s="116">
        <v>10</v>
      </c>
      <c r="I12" s="128">
        <v>70</v>
      </c>
      <c r="J12" s="128">
        <v>14</v>
      </c>
      <c r="K12" s="128">
        <v>30</v>
      </c>
      <c r="L12" s="128">
        <v>6</v>
      </c>
      <c r="M12" s="128">
        <v>134</v>
      </c>
      <c r="N12" s="128">
        <v>26</v>
      </c>
      <c r="O12" s="128">
        <f t="shared" si="0"/>
        <v>234</v>
      </c>
      <c r="P12" s="128">
        <f t="shared" si="0"/>
        <v>46</v>
      </c>
      <c r="Q12" s="128">
        <f t="shared" si="1"/>
        <v>15.333333333333334</v>
      </c>
      <c r="R12" s="137">
        <f t="shared" si="2"/>
        <v>5.086956521739131</v>
      </c>
      <c r="S12" s="128">
        <v>739</v>
      </c>
      <c r="T12" s="138">
        <f t="shared" si="3"/>
        <v>0.6833558863328822</v>
      </c>
      <c r="U12" s="128">
        <v>996771</v>
      </c>
      <c r="V12" s="128">
        <v>121981</v>
      </c>
      <c r="W12" s="137">
        <f t="shared" si="4"/>
        <v>8.171526713176643</v>
      </c>
    </row>
    <row r="13" spans="1:23" ht="15">
      <c r="A13" s="131">
        <v>9</v>
      </c>
      <c r="B13" s="174" t="s">
        <v>20</v>
      </c>
      <c r="C13" s="95">
        <v>38779</v>
      </c>
      <c r="D13" s="42" t="s">
        <v>73</v>
      </c>
      <c r="E13" s="136" t="s">
        <v>76</v>
      </c>
      <c r="F13" s="42">
        <v>60</v>
      </c>
      <c r="G13" s="43">
        <v>1</v>
      </c>
      <c r="H13" s="116">
        <v>32</v>
      </c>
      <c r="I13" s="128">
        <v>0</v>
      </c>
      <c r="J13" s="128">
        <v>0</v>
      </c>
      <c r="K13" s="128">
        <v>0</v>
      </c>
      <c r="L13" s="128">
        <v>0</v>
      </c>
      <c r="M13" s="128">
        <v>30</v>
      </c>
      <c r="N13" s="128">
        <v>5</v>
      </c>
      <c r="O13" s="128">
        <f t="shared" si="0"/>
        <v>30</v>
      </c>
      <c r="P13" s="128">
        <f t="shared" si="0"/>
        <v>5</v>
      </c>
      <c r="Q13" s="128">
        <f t="shared" si="1"/>
        <v>5</v>
      </c>
      <c r="R13" s="137">
        <f t="shared" si="2"/>
        <v>6</v>
      </c>
      <c r="S13" s="128">
        <v>492</v>
      </c>
      <c r="T13" s="138">
        <f t="shared" si="3"/>
        <v>0.9390243902439024</v>
      </c>
      <c r="U13" s="128">
        <v>974428</v>
      </c>
      <c r="V13" s="128">
        <v>145245</v>
      </c>
      <c r="W13" s="137">
        <f t="shared" si="4"/>
        <v>6.70885744776068</v>
      </c>
    </row>
    <row r="14" spans="1:23" ht="15">
      <c r="A14" s="131">
        <v>10</v>
      </c>
      <c r="B14" s="54" t="s">
        <v>21</v>
      </c>
      <c r="C14" s="95">
        <v>38772</v>
      </c>
      <c r="D14" s="42" t="s">
        <v>83</v>
      </c>
      <c r="E14" s="42" t="s">
        <v>75</v>
      </c>
      <c r="F14" s="43">
        <v>62</v>
      </c>
      <c r="G14" s="43">
        <v>2</v>
      </c>
      <c r="H14" s="116">
        <v>19</v>
      </c>
      <c r="I14" s="128">
        <v>98</v>
      </c>
      <c r="J14" s="128">
        <v>30</v>
      </c>
      <c r="K14" s="128">
        <v>102</v>
      </c>
      <c r="L14" s="128">
        <v>31</v>
      </c>
      <c r="M14" s="128">
        <v>108</v>
      </c>
      <c r="N14" s="128">
        <v>32</v>
      </c>
      <c r="O14" s="128">
        <f t="shared" si="0"/>
        <v>308</v>
      </c>
      <c r="P14" s="128">
        <f t="shared" si="0"/>
        <v>93</v>
      </c>
      <c r="Q14" s="128">
        <f t="shared" si="1"/>
        <v>46.5</v>
      </c>
      <c r="R14" s="137">
        <f t="shared" si="2"/>
        <v>3.3118279569892475</v>
      </c>
      <c r="S14" s="128">
        <v>323</v>
      </c>
      <c r="T14" s="138">
        <f>(+S14-O14)/S14</f>
        <v>0.04643962848297214</v>
      </c>
      <c r="U14" s="128">
        <v>824346</v>
      </c>
      <c r="V14" s="128">
        <v>108810</v>
      </c>
      <c r="W14" s="137">
        <f t="shared" si="4"/>
        <v>7.576013234077751</v>
      </c>
    </row>
    <row r="15" spans="1:23" ht="15">
      <c r="A15" s="131">
        <v>11</v>
      </c>
      <c r="B15" s="173" t="s">
        <v>32</v>
      </c>
      <c r="C15" s="115">
        <v>39060</v>
      </c>
      <c r="D15" s="116" t="s">
        <v>73</v>
      </c>
      <c r="E15" s="150" t="s">
        <v>76</v>
      </c>
      <c r="F15" s="116">
        <v>77</v>
      </c>
      <c r="G15" s="116">
        <v>1</v>
      </c>
      <c r="H15" s="116">
        <v>53</v>
      </c>
      <c r="I15" s="176">
        <v>0</v>
      </c>
      <c r="J15" s="151">
        <v>0</v>
      </c>
      <c r="K15" s="151">
        <v>12</v>
      </c>
      <c r="L15" s="151">
        <v>2</v>
      </c>
      <c r="M15" s="151">
        <v>12</v>
      </c>
      <c r="N15" s="151">
        <v>2</v>
      </c>
      <c r="O15" s="151">
        <f t="shared" si="0"/>
        <v>24</v>
      </c>
      <c r="P15" s="151">
        <f t="shared" si="0"/>
        <v>4</v>
      </c>
      <c r="Q15" s="151">
        <f t="shared" si="1"/>
        <v>4</v>
      </c>
      <c r="R15" s="152">
        <f t="shared" si="2"/>
        <v>6</v>
      </c>
      <c r="S15" s="151">
        <v>61</v>
      </c>
      <c r="T15" s="153">
        <f>(+S15-O15)/S15</f>
        <v>0.6065573770491803</v>
      </c>
      <c r="U15" s="151">
        <v>1926495</v>
      </c>
      <c r="V15" s="151">
        <v>282246</v>
      </c>
      <c r="W15" s="152">
        <f t="shared" si="4"/>
        <v>6.825588316574903</v>
      </c>
    </row>
    <row r="16" spans="2:23" ht="15">
      <c r="B16" s="142"/>
      <c r="C16" s="143"/>
      <c r="D16" s="144"/>
      <c r="E16" s="145"/>
      <c r="F16" s="145"/>
      <c r="G16" s="145"/>
      <c r="H16" s="145"/>
      <c r="I16" s="147"/>
      <c r="J16" s="147"/>
      <c r="K16" s="147"/>
      <c r="L16" s="147"/>
      <c r="M16" s="147"/>
      <c r="N16" s="147"/>
      <c r="O16" s="147"/>
      <c r="P16" s="147"/>
      <c r="Q16" s="147"/>
      <c r="R16" s="148"/>
      <c r="S16" s="147"/>
      <c r="T16" s="149"/>
      <c r="U16" s="147"/>
      <c r="V16" s="147"/>
      <c r="W16" s="148"/>
    </row>
    <row r="17" spans="3:23" ht="15">
      <c r="C17" s="134"/>
      <c r="D17" s="135"/>
      <c r="E17" s="136"/>
      <c r="F17" s="136"/>
      <c r="G17" s="136"/>
      <c r="H17" s="136"/>
      <c r="I17" s="128"/>
      <c r="J17" s="128"/>
      <c r="K17" s="128"/>
      <c r="L17" s="128"/>
      <c r="M17" s="128"/>
      <c r="N17" s="128"/>
      <c r="O17" s="128"/>
      <c r="P17" s="128"/>
      <c r="Q17" s="128"/>
      <c r="R17" s="137"/>
      <c r="S17" s="128"/>
      <c r="T17" s="138"/>
      <c r="U17" s="128"/>
      <c r="V17" s="128"/>
      <c r="W17" s="137"/>
    </row>
    <row r="18" spans="3:23" ht="15">
      <c r="C18" s="134"/>
      <c r="D18" s="135"/>
      <c r="E18" s="136"/>
      <c r="F18" s="136"/>
      <c r="G18" s="136"/>
      <c r="H18" s="136"/>
      <c r="I18" s="128"/>
      <c r="J18" s="128"/>
      <c r="K18" s="128"/>
      <c r="L18" s="128"/>
      <c r="M18" s="128"/>
      <c r="N18" s="128"/>
      <c r="O18" s="128"/>
      <c r="P18" s="128"/>
      <c r="Q18" s="128"/>
      <c r="R18" s="137"/>
      <c r="S18" s="128"/>
      <c r="T18" s="138"/>
      <c r="U18" s="128"/>
      <c r="V18" s="128"/>
      <c r="W18" s="137"/>
    </row>
    <row r="19" spans="3:23" ht="15">
      <c r="C19" s="134"/>
      <c r="D19" s="135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/>
      <c r="P19" s="128"/>
      <c r="Q19" s="128"/>
      <c r="R19" s="137"/>
      <c r="S19" s="128"/>
      <c r="T19" s="138"/>
      <c r="U19" s="128"/>
      <c r="V19" s="128"/>
      <c r="W19" s="137"/>
    </row>
    <row r="20" spans="3:23" ht="15">
      <c r="C20" s="134"/>
      <c r="D20" s="135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/>
      <c r="P20" s="128"/>
      <c r="Q20" s="128"/>
      <c r="R20" s="137"/>
      <c r="S20" s="128"/>
      <c r="T20" s="138"/>
      <c r="U20" s="128"/>
      <c r="V20" s="128"/>
      <c r="W20" s="137"/>
    </row>
    <row r="21" spans="3:23" ht="15">
      <c r="C21" s="134"/>
      <c r="D21" s="135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/>
      <c r="P21" s="128"/>
      <c r="Q21" s="128"/>
      <c r="R21" s="137"/>
      <c r="S21" s="128"/>
      <c r="T21" s="138"/>
      <c r="U21" s="128"/>
      <c r="V21" s="128"/>
      <c r="W21" s="137"/>
    </row>
    <row r="22" spans="3:23" ht="15">
      <c r="C22" s="134"/>
      <c r="D22" s="135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/>
      <c r="P22" s="128"/>
      <c r="Q22" s="128"/>
      <c r="R22" s="137"/>
      <c r="S22" s="128"/>
      <c r="T22" s="138"/>
      <c r="U22" s="128"/>
      <c r="V22" s="128"/>
      <c r="W22" s="137"/>
    </row>
    <row r="23" spans="3:23" ht="15">
      <c r="C23" s="134"/>
      <c r="D23" s="135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/>
      <c r="P23" s="128"/>
      <c r="Q23" s="128"/>
      <c r="R23" s="137"/>
      <c r="S23" s="128"/>
      <c r="T23" s="138"/>
      <c r="U23" s="128"/>
      <c r="V23" s="128"/>
      <c r="W23" s="137"/>
    </row>
    <row r="24" spans="3:23" ht="15">
      <c r="C24" s="134"/>
      <c r="D24" s="135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/>
      <c r="P24" s="128"/>
      <c r="Q24" s="128"/>
      <c r="R24" s="137"/>
      <c r="S24" s="128"/>
      <c r="T24" s="138"/>
      <c r="U24" s="128"/>
      <c r="V24" s="128"/>
      <c r="W24" s="137"/>
    </row>
    <row r="25" spans="3:23" ht="15">
      <c r="C25" s="134"/>
      <c r="D25" s="135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/>
      <c r="P25" s="128"/>
      <c r="Q25" s="128"/>
      <c r="R25" s="137"/>
      <c r="S25" s="128"/>
      <c r="T25" s="138"/>
      <c r="U25" s="128"/>
      <c r="V25" s="128"/>
      <c r="W25" s="137"/>
    </row>
    <row r="26" spans="3:23" ht="15">
      <c r="C26" s="134"/>
      <c r="D26" s="135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/>
      <c r="P26" s="128"/>
      <c r="Q26" s="128"/>
      <c r="R26" s="137"/>
      <c r="S26" s="128"/>
      <c r="T26" s="138"/>
      <c r="U26" s="128"/>
      <c r="V26" s="128"/>
      <c r="W26" s="137"/>
    </row>
    <row r="27" spans="3:23" ht="15">
      <c r="C27" s="134"/>
      <c r="D27" s="135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/>
      <c r="P27" s="128"/>
      <c r="Q27" s="128"/>
      <c r="R27" s="137"/>
      <c r="S27" s="128"/>
      <c r="T27" s="138"/>
      <c r="U27" s="128"/>
      <c r="V27" s="128"/>
      <c r="W27" s="137"/>
    </row>
    <row r="28" ht="15">
      <c r="L28" s="128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workbookViewId="0" topLeftCell="A1">
      <selection activeCell="E22" sqref="E22"/>
    </sheetView>
  </sheetViews>
  <sheetFormatPr defaultColWidth="9.00390625" defaultRowHeight="12.75"/>
  <cols>
    <col min="1" max="1" width="5.25390625" style="133" bestFit="1" customWidth="1"/>
    <col min="2" max="2" width="19.0039062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14" width="10.875" style="141" bestFit="1" customWidth="1"/>
    <col min="15" max="15" width="11.875" style="141" bestFit="1" customWidth="1"/>
    <col min="16" max="16" width="10.875" style="141" bestFit="1" customWidth="1"/>
    <col min="17" max="17" width="16.125" style="141" bestFit="1" customWidth="1"/>
    <col min="18" max="18" width="14.625" style="141" bestFit="1" customWidth="1"/>
    <col min="19" max="19" width="11.875" style="141" bestFit="1" customWidth="1"/>
    <col min="20" max="20" width="7.875" style="130" bestFit="1" customWidth="1"/>
    <col min="21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>
      <c r="A5" s="131">
        <v>1</v>
      </c>
      <c r="B5" s="173" t="s">
        <v>82</v>
      </c>
      <c r="C5" s="115">
        <v>38856</v>
      </c>
      <c r="D5" s="116" t="s">
        <v>73</v>
      </c>
      <c r="E5" s="136" t="s">
        <v>79</v>
      </c>
      <c r="F5" s="116">
        <v>60</v>
      </c>
      <c r="G5" s="116">
        <v>54</v>
      </c>
      <c r="H5" s="116">
        <v>5</v>
      </c>
      <c r="I5" s="128">
        <v>3492</v>
      </c>
      <c r="J5" s="128">
        <v>552</v>
      </c>
      <c r="K5" s="128">
        <v>4686</v>
      </c>
      <c r="L5" s="128">
        <v>740</v>
      </c>
      <c r="M5" s="128">
        <v>5818</v>
      </c>
      <c r="N5" s="128">
        <v>886</v>
      </c>
      <c r="O5" s="128">
        <v>13996</v>
      </c>
      <c r="P5" s="128">
        <v>2178</v>
      </c>
      <c r="Q5" s="128">
        <f aca="true" t="shared" si="0" ref="Q5:Q18">+P5/G5</f>
        <v>40.333333333333336</v>
      </c>
      <c r="R5" s="137">
        <f aca="true" t="shared" si="1" ref="R5:R18">+O5/P5</f>
        <v>6.426078971533517</v>
      </c>
      <c r="S5" s="128">
        <v>22936</v>
      </c>
      <c r="T5" s="138">
        <f aca="true" t="shared" si="2" ref="T5:T15">(+S5-O5)/S5</f>
        <v>0.38978025810952216</v>
      </c>
      <c r="U5" s="128">
        <v>604746</v>
      </c>
      <c r="V5" s="128">
        <v>73418</v>
      </c>
      <c r="W5" s="137">
        <f aca="true" t="shared" si="3" ref="W5:W18">+U5/V5</f>
        <v>8.237026342313873</v>
      </c>
    </row>
    <row r="6" spans="1:23" ht="15">
      <c r="A6" s="131">
        <v>2</v>
      </c>
      <c r="B6" s="173" t="s">
        <v>80</v>
      </c>
      <c r="C6" s="115">
        <v>38870</v>
      </c>
      <c r="D6" s="116" t="s">
        <v>73</v>
      </c>
      <c r="E6" s="136" t="s">
        <v>76</v>
      </c>
      <c r="F6" s="116">
        <v>82</v>
      </c>
      <c r="G6" s="116">
        <v>24</v>
      </c>
      <c r="H6" s="116">
        <v>6</v>
      </c>
      <c r="I6" s="128">
        <v>1432</v>
      </c>
      <c r="J6" s="128">
        <v>284</v>
      </c>
      <c r="K6" s="128">
        <v>1646</v>
      </c>
      <c r="L6" s="128">
        <v>307</v>
      </c>
      <c r="M6" s="128">
        <v>1487</v>
      </c>
      <c r="N6" s="128">
        <v>258</v>
      </c>
      <c r="O6" s="128">
        <v>4565</v>
      </c>
      <c r="P6" s="128">
        <v>849</v>
      </c>
      <c r="Q6" s="128">
        <f t="shared" si="0"/>
        <v>35.375</v>
      </c>
      <c r="R6" s="137">
        <f t="shared" si="1"/>
        <v>5.376914016489988</v>
      </c>
      <c r="S6" s="128">
        <v>8680</v>
      </c>
      <c r="T6" s="138">
        <f t="shared" si="2"/>
        <v>0.4740783410138249</v>
      </c>
      <c r="U6" s="128">
        <v>413471</v>
      </c>
      <c r="V6" s="128">
        <v>58242</v>
      </c>
      <c r="W6" s="137">
        <f t="shared" si="3"/>
        <v>7.099189588269634</v>
      </c>
    </row>
    <row r="7" spans="1:23" ht="15">
      <c r="A7" s="131">
        <v>3</v>
      </c>
      <c r="B7" s="173" t="s">
        <v>72</v>
      </c>
      <c r="C7" s="115">
        <v>38863</v>
      </c>
      <c r="D7" s="116" t="s">
        <v>73</v>
      </c>
      <c r="E7" s="136" t="s">
        <v>76</v>
      </c>
      <c r="F7" s="116">
        <v>47</v>
      </c>
      <c r="G7" s="116">
        <v>9</v>
      </c>
      <c r="H7" s="116">
        <v>7</v>
      </c>
      <c r="I7" s="128">
        <v>325</v>
      </c>
      <c r="J7" s="128">
        <v>70</v>
      </c>
      <c r="K7" s="128">
        <v>716</v>
      </c>
      <c r="L7" s="128">
        <v>149</v>
      </c>
      <c r="M7" s="128">
        <v>650</v>
      </c>
      <c r="N7" s="128">
        <v>133</v>
      </c>
      <c r="O7" s="128">
        <v>1691</v>
      </c>
      <c r="P7" s="128">
        <v>352</v>
      </c>
      <c r="Q7" s="128">
        <f t="shared" si="0"/>
        <v>39.111111111111114</v>
      </c>
      <c r="R7" s="137">
        <f t="shared" si="1"/>
        <v>4.8039772727272725</v>
      </c>
      <c r="S7" s="128">
        <v>2946</v>
      </c>
      <c r="T7" s="138">
        <f t="shared" si="2"/>
        <v>0.4260013577732519</v>
      </c>
      <c r="U7" s="128">
        <v>368428</v>
      </c>
      <c r="V7" s="128">
        <v>47658</v>
      </c>
      <c r="W7" s="137">
        <f t="shared" si="3"/>
        <v>7.7306643165890305</v>
      </c>
    </row>
    <row r="8" spans="1:23" ht="15">
      <c r="A8" s="131">
        <v>4</v>
      </c>
      <c r="B8" s="173" t="s">
        <v>53</v>
      </c>
      <c r="C8" s="115">
        <v>38856</v>
      </c>
      <c r="D8" s="116" t="s">
        <v>73</v>
      </c>
      <c r="E8" s="136" t="s">
        <v>74</v>
      </c>
      <c r="F8" s="116">
        <v>160</v>
      </c>
      <c r="G8" s="116">
        <v>10</v>
      </c>
      <c r="H8" s="116">
        <v>7</v>
      </c>
      <c r="I8" s="128">
        <v>725</v>
      </c>
      <c r="J8" s="128">
        <v>180</v>
      </c>
      <c r="K8" s="128">
        <v>721</v>
      </c>
      <c r="L8" s="128">
        <v>192</v>
      </c>
      <c r="M8" s="128">
        <v>862</v>
      </c>
      <c r="N8" s="128">
        <v>205</v>
      </c>
      <c r="O8" s="128">
        <v>2308</v>
      </c>
      <c r="P8" s="128">
        <v>577</v>
      </c>
      <c r="Q8" s="128">
        <f t="shared" si="0"/>
        <v>57.7</v>
      </c>
      <c r="R8" s="137">
        <f t="shared" si="1"/>
        <v>4</v>
      </c>
      <c r="S8" s="128">
        <v>3635</v>
      </c>
      <c r="T8" s="138">
        <f t="shared" si="2"/>
        <v>0.36506189821182944</v>
      </c>
      <c r="U8" s="128">
        <v>1141173</v>
      </c>
      <c r="V8" s="128">
        <v>176979</v>
      </c>
      <c r="W8" s="137">
        <f t="shared" si="3"/>
        <v>6.448070110013052</v>
      </c>
    </row>
    <row r="9" spans="1:23" ht="15">
      <c r="A9" s="131">
        <v>5</v>
      </c>
      <c r="B9" s="173" t="s">
        <v>52</v>
      </c>
      <c r="C9" s="115">
        <v>38842</v>
      </c>
      <c r="D9" s="116" t="s">
        <v>73</v>
      </c>
      <c r="E9" s="136" t="s">
        <v>79</v>
      </c>
      <c r="F9" s="116">
        <v>173</v>
      </c>
      <c r="G9" s="116">
        <v>2</v>
      </c>
      <c r="H9" s="116">
        <v>10</v>
      </c>
      <c r="I9" s="128">
        <v>84</v>
      </c>
      <c r="J9" s="128">
        <v>12</v>
      </c>
      <c r="K9" s="128">
        <v>49</v>
      </c>
      <c r="L9" s="128">
        <v>8</v>
      </c>
      <c r="M9" s="128">
        <v>32</v>
      </c>
      <c r="N9" s="128">
        <v>5</v>
      </c>
      <c r="O9" s="128">
        <v>165</v>
      </c>
      <c r="P9" s="128">
        <v>25</v>
      </c>
      <c r="Q9" s="128">
        <f t="shared" si="0"/>
        <v>12.5</v>
      </c>
      <c r="R9" s="137">
        <f t="shared" si="1"/>
        <v>6.6</v>
      </c>
      <c r="S9" s="128">
        <v>1168</v>
      </c>
      <c r="T9" s="138">
        <f t="shared" si="2"/>
        <v>0.8587328767123288</v>
      </c>
      <c r="U9" s="128">
        <v>2820337</v>
      </c>
      <c r="V9" s="128">
        <v>378514</v>
      </c>
      <c r="W9" s="137">
        <f t="shared" si="3"/>
        <v>7.451077106791295</v>
      </c>
    </row>
    <row r="10" spans="1:23" ht="15">
      <c r="A10" s="131">
        <v>6</v>
      </c>
      <c r="B10" s="173" t="s">
        <v>84</v>
      </c>
      <c r="C10" s="115">
        <v>38815</v>
      </c>
      <c r="D10" s="116" t="s">
        <v>73</v>
      </c>
      <c r="E10" s="136" t="s">
        <v>76</v>
      </c>
      <c r="F10" s="116">
        <v>94</v>
      </c>
      <c r="G10" s="116">
        <v>7</v>
      </c>
      <c r="H10" s="116">
        <v>13</v>
      </c>
      <c r="I10" s="158">
        <v>373</v>
      </c>
      <c r="J10" s="158">
        <v>45</v>
      </c>
      <c r="K10" s="158">
        <v>799</v>
      </c>
      <c r="L10" s="158">
        <v>106</v>
      </c>
      <c r="M10" s="158">
        <v>743</v>
      </c>
      <c r="N10" s="158">
        <v>85</v>
      </c>
      <c r="O10" s="128">
        <v>1915</v>
      </c>
      <c r="P10" s="128">
        <v>236</v>
      </c>
      <c r="Q10" s="128">
        <f t="shared" si="0"/>
        <v>33.714285714285715</v>
      </c>
      <c r="R10" s="137">
        <f t="shared" si="1"/>
        <v>8.114406779661017</v>
      </c>
      <c r="S10" s="128">
        <v>2588</v>
      </c>
      <c r="T10" s="138">
        <f t="shared" si="2"/>
        <v>0.2600463678516229</v>
      </c>
      <c r="U10" s="128">
        <v>995910</v>
      </c>
      <c r="V10" s="128">
        <v>147248</v>
      </c>
      <c r="W10" s="137">
        <f t="shared" si="3"/>
        <v>6.763487449744648</v>
      </c>
    </row>
    <row r="11" spans="1:23" ht="15">
      <c r="A11" s="131">
        <v>7</v>
      </c>
      <c r="B11" s="173" t="s">
        <v>50</v>
      </c>
      <c r="C11" s="115">
        <v>38828</v>
      </c>
      <c r="D11" s="116" t="s">
        <v>73</v>
      </c>
      <c r="E11" s="136" t="s">
        <v>76</v>
      </c>
      <c r="F11" s="116">
        <v>46</v>
      </c>
      <c r="G11" s="116">
        <v>2</v>
      </c>
      <c r="H11" s="116">
        <v>12</v>
      </c>
      <c r="I11" s="128">
        <v>108</v>
      </c>
      <c r="J11" s="128">
        <v>19</v>
      </c>
      <c r="K11" s="128">
        <v>202</v>
      </c>
      <c r="L11" s="128">
        <v>39</v>
      </c>
      <c r="M11" s="128">
        <v>37</v>
      </c>
      <c r="N11" s="128">
        <v>9</v>
      </c>
      <c r="O11" s="128">
        <v>347</v>
      </c>
      <c r="P11" s="128">
        <v>67</v>
      </c>
      <c r="Q11" s="128">
        <f t="shared" si="0"/>
        <v>33.5</v>
      </c>
      <c r="R11" s="137">
        <f t="shared" si="1"/>
        <v>5.17910447761194</v>
      </c>
      <c r="S11" s="128">
        <v>726</v>
      </c>
      <c r="T11" s="138">
        <f t="shared" si="2"/>
        <v>0.522038567493113</v>
      </c>
      <c r="U11" s="128">
        <v>293488</v>
      </c>
      <c r="V11" s="128">
        <v>37874</v>
      </c>
      <c r="W11" s="137">
        <f t="shared" si="3"/>
        <v>7.749062681522944</v>
      </c>
    </row>
    <row r="12" spans="1:23" ht="15">
      <c r="A12" s="131">
        <v>8</v>
      </c>
      <c r="B12" s="173" t="s">
        <v>51</v>
      </c>
      <c r="C12" s="115">
        <v>38835</v>
      </c>
      <c r="D12" s="116" t="s">
        <v>73</v>
      </c>
      <c r="E12" s="136" t="s">
        <v>75</v>
      </c>
      <c r="F12" s="116">
        <v>71</v>
      </c>
      <c r="G12" s="116">
        <v>2</v>
      </c>
      <c r="H12" s="116">
        <v>11</v>
      </c>
      <c r="I12" s="128">
        <v>335</v>
      </c>
      <c r="J12" s="128">
        <v>100</v>
      </c>
      <c r="K12" s="128">
        <v>349</v>
      </c>
      <c r="L12" s="128">
        <v>102</v>
      </c>
      <c r="M12" s="128">
        <v>335</v>
      </c>
      <c r="N12" s="128">
        <v>100</v>
      </c>
      <c r="O12" s="128">
        <v>1019</v>
      </c>
      <c r="P12" s="128">
        <v>302</v>
      </c>
      <c r="Q12" s="128">
        <f t="shared" si="0"/>
        <v>151</v>
      </c>
      <c r="R12" s="137">
        <f t="shared" si="1"/>
        <v>3.3741721854304636</v>
      </c>
      <c r="S12" s="128">
        <v>234</v>
      </c>
      <c r="T12" s="138">
        <f t="shared" si="2"/>
        <v>-3.3547008547008548</v>
      </c>
      <c r="U12" s="128">
        <v>997970</v>
      </c>
      <c r="V12" s="128">
        <v>122319</v>
      </c>
      <c r="W12" s="137">
        <f t="shared" si="3"/>
        <v>8.158748845232548</v>
      </c>
    </row>
    <row r="13" spans="1:23" ht="15.75" thickBot="1">
      <c r="A13" s="131">
        <v>9</v>
      </c>
      <c r="B13" s="174" t="s">
        <v>20</v>
      </c>
      <c r="C13" s="95">
        <v>38779</v>
      </c>
      <c r="D13" s="42" t="s">
        <v>73</v>
      </c>
      <c r="E13" s="136" t="s">
        <v>76</v>
      </c>
      <c r="F13" s="42">
        <v>60</v>
      </c>
      <c r="G13" s="43">
        <v>1</v>
      </c>
      <c r="H13" s="116">
        <v>33</v>
      </c>
      <c r="I13" s="128">
        <v>0</v>
      </c>
      <c r="J13" s="128">
        <v>0</v>
      </c>
      <c r="K13" s="128">
        <v>12</v>
      </c>
      <c r="L13" s="128">
        <v>4</v>
      </c>
      <c r="M13" s="128">
        <v>0</v>
      </c>
      <c r="N13" s="128">
        <v>0</v>
      </c>
      <c r="O13" s="128">
        <v>12</v>
      </c>
      <c r="P13" s="128">
        <v>4</v>
      </c>
      <c r="Q13" s="128">
        <f t="shared" si="0"/>
        <v>4</v>
      </c>
      <c r="R13" s="137">
        <f t="shared" si="1"/>
        <v>3</v>
      </c>
      <c r="S13" s="128">
        <v>30</v>
      </c>
      <c r="T13" s="138">
        <f t="shared" si="2"/>
        <v>0.6</v>
      </c>
      <c r="U13" s="128">
        <v>974536</v>
      </c>
      <c r="V13" s="128">
        <v>145265</v>
      </c>
      <c r="W13" s="137">
        <f t="shared" si="3"/>
        <v>6.708677245034936</v>
      </c>
    </row>
    <row r="14" spans="1:23" ht="15">
      <c r="A14" s="131">
        <v>10</v>
      </c>
      <c r="B14" s="96" t="s">
        <v>19</v>
      </c>
      <c r="C14" s="94">
        <v>38793</v>
      </c>
      <c r="D14" s="29" t="s">
        <v>73</v>
      </c>
      <c r="E14" s="136" t="s">
        <v>78</v>
      </c>
      <c r="F14" s="29">
        <v>129</v>
      </c>
      <c r="G14" s="30">
        <v>1</v>
      </c>
      <c r="H14" s="116">
        <v>14</v>
      </c>
      <c r="I14" s="128">
        <v>169</v>
      </c>
      <c r="J14" s="128">
        <v>38</v>
      </c>
      <c r="K14" s="128">
        <v>172</v>
      </c>
      <c r="L14" s="128">
        <v>38</v>
      </c>
      <c r="M14" s="128">
        <v>55</v>
      </c>
      <c r="N14" s="128">
        <v>12</v>
      </c>
      <c r="O14" s="128">
        <v>396</v>
      </c>
      <c r="P14" s="128">
        <v>88</v>
      </c>
      <c r="Q14" s="128">
        <f t="shared" si="0"/>
        <v>88</v>
      </c>
      <c r="R14" s="137">
        <f t="shared" si="1"/>
        <v>4.5</v>
      </c>
      <c r="S14" s="128">
        <v>299</v>
      </c>
      <c r="T14" s="138">
        <f t="shared" si="2"/>
        <v>-0.32441471571906355</v>
      </c>
      <c r="U14" s="128">
        <v>1788035</v>
      </c>
      <c r="V14" s="128">
        <v>272154</v>
      </c>
      <c r="W14" s="137">
        <f t="shared" si="3"/>
        <v>6.569938343731858</v>
      </c>
    </row>
    <row r="15" spans="1:23" ht="15">
      <c r="A15" s="131">
        <v>11</v>
      </c>
      <c r="B15" s="114" t="s">
        <v>40</v>
      </c>
      <c r="C15" s="115">
        <v>38807</v>
      </c>
      <c r="D15" s="116" t="s">
        <v>73</v>
      </c>
      <c r="E15" s="136" t="s">
        <v>76</v>
      </c>
      <c r="F15" s="116">
        <v>62</v>
      </c>
      <c r="G15" s="116">
        <v>1</v>
      </c>
      <c r="H15" s="116">
        <v>12</v>
      </c>
      <c r="I15" s="128">
        <v>105</v>
      </c>
      <c r="J15" s="128">
        <v>20</v>
      </c>
      <c r="K15" s="128">
        <v>50</v>
      </c>
      <c r="L15" s="128">
        <v>10</v>
      </c>
      <c r="M15" s="128">
        <v>36</v>
      </c>
      <c r="N15" s="128">
        <v>7</v>
      </c>
      <c r="O15" s="128">
        <v>191</v>
      </c>
      <c r="P15" s="128">
        <v>37</v>
      </c>
      <c r="Q15" s="128">
        <f t="shared" si="0"/>
        <v>37</v>
      </c>
      <c r="R15" s="137">
        <f t="shared" si="1"/>
        <v>5.162162162162162</v>
      </c>
      <c r="S15" s="128">
        <v>186</v>
      </c>
      <c r="T15" s="138">
        <f t="shared" si="2"/>
        <v>-0.026881720430107527</v>
      </c>
      <c r="U15" s="128">
        <v>547857</v>
      </c>
      <c r="V15" s="128">
        <v>71830</v>
      </c>
      <c r="W15" s="137">
        <f t="shared" si="3"/>
        <v>7.627133509675623</v>
      </c>
    </row>
    <row r="16" spans="1:23" ht="15">
      <c r="A16" s="131">
        <v>12</v>
      </c>
      <c r="B16" s="54" t="s">
        <v>21</v>
      </c>
      <c r="C16" s="95">
        <v>38772</v>
      </c>
      <c r="D16" s="42" t="s">
        <v>83</v>
      </c>
      <c r="E16" s="42" t="s">
        <v>75</v>
      </c>
      <c r="F16" s="43">
        <v>62</v>
      </c>
      <c r="G16" s="43">
        <v>3</v>
      </c>
      <c r="H16" s="116">
        <v>20</v>
      </c>
      <c r="I16" s="128">
        <v>510</v>
      </c>
      <c r="J16" s="128">
        <v>85</v>
      </c>
      <c r="K16" s="128">
        <v>1308</v>
      </c>
      <c r="L16" s="128">
        <v>181</v>
      </c>
      <c r="M16" s="128">
        <v>132</v>
      </c>
      <c r="N16" s="128">
        <v>110</v>
      </c>
      <c r="O16" s="128">
        <v>1950</v>
      </c>
      <c r="P16" s="128">
        <v>301</v>
      </c>
      <c r="Q16" s="128">
        <f t="shared" si="0"/>
        <v>100.33333333333333</v>
      </c>
      <c r="R16" s="137">
        <f t="shared" si="1"/>
        <v>6.4784053156146175</v>
      </c>
      <c r="S16" s="128">
        <v>308</v>
      </c>
      <c r="T16" s="138">
        <f>(+S16-O16)/S16</f>
        <v>-5.3311688311688314</v>
      </c>
      <c r="U16" s="128">
        <v>826622</v>
      </c>
      <c r="V16" s="128">
        <v>109207</v>
      </c>
      <c r="W16" s="137">
        <f t="shared" si="3"/>
        <v>7.569313322406073</v>
      </c>
    </row>
    <row r="17" spans="1:23" ht="15">
      <c r="A17" s="131">
        <v>13</v>
      </c>
      <c r="B17" s="173" t="s">
        <v>32</v>
      </c>
      <c r="C17" s="115">
        <v>39060</v>
      </c>
      <c r="D17" s="116" t="s">
        <v>73</v>
      </c>
      <c r="E17" s="150" t="s">
        <v>76</v>
      </c>
      <c r="F17" s="116">
        <v>77</v>
      </c>
      <c r="G17" s="116">
        <v>3</v>
      </c>
      <c r="H17" s="116">
        <v>54</v>
      </c>
      <c r="I17" s="176">
        <v>51</v>
      </c>
      <c r="J17" s="151">
        <v>11</v>
      </c>
      <c r="K17" s="151">
        <v>58</v>
      </c>
      <c r="L17" s="151">
        <v>9</v>
      </c>
      <c r="M17" s="151">
        <v>101</v>
      </c>
      <c r="N17" s="151">
        <v>19</v>
      </c>
      <c r="O17" s="151">
        <v>210</v>
      </c>
      <c r="P17" s="151">
        <v>39</v>
      </c>
      <c r="Q17" s="151">
        <f>+P17/G17</f>
        <v>13</v>
      </c>
      <c r="R17" s="152">
        <f>+O17/P17</f>
        <v>5.384615384615385</v>
      </c>
      <c r="S17" s="151">
        <v>24</v>
      </c>
      <c r="T17" s="153">
        <f>(+S17-O17)/S17</f>
        <v>-7.75</v>
      </c>
      <c r="U17" s="151">
        <v>1926705</v>
      </c>
      <c r="V17" s="151">
        <v>282285</v>
      </c>
      <c r="W17" s="152">
        <f>+U17/V17</f>
        <v>6.8253892342845</v>
      </c>
    </row>
    <row r="18" spans="1:23" ht="15">
      <c r="A18" s="131">
        <v>14</v>
      </c>
      <c r="B18" s="126" t="s">
        <v>37</v>
      </c>
      <c r="C18" s="115">
        <v>38653</v>
      </c>
      <c r="D18" s="116" t="s">
        <v>73</v>
      </c>
      <c r="E18" s="150" t="s">
        <v>77</v>
      </c>
      <c r="F18" s="116">
        <v>92</v>
      </c>
      <c r="G18" s="116">
        <v>3</v>
      </c>
      <c r="H18" s="116">
        <v>32</v>
      </c>
      <c r="I18" s="176">
        <v>0</v>
      </c>
      <c r="J18" s="151">
        <v>0</v>
      </c>
      <c r="K18" s="151">
        <v>59</v>
      </c>
      <c r="L18" s="151">
        <v>11</v>
      </c>
      <c r="M18" s="151">
        <v>125</v>
      </c>
      <c r="N18" s="151">
        <v>25</v>
      </c>
      <c r="O18" s="151">
        <v>184</v>
      </c>
      <c r="P18" s="151">
        <v>36</v>
      </c>
      <c r="Q18" s="151">
        <f t="shared" si="0"/>
        <v>12</v>
      </c>
      <c r="R18" s="152">
        <f t="shared" si="1"/>
        <v>5.111111111111111</v>
      </c>
      <c r="S18" s="151">
        <v>12</v>
      </c>
      <c r="T18" s="153">
        <f>(+S18-O18)/S18</f>
        <v>-14.333333333333334</v>
      </c>
      <c r="U18" s="151">
        <v>1042660</v>
      </c>
      <c r="V18" s="151">
        <v>151962</v>
      </c>
      <c r="W18" s="152">
        <f t="shared" si="3"/>
        <v>6.861320593306221</v>
      </c>
    </row>
    <row r="19" spans="2:23" ht="15">
      <c r="B19" s="142"/>
      <c r="C19" s="143"/>
      <c r="D19" s="144"/>
      <c r="E19" s="145"/>
      <c r="F19" s="145"/>
      <c r="G19" s="145"/>
      <c r="H19" s="145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147"/>
      <c r="T19" s="149"/>
      <c r="U19" s="147"/>
      <c r="V19" s="147"/>
      <c r="W19" s="148"/>
    </row>
    <row r="20" spans="3:23" ht="15">
      <c r="C20" s="134"/>
      <c r="D20" s="135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/>
      <c r="P20" s="128"/>
      <c r="Q20" s="128"/>
      <c r="R20" s="137"/>
      <c r="S20" s="128"/>
      <c r="T20" s="138"/>
      <c r="U20" s="128"/>
      <c r="V20" s="128"/>
      <c r="W20" s="137"/>
    </row>
    <row r="21" spans="3:23" ht="15">
      <c r="C21" s="134"/>
      <c r="D21" s="128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/>
      <c r="P21" s="128"/>
      <c r="Q21" s="128"/>
      <c r="R21" s="137"/>
      <c r="S21" s="128"/>
      <c r="T21" s="138"/>
      <c r="U21" s="128"/>
      <c r="V21" s="128"/>
      <c r="W21" s="137"/>
    </row>
    <row r="22" spans="3:23" ht="15">
      <c r="C22" s="134"/>
      <c r="D22" s="128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/>
      <c r="P22" s="128"/>
      <c r="Q22" s="128"/>
      <c r="R22" s="137"/>
      <c r="S22" s="128"/>
      <c r="T22" s="138"/>
      <c r="U22" s="128"/>
      <c r="V22" s="128"/>
      <c r="W22" s="137"/>
    </row>
    <row r="23" spans="3:23" ht="15">
      <c r="C23" s="134"/>
      <c r="D23" s="128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/>
      <c r="P23" s="128"/>
      <c r="Q23" s="128"/>
      <c r="R23" s="137"/>
      <c r="S23" s="128"/>
      <c r="T23" s="138"/>
      <c r="U23" s="128"/>
      <c r="V23" s="128"/>
      <c r="W23" s="137"/>
    </row>
    <row r="24" spans="3:23" ht="15">
      <c r="C24" s="134"/>
      <c r="D24" s="128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/>
      <c r="P24" s="128"/>
      <c r="Q24" s="128"/>
      <c r="R24" s="137"/>
      <c r="S24" s="128"/>
      <c r="T24" s="138"/>
      <c r="U24" s="128"/>
      <c r="V24" s="128"/>
      <c r="W24" s="137"/>
    </row>
    <row r="25" spans="3:23" ht="15">
      <c r="C25" s="134"/>
      <c r="D25" s="128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/>
      <c r="P25" s="128"/>
      <c r="Q25" s="128"/>
      <c r="R25" s="137"/>
      <c r="S25" s="128"/>
      <c r="T25" s="138"/>
      <c r="U25" s="128"/>
      <c r="V25" s="128"/>
      <c r="W25" s="137"/>
    </row>
    <row r="26" spans="3:23" ht="15">
      <c r="C26" s="134"/>
      <c r="D26" s="128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/>
      <c r="P26" s="128"/>
      <c r="Q26" s="128"/>
      <c r="R26" s="137"/>
      <c r="S26" s="128"/>
      <c r="T26" s="138"/>
      <c r="U26" s="128"/>
      <c r="V26" s="128"/>
      <c r="W26" s="137"/>
    </row>
    <row r="27" spans="3:23" ht="15">
      <c r="C27" s="134"/>
      <c r="D27" s="128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/>
      <c r="P27" s="128"/>
      <c r="Q27" s="128"/>
      <c r="R27" s="137"/>
      <c r="S27" s="128"/>
      <c r="T27" s="138"/>
      <c r="U27" s="128"/>
      <c r="V27" s="128"/>
      <c r="W27" s="137"/>
    </row>
    <row r="28" spans="3:23" ht="15">
      <c r="C28" s="134"/>
      <c r="D28" s="128"/>
      <c r="E28" s="136"/>
      <c r="F28" s="136"/>
      <c r="G28" s="136"/>
      <c r="H28" s="136"/>
      <c r="I28" s="128"/>
      <c r="J28" s="128"/>
      <c r="K28" s="128"/>
      <c r="L28" s="128"/>
      <c r="M28" s="128"/>
      <c r="N28" s="128"/>
      <c r="O28" s="128"/>
      <c r="P28" s="128"/>
      <c r="Q28" s="128"/>
      <c r="R28" s="137"/>
      <c r="S28" s="128"/>
      <c r="T28" s="138"/>
      <c r="U28" s="128"/>
      <c r="V28" s="128"/>
      <c r="W28" s="137"/>
    </row>
    <row r="29" spans="3:23" ht="15">
      <c r="C29" s="134"/>
      <c r="D29" s="128"/>
      <c r="E29" s="136"/>
      <c r="F29" s="136"/>
      <c r="G29" s="136"/>
      <c r="H29" s="136"/>
      <c r="I29" s="128"/>
      <c r="J29" s="128"/>
      <c r="K29" s="128"/>
      <c r="L29" s="128"/>
      <c r="M29" s="128"/>
      <c r="N29" s="128"/>
      <c r="O29" s="128"/>
      <c r="P29" s="128"/>
      <c r="Q29" s="128"/>
      <c r="R29" s="137"/>
      <c r="S29" s="128"/>
      <c r="T29" s="138"/>
      <c r="U29" s="128"/>
      <c r="V29" s="128"/>
      <c r="W29" s="137"/>
    </row>
    <row r="30" spans="3:23" ht="15">
      <c r="C30" s="134"/>
      <c r="D30" s="128"/>
      <c r="E30" s="136"/>
      <c r="F30" s="136"/>
      <c r="G30" s="136"/>
      <c r="H30" s="136"/>
      <c r="I30" s="128"/>
      <c r="J30" s="128"/>
      <c r="K30" s="128"/>
      <c r="L30" s="128"/>
      <c r="M30" s="128"/>
      <c r="N30" s="128"/>
      <c r="O30" s="128"/>
      <c r="P30" s="128"/>
      <c r="Q30" s="128"/>
      <c r="R30" s="137"/>
      <c r="S30" s="128"/>
      <c r="T30" s="138"/>
      <c r="U30" s="128"/>
      <c r="V30" s="128"/>
      <c r="W30" s="137"/>
    </row>
    <row r="31" spans="4:12" ht="15">
      <c r="D31" s="151"/>
      <c r="L31" s="128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A21" sqref="A21"/>
    </sheetView>
  </sheetViews>
  <sheetFormatPr defaultColWidth="9.00390625" defaultRowHeight="12.75"/>
  <cols>
    <col min="1" max="1" width="5.25390625" style="133" bestFit="1" customWidth="1"/>
    <col min="2" max="2" width="23.62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9" width="11.875" style="141" bestFit="1" customWidth="1"/>
    <col min="10" max="10" width="10.875" style="141" bestFit="1" customWidth="1"/>
    <col min="11" max="11" width="11.875" style="141" bestFit="1" customWidth="1"/>
    <col min="12" max="12" width="10.875" style="141" bestFit="1" customWidth="1"/>
    <col min="13" max="13" width="11.875" style="141" bestFit="1" customWidth="1"/>
    <col min="14" max="14" width="10.875" style="141" bestFit="1" customWidth="1"/>
    <col min="15" max="15" width="13.75390625" style="141" bestFit="1" customWidth="1"/>
    <col min="16" max="16" width="11.875" style="141" bestFit="1" customWidth="1"/>
    <col min="17" max="17" width="16.125" style="141" bestFit="1" customWidth="1"/>
    <col min="18" max="18" width="14.625" style="141" bestFit="1" customWidth="1"/>
    <col min="19" max="19" width="11.875" style="141" bestFit="1" customWidth="1"/>
    <col min="20" max="20" width="7.875" style="130" bestFit="1" customWidth="1"/>
    <col min="21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 customHeight="1">
      <c r="A5" s="157">
        <v>1</v>
      </c>
      <c r="B5" s="177" t="s">
        <v>85</v>
      </c>
      <c r="C5" s="115">
        <v>38912</v>
      </c>
      <c r="D5" s="116" t="s">
        <v>73</v>
      </c>
      <c r="E5" s="136" t="s">
        <v>76</v>
      </c>
      <c r="F5" s="116">
        <v>162</v>
      </c>
      <c r="G5" s="116">
        <v>305</v>
      </c>
      <c r="H5" s="116">
        <v>1</v>
      </c>
      <c r="I5" s="128">
        <v>626013</v>
      </c>
      <c r="J5" s="128">
        <v>78554</v>
      </c>
      <c r="K5" s="128">
        <v>646023</v>
      </c>
      <c r="L5" s="128">
        <v>78562</v>
      </c>
      <c r="M5" s="128">
        <v>683785</v>
      </c>
      <c r="N5" s="128">
        <v>86329</v>
      </c>
      <c r="O5" s="128">
        <v>1955821</v>
      </c>
      <c r="P5" s="128">
        <v>243445</v>
      </c>
      <c r="Q5" s="128">
        <f>+P5/G5</f>
        <v>798.1803278688525</v>
      </c>
      <c r="R5" s="137">
        <f>+O5/P5</f>
        <v>8.033933742734499</v>
      </c>
      <c r="S5" s="128">
        <v>0</v>
      </c>
      <c r="T5" s="138">
        <v>0</v>
      </c>
      <c r="U5" s="128">
        <v>1955821</v>
      </c>
      <c r="V5" s="128">
        <v>243445</v>
      </c>
      <c r="W5" s="137">
        <f>+U5/V5</f>
        <v>8.033933742734499</v>
      </c>
    </row>
    <row r="6" spans="1:23" ht="15">
      <c r="A6" s="157">
        <v>2</v>
      </c>
      <c r="B6" s="177" t="s">
        <v>82</v>
      </c>
      <c r="C6" s="115" t="s">
        <v>86</v>
      </c>
      <c r="D6" s="116" t="s">
        <v>73</v>
      </c>
      <c r="E6" s="136" t="s">
        <v>79</v>
      </c>
      <c r="F6" s="116">
        <v>60</v>
      </c>
      <c r="G6" s="116">
        <v>22</v>
      </c>
      <c r="H6" s="116">
        <v>6</v>
      </c>
      <c r="I6" s="128">
        <v>1515</v>
      </c>
      <c r="J6" s="128">
        <v>271</v>
      </c>
      <c r="K6" s="128">
        <v>1721</v>
      </c>
      <c r="L6" s="128">
        <v>312</v>
      </c>
      <c r="M6" s="128">
        <v>1654</v>
      </c>
      <c r="N6" s="128">
        <v>305</v>
      </c>
      <c r="O6" s="128">
        <v>4890</v>
      </c>
      <c r="P6" s="128">
        <v>888</v>
      </c>
      <c r="Q6" s="128">
        <f>+P6/G6</f>
        <v>40.36363636363637</v>
      </c>
      <c r="R6" s="137">
        <f>+O6/P6</f>
        <v>5.506756756756757</v>
      </c>
      <c r="S6" s="128">
        <v>13996</v>
      </c>
      <c r="T6" s="138">
        <f>(+S6-O6)/S6</f>
        <v>0.65061446127465</v>
      </c>
      <c r="U6" s="128">
        <v>623708</v>
      </c>
      <c r="V6" s="128">
        <v>76832</v>
      </c>
      <c r="W6" s="137">
        <f>+U6/V6</f>
        <v>8.117815493544356</v>
      </c>
    </row>
    <row r="7" spans="1:23" ht="15">
      <c r="A7" s="157">
        <v>3</v>
      </c>
      <c r="B7" s="177" t="s">
        <v>80</v>
      </c>
      <c r="C7" s="115">
        <v>38870</v>
      </c>
      <c r="D7" s="116" t="s">
        <v>73</v>
      </c>
      <c r="E7" s="136" t="s">
        <v>76</v>
      </c>
      <c r="F7" s="116">
        <v>82</v>
      </c>
      <c r="G7" s="116">
        <v>11</v>
      </c>
      <c r="H7" s="116">
        <v>7</v>
      </c>
      <c r="I7" s="128">
        <v>953</v>
      </c>
      <c r="J7" s="128">
        <v>156</v>
      </c>
      <c r="K7" s="128">
        <v>1933</v>
      </c>
      <c r="L7" s="128">
        <v>265</v>
      </c>
      <c r="M7" s="128">
        <v>865</v>
      </c>
      <c r="N7" s="128">
        <v>137</v>
      </c>
      <c r="O7" s="128">
        <f>+M7+K7+I7</f>
        <v>3751</v>
      </c>
      <c r="P7" s="128">
        <f>+N7+L7+J7</f>
        <v>558</v>
      </c>
      <c r="Q7" s="128">
        <f>+P7/G7</f>
        <v>50.72727272727273</v>
      </c>
      <c r="R7" s="137">
        <f>+O7/P7</f>
        <v>6.722222222222222</v>
      </c>
      <c r="S7" s="128">
        <v>4565</v>
      </c>
      <c r="T7" s="138">
        <f>(+S7-O7)/S7</f>
        <v>0.1783132530120482</v>
      </c>
      <c r="U7" s="128">
        <v>421579</v>
      </c>
      <c r="V7" s="128">
        <v>59663</v>
      </c>
      <c r="W7" s="137">
        <f>+U7/V7</f>
        <v>7.0660040561151805</v>
      </c>
    </row>
    <row r="8" spans="1:23" ht="15">
      <c r="A8" s="157">
        <v>4</v>
      </c>
      <c r="B8" s="177" t="s">
        <v>84</v>
      </c>
      <c r="C8" s="115">
        <v>38815</v>
      </c>
      <c r="D8" s="116" t="s">
        <v>73</v>
      </c>
      <c r="E8" s="136" t="s">
        <v>76</v>
      </c>
      <c r="F8" s="116">
        <v>94</v>
      </c>
      <c r="G8" s="116">
        <v>4</v>
      </c>
      <c r="H8" s="116">
        <v>14</v>
      </c>
      <c r="I8" s="158">
        <v>184</v>
      </c>
      <c r="J8" s="158">
        <v>27</v>
      </c>
      <c r="K8" s="158">
        <v>638</v>
      </c>
      <c r="L8" s="158">
        <v>80</v>
      </c>
      <c r="M8" s="158">
        <v>899</v>
      </c>
      <c r="N8" s="158">
        <v>105</v>
      </c>
      <c r="O8" s="128">
        <v>1721</v>
      </c>
      <c r="P8" s="128">
        <v>212</v>
      </c>
      <c r="Q8" s="128">
        <f aca="true" t="shared" si="0" ref="Q8:Q17">+P8/G8</f>
        <v>53</v>
      </c>
      <c r="R8" s="137">
        <f aca="true" t="shared" si="1" ref="R8:R17">+O8/P8</f>
        <v>8.117924528301886</v>
      </c>
      <c r="S8" s="128">
        <v>1915</v>
      </c>
      <c r="T8" s="138">
        <f>(+S8-O8)/S8</f>
        <v>0.10130548302872062</v>
      </c>
      <c r="U8" s="128">
        <v>999396</v>
      </c>
      <c r="V8" s="128">
        <v>147743</v>
      </c>
      <c r="W8" s="137">
        <f aca="true" t="shared" si="2" ref="W8:W17">+U8/V8</f>
        <v>6.764422003072903</v>
      </c>
    </row>
    <row r="9" spans="1:23" ht="15">
      <c r="A9" s="157">
        <v>5</v>
      </c>
      <c r="B9" s="177" t="s">
        <v>53</v>
      </c>
      <c r="C9" s="115">
        <v>38856</v>
      </c>
      <c r="D9" s="116" t="s">
        <v>73</v>
      </c>
      <c r="E9" s="136" t="s">
        <v>74</v>
      </c>
      <c r="F9" s="116">
        <v>160</v>
      </c>
      <c r="G9" s="116">
        <v>8</v>
      </c>
      <c r="H9" s="116">
        <v>8</v>
      </c>
      <c r="I9" s="128">
        <v>239</v>
      </c>
      <c r="J9" s="128">
        <v>64</v>
      </c>
      <c r="K9" s="128">
        <v>422</v>
      </c>
      <c r="L9" s="128">
        <v>96</v>
      </c>
      <c r="M9" s="128">
        <v>601</v>
      </c>
      <c r="N9" s="128">
        <v>128</v>
      </c>
      <c r="O9" s="128">
        <v>1262</v>
      </c>
      <c r="P9" s="128">
        <v>288</v>
      </c>
      <c r="Q9" s="128">
        <f t="shared" si="0"/>
        <v>36</v>
      </c>
      <c r="R9" s="137">
        <f t="shared" si="1"/>
        <v>4.381944444444445</v>
      </c>
      <c r="S9" s="128">
        <v>2308</v>
      </c>
      <c r="T9" s="138">
        <f>(+S9-O9)/S9</f>
        <v>0.4532062391681109</v>
      </c>
      <c r="U9" s="128">
        <v>1143839</v>
      </c>
      <c r="V9" s="128">
        <v>177622</v>
      </c>
      <c r="W9" s="137">
        <f t="shared" si="2"/>
        <v>6.43973719471687</v>
      </c>
    </row>
    <row r="10" spans="1:23" ht="15">
      <c r="A10" s="157">
        <v>6</v>
      </c>
      <c r="B10" s="177" t="s">
        <v>51</v>
      </c>
      <c r="C10" s="115">
        <v>38835</v>
      </c>
      <c r="D10" s="116" t="s">
        <v>73</v>
      </c>
      <c r="E10" s="136" t="s">
        <v>75</v>
      </c>
      <c r="F10" s="116">
        <v>71</v>
      </c>
      <c r="G10" s="116">
        <v>3</v>
      </c>
      <c r="H10" s="116">
        <v>12</v>
      </c>
      <c r="I10" s="128">
        <v>127</v>
      </c>
      <c r="J10" s="128">
        <v>29</v>
      </c>
      <c r="K10" s="128">
        <v>286</v>
      </c>
      <c r="L10" s="128">
        <v>56</v>
      </c>
      <c r="M10" s="128">
        <v>236</v>
      </c>
      <c r="N10" s="128">
        <v>48</v>
      </c>
      <c r="O10" s="128">
        <v>649</v>
      </c>
      <c r="P10" s="128">
        <v>133</v>
      </c>
      <c r="Q10" s="128">
        <f t="shared" si="0"/>
        <v>44.333333333333336</v>
      </c>
      <c r="R10" s="137">
        <f t="shared" si="1"/>
        <v>4.879699248120301</v>
      </c>
      <c r="S10" s="128">
        <v>1019</v>
      </c>
      <c r="T10" s="138">
        <f>(+S10-O10)/S10</f>
        <v>0.3631010794896958</v>
      </c>
      <c r="U10" s="128">
        <v>1001723</v>
      </c>
      <c r="V10" s="128">
        <v>123379</v>
      </c>
      <c r="W10" s="137">
        <f t="shared" si="2"/>
        <v>8.119072127347442</v>
      </c>
    </row>
    <row r="11" spans="1:23" ht="15">
      <c r="A11" s="157">
        <v>7</v>
      </c>
      <c r="B11" s="177" t="s">
        <v>87</v>
      </c>
      <c r="C11" s="115">
        <v>38667</v>
      </c>
      <c r="D11" s="116" t="s">
        <v>73</v>
      </c>
      <c r="E11" s="136" t="s">
        <v>76</v>
      </c>
      <c r="F11" s="116">
        <v>96</v>
      </c>
      <c r="G11" s="116">
        <v>1</v>
      </c>
      <c r="H11" s="116">
        <v>36</v>
      </c>
      <c r="I11" s="128"/>
      <c r="J11" s="128"/>
      <c r="K11" s="128"/>
      <c r="L11" s="128"/>
      <c r="M11" s="128">
        <v>440</v>
      </c>
      <c r="N11" s="128">
        <v>55</v>
      </c>
      <c r="O11" s="128">
        <v>440</v>
      </c>
      <c r="P11" s="128">
        <v>55</v>
      </c>
      <c r="Q11" s="128">
        <f t="shared" si="0"/>
        <v>55</v>
      </c>
      <c r="R11" s="137">
        <f t="shared" si="1"/>
        <v>8</v>
      </c>
      <c r="S11" s="128"/>
      <c r="T11" s="138"/>
      <c r="U11" s="128">
        <v>2580045</v>
      </c>
      <c r="V11" s="128">
        <v>337225</v>
      </c>
      <c r="W11" s="137">
        <f t="shared" si="2"/>
        <v>7.650811772555415</v>
      </c>
    </row>
    <row r="12" spans="1:23" ht="15">
      <c r="A12" s="157">
        <v>8</v>
      </c>
      <c r="B12" s="178" t="s">
        <v>21</v>
      </c>
      <c r="C12" s="95">
        <v>38772</v>
      </c>
      <c r="D12" s="42" t="s">
        <v>83</v>
      </c>
      <c r="E12" s="42" t="s">
        <v>75</v>
      </c>
      <c r="F12" s="43">
        <v>62</v>
      </c>
      <c r="G12" s="43">
        <v>2</v>
      </c>
      <c r="H12" s="116">
        <v>21</v>
      </c>
      <c r="I12" s="128">
        <v>84</v>
      </c>
      <c r="J12" s="128">
        <v>28</v>
      </c>
      <c r="K12" s="128">
        <v>102</v>
      </c>
      <c r="L12" s="128">
        <v>31</v>
      </c>
      <c r="M12" s="128">
        <v>84</v>
      </c>
      <c r="N12" s="128">
        <v>28</v>
      </c>
      <c r="O12" s="128">
        <f aca="true" t="shared" si="3" ref="O12:P20">+M12+K12+I12</f>
        <v>270</v>
      </c>
      <c r="P12" s="128">
        <f t="shared" si="3"/>
        <v>87</v>
      </c>
      <c r="Q12" s="128">
        <f t="shared" si="0"/>
        <v>43.5</v>
      </c>
      <c r="R12" s="137">
        <f t="shared" si="1"/>
        <v>3.103448275862069</v>
      </c>
      <c r="S12" s="128">
        <v>1950</v>
      </c>
      <c r="T12" s="138">
        <f aca="true" t="shared" si="4" ref="T12:T18">(+S12-O12)/S12</f>
        <v>0.8615384615384616</v>
      </c>
      <c r="U12" s="128">
        <v>827369</v>
      </c>
      <c r="V12" s="128">
        <v>109449</v>
      </c>
      <c r="W12" s="137">
        <f t="shared" si="2"/>
        <v>7.5594020959533665</v>
      </c>
    </row>
    <row r="13" spans="1:23" ht="15">
      <c r="A13" s="157">
        <v>9</v>
      </c>
      <c r="B13" s="178" t="s">
        <v>30</v>
      </c>
      <c r="C13" s="95">
        <v>38765</v>
      </c>
      <c r="D13" s="42" t="s">
        <v>73</v>
      </c>
      <c r="E13" s="42" t="s">
        <v>79</v>
      </c>
      <c r="F13" s="43">
        <v>1</v>
      </c>
      <c r="G13" s="42">
        <v>1</v>
      </c>
      <c r="H13" s="116">
        <v>21</v>
      </c>
      <c r="I13" s="128">
        <v>25</v>
      </c>
      <c r="J13" s="128">
        <v>4</v>
      </c>
      <c r="K13" s="128">
        <v>111</v>
      </c>
      <c r="L13" s="128">
        <v>17</v>
      </c>
      <c r="M13" s="128">
        <v>133</v>
      </c>
      <c r="N13" s="128">
        <v>21</v>
      </c>
      <c r="O13" s="128">
        <f aca="true" t="shared" si="5" ref="O13:P16">+M13+K13+I13</f>
        <v>269</v>
      </c>
      <c r="P13" s="128">
        <f t="shared" si="5"/>
        <v>42</v>
      </c>
      <c r="Q13" s="128">
        <f t="shared" si="0"/>
        <v>42</v>
      </c>
      <c r="R13" s="137">
        <f t="shared" si="1"/>
        <v>6.404761904761905</v>
      </c>
      <c r="S13" s="128">
        <v>0</v>
      </c>
      <c r="T13" s="138" t="e">
        <f t="shared" si="4"/>
        <v>#DIV/0!</v>
      </c>
      <c r="U13" s="128">
        <v>337821</v>
      </c>
      <c r="V13" s="128">
        <v>46228</v>
      </c>
      <c r="W13" s="137">
        <f t="shared" si="2"/>
        <v>7.307713939603703</v>
      </c>
    </row>
    <row r="14" spans="1:23" ht="15">
      <c r="A14" s="157">
        <v>10</v>
      </c>
      <c r="B14" s="178" t="s">
        <v>25</v>
      </c>
      <c r="C14" s="95">
        <v>38786</v>
      </c>
      <c r="D14" s="42" t="s">
        <v>73</v>
      </c>
      <c r="E14" s="42" t="s">
        <v>79</v>
      </c>
      <c r="F14" s="43">
        <v>63</v>
      </c>
      <c r="G14" s="43">
        <v>1</v>
      </c>
      <c r="H14" s="116">
        <v>19</v>
      </c>
      <c r="I14" s="128">
        <v>16</v>
      </c>
      <c r="J14" s="128">
        <v>4</v>
      </c>
      <c r="K14" s="128">
        <v>152</v>
      </c>
      <c r="L14" s="128">
        <v>31</v>
      </c>
      <c r="M14" s="128">
        <v>84</v>
      </c>
      <c r="N14" s="128">
        <v>17</v>
      </c>
      <c r="O14" s="128">
        <f t="shared" si="5"/>
        <v>252</v>
      </c>
      <c r="P14" s="128">
        <f t="shared" si="5"/>
        <v>52</v>
      </c>
      <c r="Q14" s="128">
        <f t="shared" si="0"/>
        <v>52</v>
      </c>
      <c r="R14" s="137">
        <f t="shared" si="1"/>
        <v>4.846153846153846</v>
      </c>
      <c r="S14" s="128">
        <v>0</v>
      </c>
      <c r="T14" s="138" t="e">
        <f t="shared" si="4"/>
        <v>#DIV/0!</v>
      </c>
      <c r="U14" s="128">
        <v>510015</v>
      </c>
      <c r="V14" s="128">
        <v>64778</v>
      </c>
      <c r="W14" s="137">
        <f t="shared" si="2"/>
        <v>7.873274877273149</v>
      </c>
    </row>
    <row r="15" spans="1:23" ht="15">
      <c r="A15" s="157">
        <v>11</v>
      </c>
      <c r="B15" s="177" t="s">
        <v>52</v>
      </c>
      <c r="C15" s="115">
        <v>38842</v>
      </c>
      <c r="D15" s="116" t="s">
        <v>73</v>
      </c>
      <c r="E15" s="136" t="s">
        <v>79</v>
      </c>
      <c r="F15" s="116">
        <v>173</v>
      </c>
      <c r="G15" s="116">
        <v>1</v>
      </c>
      <c r="H15" s="116">
        <v>11</v>
      </c>
      <c r="I15" s="128">
        <v>68</v>
      </c>
      <c r="J15" s="128">
        <v>15</v>
      </c>
      <c r="K15" s="128">
        <v>69</v>
      </c>
      <c r="L15" s="128">
        <v>15</v>
      </c>
      <c r="M15" s="128">
        <v>109</v>
      </c>
      <c r="N15" s="128">
        <v>24</v>
      </c>
      <c r="O15" s="128">
        <f t="shared" si="5"/>
        <v>246</v>
      </c>
      <c r="P15" s="128">
        <f t="shared" si="5"/>
        <v>54</v>
      </c>
      <c r="Q15" s="128">
        <f t="shared" si="0"/>
        <v>54</v>
      </c>
      <c r="R15" s="137">
        <f t="shared" si="1"/>
        <v>4.555555555555555</v>
      </c>
      <c r="S15" s="128">
        <v>165</v>
      </c>
      <c r="T15" s="138">
        <f t="shared" si="4"/>
        <v>-0.4909090909090909</v>
      </c>
      <c r="U15" s="128">
        <v>2820726</v>
      </c>
      <c r="V15" s="128">
        <v>378592</v>
      </c>
      <c r="W15" s="137">
        <f t="shared" si="2"/>
        <v>7.450569478488716</v>
      </c>
    </row>
    <row r="16" spans="1:23" ht="15">
      <c r="A16" s="157">
        <v>12</v>
      </c>
      <c r="B16" s="177" t="s">
        <v>50</v>
      </c>
      <c r="C16" s="115">
        <v>38828</v>
      </c>
      <c r="D16" s="116" t="s">
        <v>73</v>
      </c>
      <c r="E16" s="136" t="s">
        <v>76</v>
      </c>
      <c r="F16" s="116">
        <v>46</v>
      </c>
      <c r="G16" s="116">
        <v>1</v>
      </c>
      <c r="H16" s="116">
        <v>13</v>
      </c>
      <c r="I16" s="128">
        <v>24</v>
      </c>
      <c r="J16" s="128">
        <v>6</v>
      </c>
      <c r="K16" s="128">
        <v>48</v>
      </c>
      <c r="L16" s="128">
        <v>4</v>
      </c>
      <c r="M16" s="128">
        <v>96</v>
      </c>
      <c r="N16" s="128">
        <v>22</v>
      </c>
      <c r="O16" s="128">
        <f t="shared" si="5"/>
        <v>168</v>
      </c>
      <c r="P16" s="128">
        <f t="shared" si="5"/>
        <v>32</v>
      </c>
      <c r="Q16" s="128">
        <f t="shared" si="0"/>
        <v>32</v>
      </c>
      <c r="R16" s="137">
        <f t="shared" si="1"/>
        <v>5.25</v>
      </c>
      <c r="S16" s="128">
        <v>347</v>
      </c>
      <c r="T16" s="138">
        <f t="shared" si="4"/>
        <v>0.515850144092219</v>
      </c>
      <c r="U16" s="128">
        <v>294337</v>
      </c>
      <c r="V16" s="128">
        <v>38022</v>
      </c>
      <c r="W16" s="137">
        <f t="shared" si="2"/>
        <v>7.741228762295513</v>
      </c>
    </row>
    <row r="17" spans="1:23" ht="15">
      <c r="A17" s="157">
        <v>13</v>
      </c>
      <c r="B17" s="179" t="s">
        <v>37</v>
      </c>
      <c r="C17" s="115">
        <v>38653</v>
      </c>
      <c r="D17" s="116" t="s">
        <v>73</v>
      </c>
      <c r="E17" s="150" t="s">
        <v>77</v>
      </c>
      <c r="F17" s="116">
        <v>92</v>
      </c>
      <c r="G17" s="116">
        <v>1</v>
      </c>
      <c r="H17" s="116">
        <v>33</v>
      </c>
      <c r="I17" s="176">
        <v>0</v>
      </c>
      <c r="J17" s="151">
        <v>0</v>
      </c>
      <c r="K17" s="151">
        <v>27</v>
      </c>
      <c r="L17" s="151">
        <v>5</v>
      </c>
      <c r="M17" s="151">
        <v>45</v>
      </c>
      <c r="N17" s="151">
        <v>9</v>
      </c>
      <c r="O17" s="128">
        <f t="shared" si="3"/>
        <v>72</v>
      </c>
      <c r="P17" s="128">
        <f t="shared" si="3"/>
        <v>14</v>
      </c>
      <c r="Q17" s="151">
        <f t="shared" si="0"/>
        <v>14</v>
      </c>
      <c r="R17" s="152">
        <f t="shared" si="1"/>
        <v>5.142857142857143</v>
      </c>
      <c r="S17" s="151">
        <v>184</v>
      </c>
      <c r="T17" s="153">
        <f t="shared" si="4"/>
        <v>0.6086956521739131</v>
      </c>
      <c r="U17" s="151">
        <v>1042775</v>
      </c>
      <c r="V17" s="151">
        <v>151991</v>
      </c>
      <c r="W17" s="152">
        <f t="shared" si="2"/>
        <v>6.860768071793725</v>
      </c>
    </row>
    <row r="18" spans="1:23" ht="15">
      <c r="A18" s="157">
        <v>14</v>
      </c>
      <c r="B18" s="177" t="s">
        <v>32</v>
      </c>
      <c r="C18" s="115">
        <v>39060</v>
      </c>
      <c r="D18" s="116" t="s">
        <v>73</v>
      </c>
      <c r="E18" s="150" t="s">
        <v>76</v>
      </c>
      <c r="F18" s="116">
        <v>77</v>
      </c>
      <c r="G18" s="116">
        <v>1</v>
      </c>
      <c r="H18" s="116">
        <v>55</v>
      </c>
      <c r="I18" s="176">
        <v>0</v>
      </c>
      <c r="J18" s="151">
        <v>0</v>
      </c>
      <c r="K18" s="151">
        <v>12</v>
      </c>
      <c r="L18" s="151">
        <v>2</v>
      </c>
      <c r="M18" s="151">
        <v>18</v>
      </c>
      <c r="N18" s="151">
        <v>3</v>
      </c>
      <c r="O18" s="128">
        <f t="shared" si="3"/>
        <v>30</v>
      </c>
      <c r="P18" s="128">
        <f t="shared" si="3"/>
        <v>5</v>
      </c>
      <c r="Q18" s="151">
        <f>+P18/G18</f>
        <v>5</v>
      </c>
      <c r="R18" s="152">
        <f>+O18/P18</f>
        <v>6</v>
      </c>
      <c r="S18" s="151">
        <v>210</v>
      </c>
      <c r="T18" s="153">
        <f t="shared" si="4"/>
        <v>0.8571428571428571</v>
      </c>
      <c r="U18" s="151">
        <v>1927099</v>
      </c>
      <c r="V18" s="151">
        <v>282349</v>
      </c>
      <c r="W18" s="152">
        <f>+U18/V18</f>
        <v>6.825237560607617</v>
      </c>
    </row>
    <row r="19" spans="1:23" ht="15">
      <c r="A19" s="157">
        <v>15</v>
      </c>
      <c r="B19" s="177" t="s">
        <v>88</v>
      </c>
      <c r="C19" s="115">
        <v>38051</v>
      </c>
      <c r="D19" s="116" t="s">
        <v>73</v>
      </c>
      <c r="E19" s="180"/>
      <c r="F19" s="116">
        <v>42</v>
      </c>
      <c r="G19" s="116">
        <v>1</v>
      </c>
      <c r="H19" s="116">
        <v>124</v>
      </c>
      <c r="I19" s="181">
        <v>10</v>
      </c>
      <c r="J19" s="182">
        <v>2</v>
      </c>
      <c r="K19" s="182">
        <v>15</v>
      </c>
      <c r="L19" s="182">
        <v>3</v>
      </c>
      <c r="M19" s="182"/>
      <c r="N19" s="182"/>
      <c r="O19" s="128">
        <f t="shared" si="3"/>
        <v>25</v>
      </c>
      <c r="P19" s="128">
        <f t="shared" si="3"/>
        <v>5</v>
      </c>
      <c r="Q19" s="128">
        <f>+P19/G19</f>
        <v>5</v>
      </c>
      <c r="R19" s="137">
        <f>+O19/P19</f>
        <v>5</v>
      </c>
      <c r="S19" s="182"/>
      <c r="T19" s="184"/>
      <c r="U19" s="182">
        <v>998050</v>
      </c>
      <c r="V19" s="182">
        <v>163136</v>
      </c>
      <c r="W19" s="183">
        <f>+U19/V19</f>
        <v>6.117901628089447</v>
      </c>
    </row>
    <row r="20" spans="1:23" ht="15">
      <c r="A20" s="157">
        <v>16</v>
      </c>
      <c r="B20" s="179" t="s">
        <v>48</v>
      </c>
      <c r="C20" s="115">
        <v>38506</v>
      </c>
      <c r="D20" s="116" t="s">
        <v>73</v>
      </c>
      <c r="E20" s="150" t="s">
        <v>77</v>
      </c>
      <c r="F20" s="116">
        <v>106</v>
      </c>
      <c r="G20" s="116">
        <v>1</v>
      </c>
      <c r="H20" s="116">
        <v>58</v>
      </c>
      <c r="I20" s="185"/>
      <c r="J20" s="151"/>
      <c r="K20" s="151">
        <v>12</v>
      </c>
      <c r="L20" s="151">
        <v>2</v>
      </c>
      <c r="M20" s="151">
        <v>12</v>
      </c>
      <c r="N20" s="151">
        <v>2</v>
      </c>
      <c r="O20" s="151">
        <f t="shared" si="3"/>
        <v>24</v>
      </c>
      <c r="P20" s="151">
        <f t="shared" si="3"/>
        <v>4</v>
      </c>
      <c r="Q20" s="151">
        <f>+P20/G20</f>
        <v>4</v>
      </c>
      <c r="R20" s="152">
        <f>+O20/P20</f>
        <v>6</v>
      </c>
      <c r="S20" s="151"/>
      <c r="T20" s="153"/>
      <c r="U20" s="151">
        <v>1518239</v>
      </c>
      <c r="V20" s="151">
        <v>236774</v>
      </c>
      <c r="W20" s="152">
        <f>+U20/V20</f>
        <v>6.412186304239485</v>
      </c>
    </row>
    <row r="21" spans="2:23" ht="15">
      <c r="B21" s="142"/>
      <c r="C21" s="143"/>
      <c r="D21" s="144"/>
      <c r="E21" s="145"/>
      <c r="F21" s="145"/>
      <c r="G21" s="145"/>
      <c r="H21" s="145"/>
      <c r="I21" s="147"/>
      <c r="J21" s="147"/>
      <c r="K21" s="147"/>
      <c r="L21" s="147"/>
      <c r="M21" s="147"/>
      <c r="N21" s="147"/>
      <c r="O21" s="147"/>
      <c r="P21" s="147"/>
      <c r="Q21" s="147"/>
      <c r="R21" s="148"/>
      <c r="S21" s="147"/>
      <c r="T21" s="149"/>
      <c r="U21" s="147"/>
      <c r="V21" s="147"/>
      <c r="W21" s="148"/>
    </row>
    <row r="22" spans="3:23" ht="15">
      <c r="C22" s="134"/>
      <c r="D22" s="135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/>
      <c r="P22" s="128"/>
      <c r="Q22" s="128"/>
      <c r="R22" s="137"/>
      <c r="S22" s="128"/>
      <c r="T22" s="138"/>
      <c r="U22" s="128"/>
      <c r="V22" s="128"/>
      <c r="W22" s="137"/>
    </row>
    <row r="23" spans="3:23" ht="15">
      <c r="C23" s="134"/>
      <c r="D23" s="128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/>
      <c r="P23" s="128"/>
      <c r="Q23" s="128"/>
      <c r="R23" s="137"/>
      <c r="S23" s="128"/>
      <c r="T23" s="138"/>
      <c r="U23" s="128"/>
      <c r="V23" s="128"/>
      <c r="W23" s="137"/>
    </row>
    <row r="24" spans="3:23" ht="15">
      <c r="C24" s="134"/>
      <c r="D24" s="128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/>
      <c r="P24" s="128"/>
      <c r="Q24" s="128"/>
      <c r="R24" s="137"/>
      <c r="S24" s="128"/>
      <c r="T24" s="138"/>
      <c r="U24" s="128"/>
      <c r="V24" s="128"/>
      <c r="W24" s="137"/>
    </row>
    <row r="25" spans="3:23" ht="15">
      <c r="C25" s="134"/>
      <c r="D25" s="128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/>
      <c r="P25" s="128"/>
      <c r="Q25" s="128"/>
      <c r="R25" s="137"/>
      <c r="S25" s="128"/>
      <c r="T25" s="138"/>
      <c r="U25" s="128"/>
      <c r="V25" s="128"/>
      <c r="W25" s="137"/>
    </row>
    <row r="26" spans="3:23" ht="15">
      <c r="C26" s="134"/>
      <c r="D26" s="128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/>
      <c r="P26" s="128"/>
      <c r="Q26" s="128"/>
      <c r="R26" s="137"/>
      <c r="S26" s="128"/>
      <c r="T26" s="138"/>
      <c r="U26" s="128"/>
      <c r="V26" s="128"/>
      <c r="W26" s="137"/>
    </row>
    <row r="27" spans="3:23" ht="15">
      <c r="C27" s="134"/>
      <c r="D27" s="128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/>
      <c r="P27" s="128"/>
      <c r="Q27" s="128"/>
      <c r="R27" s="137"/>
      <c r="S27" s="128"/>
      <c r="T27" s="138"/>
      <c r="U27" s="128"/>
      <c r="V27" s="128"/>
      <c r="W27" s="137"/>
    </row>
    <row r="28" spans="3:23" ht="15">
      <c r="C28" s="134"/>
      <c r="D28" s="128"/>
      <c r="E28" s="136"/>
      <c r="F28" s="136"/>
      <c r="G28" s="136"/>
      <c r="H28" s="136"/>
      <c r="I28" s="128"/>
      <c r="J28" s="128"/>
      <c r="K28" s="128"/>
      <c r="L28" s="128"/>
      <c r="M28" s="128"/>
      <c r="N28" s="128"/>
      <c r="O28" s="128"/>
      <c r="P28" s="128"/>
      <c r="Q28" s="128"/>
      <c r="R28" s="137"/>
      <c r="S28" s="128"/>
      <c r="T28" s="138"/>
      <c r="U28" s="128"/>
      <c r="V28" s="128"/>
      <c r="W28" s="137"/>
    </row>
    <row r="29" spans="3:23" ht="15">
      <c r="C29" s="134"/>
      <c r="D29" s="128"/>
      <c r="E29" s="136"/>
      <c r="F29" s="136"/>
      <c r="G29" s="136"/>
      <c r="H29" s="136"/>
      <c r="I29" s="128"/>
      <c r="J29" s="128"/>
      <c r="K29" s="128"/>
      <c r="L29" s="128"/>
      <c r="M29" s="128"/>
      <c r="N29" s="128"/>
      <c r="O29" s="128"/>
      <c r="P29" s="128"/>
      <c r="Q29" s="128"/>
      <c r="R29" s="137"/>
      <c r="S29" s="128"/>
      <c r="T29" s="138"/>
      <c r="U29" s="128"/>
      <c r="V29" s="128"/>
      <c r="W29" s="137"/>
    </row>
    <row r="30" spans="3:23" ht="15">
      <c r="C30" s="134"/>
      <c r="D30" s="128"/>
      <c r="E30" s="136"/>
      <c r="F30" s="136"/>
      <c r="G30" s="136"/>
      <c r="H30" s="136"/>
      <c r="I30" s="128"/>
      <c r="J30" s="128"/>
      <c r="K30" s="128"/>
      <c r="L30" s="128"/>
      <c r="M30" s="128"/>
      <c r="N30" s="128"/>
      <c r="O30" s="128"/>
      <c r="P30" s="128"/>
      <c r="Q30" s="128"/>
      <c r="R30" s="137"/>
      <c r="S30" s="128"/>
      <c r="T30" s="138"/>
      <c r="U30" s="128"/>
      <c r="V30" s="128"/>
      <c r="W30" s="137"/>
    </row>
    <row r="31" spans="3:23" ht="15">
      <c r="C31" s="134"/>
      <c r="D31" s="128"/>
      <c r="E31" s="136"/>
      <c r="F31" s="136"/>
      <c r="G31" s="136"/>
      <c r="H31" s="136"/>
      <c r="I31" s="128"/>
      <c r="J31" s="128"/>
      <c r="K31" s="128"/>
      <c r="L31" s="128"/>
      <c r="M31" s="128"/>
      <c r="N31" s="128"/>
      <c r="O31" s="128"/>
      <c r="P31" s="128"/>
      <c r="Q31" s="128"/>
      <c r="R31" s="137"/>
      <c r="S31" s="128"/>
      <c r="T31" s="138"/>
      <c r="U31" s="128"/>
      <c r="V31" s="128"/>
      <c r="W31" s="137"/>
    </row>
    <row r="32" spans="3:23" ht="15">
      <c r="C32" s="134"/>
      <c r="D32" s="128"/>
      <c r="E32" s="136"/>
      <c r="F32" s="136"/>
      <c r="G32" s="136"/>
      <c r="H32" s="136"/>
      <c r="I32" s="128"/>
      <c r="J32" s="128"/>
      <c r="K32" s="128"/>
      <c r="L32" s="128"/>
      <c r="M32" s="128"/>
      <c r="N32" s="128"/>
      <c r="O32" s="128"/>
      <c r="P32" s="128"/>
      <c r="Q32" s="128"/>
      <c r="R32" s="137"/>
      <c r="S32" s="128"/>
      <c r="T32" s="138"/>
      <c r="U32" s="128"/>
      <c r="V32" s="128"/>
      <c r="W32" s="137"/>
    </row>
    <row r="33" spans="4:12" ht="15">
      <c r="D33" s="151"/>
      <c r="L33" s="128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workbookViewId="0" topLeftCell="A1">
      <selection activeCell="E20" sqref="E20"/>
    </sheetView>
  </sheetViews>
  <sheetFormatPr defaultColWidth="9.00390625" defaultRowHeight="12.75"/>
  <cols>
    <col min="1" max="1" width="5.25390625" style="133" bestFit="1" customWidth="1"/>
    <col min="2" max="2" width="25.87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9" width="11.875" style="141" bestFit="1" customWidth="1"/>
    <col min="10" max="10" width="10.875" style="141" bestFit="1" customWidth="1"/>
    <col min="11" max="11" width="11.875" style="141" bestFit="1" customWidth="1"/>
    <col min="12" max="12" width="10.875" style="141" bestFit="1" customWidth="1"/>
    <col min="13" max="13" width="11.875" style="141" bestFit="1" customWidth="1"/>
    <col min="14" max="14" width="10.875" style="141" bestFit="1" customWidth="1"/>
    <col min="15" max="15" width="13.75390625" style="141" bestFit="1" customWidth="1"/>
    <col min="16" max="16" width="11.875" style="141" bestFit="1" customWidth="1"/>
    <col min="17" max="17" width="16.125" style="141" bestFit="1" customWidth="1"/>
    <col min="18" max="18" width="14.625" style="141" bestFit="1" customWidth="1"/>
    <col min="19" max="19" width="13.75390625" style="141" bestFit="1" customWidth="1"/>
    <col min="20" max="20" width="7.875" style="130" bestFit="1" customWidth="1"/>
    <col min="21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 customHeight="1">
      <c r="A5" s="157">
        <v>1</v>
      </c>
      <c r="B5" s="177" t="s">
        <v>89</v>
      </c>
      <c r="C5" s="115">
        <v>38912</v>
      </c>
      <c r="D5" s="116" t="s">
        <v>73</v>
      </c>
      <c r="E5" s="136" t="s">
        <v>76</v>
      </c>
      <c r="F5" s="116">
        <v>162</v>
      </c>
      <c r="G5" s="116">
        <v>265</v>
      </c>
      <c r="H5" s="116">
        <v>2</v>
      </c>
      <c r="I5" s="128">
        <v>235257</v>
      </c>
      <c r="J5" s="128">
        <v>29319</v>
      </c>
      <c r="K5" s="128">
        <v>347525</v>
      </c>
      <c r="L5" s="128">
        <v>42141</v>
      </c>
      <c r="M5" s="128">
        <v>405807</v>
      </c>
      <c r="N5" s="128">
        <v>50044</v>
      </c>
      <c r="O5" s="128">
        <f aca="true" t="shared" si="0" ref="O5:O14">+M5+K5+I5</f>
        <v>988589</v>
      </c>
      <c r="P5" s="128">
        <f aca="true" t="shared" si="1" ref="P5:P14">+N5+L5+J5</f>
        <v>121504</v>
      </c>
      <c r="Q5" s="128">
        <f aca="true" t="shared" si="2" ref="Q5:Q16">+P5/G5</f>
        <v>458.5056603773585</v>
      </c>
      <c r="R5" s="137">
        <f aca="true" t="shared" si="3" ref="R5:R16">+O5/P5</f>
        <v>8.136267118777983</v>
      </c>
      <c r="S5" s="128">
        <v>1955821</v>
      </c>
      <c r="T5" s="138">
        <v>0</v>
      </c>
      <c r="U5" s="128">
        <v>4008227</v>
      </c>
      <c r="V5" s="128">
        <v>516533</v>
      </c>
      <c r="W5" s="137">
        <f aca="true" t="shared" si="4" ref="W5:W15">+U5/V5</f>
        <v>7.759866262174924</v>
      </c>
    </row>
    <row r="6" spans="1:23" ht="15" customHeight="1">
      <c r="A6" s="157">
        <v>2</v>
      </c>
      <c r="B6" s="177" t="s">
        <v>84</v>
      </c>
      <c r="C6" s="115">
        <v>38815</v>
      </c>
      <c r="D6" s="116" t="s">
        <v>73</v>
      </c>
      <c r="E6" s="136" t="s">
        <v>76</v>
      </c>
      <c r="F6" s="116">
        <v>94</v>
      </c>
      <c r="G6" s="116">
        <v>6</v>
      </c>
      <c r="H6" s="116">
        <v>15</v>
      </c>
      <c r="I6" s="158">
        <v>848</v>
      </c>
      <c r="J6" s="158">
        <v>112</v>
      </c>
      <c r="K6" s="158">
        <v>1877</v>
      </c>
      <c r="L6" s="158">
        <v>238</v>
      </c>
      <c r="M6" s="158">
        <v>856</v>
      </c>
      <c r="N6" s="158">
        <v>125</v>
      </c>
      <c r="O6" s="128">
        <f t="shared" si="0"/>
        <v>3581</v>
      </c>
      <c r="P6" s="128">
        <f t="shared" si="1"/>
        <v>475</v>
      </c>
      <c r="Q6" s="128">
        <f t="shared" si="2"/>
        <v>79.16666666666667</v>
      </c>
      <c r="R6" s="137">
        <f t="shared" si="3"/>
        <v>7.538947368421053</v>
      </c>
      <c r="S6" s="128">
        <v>1721</v>
      </c>
      <c r="T6" s="138">
        <f>(+S6-O6)/S6</f>
        <v>-1.0807669959325974</v>
      </c>
      <c r="U6" s="128">
        <v>1004846</v>
      </c>
      <c r="V6" s="128">
        <v>148534</v>
      </c>
      <c r="W6" s="137">
        <f t="shared" si="4"/>
        <v>6.765090820956818</v>
      </c>
    </row>
    <row r="7" spans="1:23" ht="15" customHeight="1">
      <c r="A7" s="157">
        <v>3</v>
      </c>
      <c r="B7" s="177" t="s">
        <v>53</v>
      </c>
      <c r="C7" s="115">
        <v>38856</v>
      </c>
      <c r="D7" s="116" t="s">
        <v>73</v>
      </c>
      <c r="E7" s="136" t="s">
        <v>74</v>
      </c>
      <c r="F7" s="116">
        <v>160</v>
      </c>
      <c r="G7" s="116">
        <v>6</v>
      </c>
      <c r="H7" s="116">
        <v>9</v>
      </c>
      <c r="I7" s="128">
        <v>960</v>
      </c>
      <c r="J7" s="128">
        <v>221</v>
      </c>
      <c r="K7" s="128">
        <v>1164</v>
      </c>
      <c r="L7" s="128">
        <v>276</v>
      </c>
      <c r="M7" s="128">
        <v>857</v>
      </c>
      <c r="N7" s="128">
        <v>243</v>
      </c>
      <c r="O7" s="128">
        <f t="shared" si="0"/>
        <v>2981</v>
      </c>
      <c r="P7" s="128">
        <f t="shared" si="1"/>
        <v>740</v>
      </c>
      <c r="Q7" s="128">
        <f t="shared" si="2"/>
        <v>123.33333333333333</v>
      </c>
      <c r="R7" s="137">
        <f t="shared" si="3"/>
        <v>4.028378378378378</v>
      </c>
      <c r="S7" s="128">
        <v>1262</v>
      </c>
      <c r="T7" s="138">
        <f>(+S7-O7)/S7</f>
        <v>-1.3621236133122028</v>
      </c>
      <c r="U7" s="128">
        <v>1148322</v>
      </c>
      <c r="V7" s="128">
        <v>178764</v>
      </c>
      <c r="W7" s="137">
        <f t="shared" si="4"/>
        <v>6.42367590790092</v>
      </c>
    </row>
    <row r="8" spans="1:23" ht="15" customHeight="1">
      <c r="A8" s="157">
        <v>4</v>
      </c>
      <c r="B8" s="178" t="s">
        <v>90</v>
      </c>
      <c r="C8" s="95">
        <v>38751</v>
      </c>
      <c r="D8" s="42" t="s">
        <v>73</v>
      </c>
      <c r="E8" s="136" t="s">
        <v>75</v>
      </c>
      <c r="F8" s="116">
        <v>51</v>
      </c>
      <c r="G8" s="116">
        <v>3</v>
      </c>
      <c r="H8" s="116">
        <v>25</v>
      </c>
      <c r="I8" s="128">
        <v>28</v>
      </c>
      <c r="J8" s="128">
        <v>7</v>
      </c>
      <c r="K8" s="128">
        <v>73</v>
      </c>
      <c r="L8" s="128">
        <v>15</v>
      </c>
      <c r="M8" s="128">
        <v>1062</v>
      </c>
      <c r="N8" s="128">
        <v>189</v>
      </c>
      <c r="O8" s="128">
        <f t="shared" si="0"/>
        <v>1163</v>
      </c>
      <c r="P8" s="128">
        <f t="shared" si="1"/>
        <v>211</v>
      </c>
      <c r="Q8" s="128">
        <f t="shared" si="2"/>
        <v>70.33333333333333</v>
      </c>
      <c r="R8" s="137">
        <f t="shared" si="3"/>
        <v>5.511848341232228</v>
      </c>
      <c r="S8" s="128">
        <v>0</v>
      </c>
      <c r="T8" s="138" t="e">
        <f>(+S8-O8)/S8</f>
        <v>#DIV/0!</v>
      </c>
      <c r="U8" s="128">
        <v>1338132</v>
      </c>
      <c r="V8" s="128">
        <v>175110</v>
      </c>
      <c r="W8" s="137">
        <f t="shared" si="4"/>
        <v>7.641665238992633</v>
      </c>
    </row>
    <row r="9" spans="1:23" ht="15" customHeight="1">
      <c r="A9" s="157">
        <v>5</v>
      </c>
      <c r="B9" s="177" t="s">
        <v>80</v>
      </c>
      <c r="C9" s="115">
        <v>38870</v>
      </c>
      <c r="D9" s="116" t="s">
        <v>73</v>
      </c>
      <c r="E9" s="136" t="s">
        <v>76</v>
      </c>
      <c r="F9" s="116">
        <v>82</v>
      </c>
      <c r="G9" s="116">
        <v>6</v>
      </c>
      <c r="H9" s="116">
        <v>8</v>
      </c>
      <c r="I9" s="128">
        <v>261</v>
      </c>
      <c r="J9" s="128">
        <v>52</v>
      </c>
      <c r="K9" s="128">
        <v>476</v>
      </c>
      <c r="L9" s="128">
        <v>77</v>
      </c>
      <c r="M9" s="128">
        <v>373</v>
      </c>
      <c r="N9" s="128">
        <v>75</v>
      </c>
      <c r="O9" s="128">
        <f t="shared" si="0"/>
        <v>1110</v>
      </c>
      <c r="P9" s="128">
        <f t="shared" si="1"/>
        <v>204</v>
      </c>
      <c r="Q9" s="128">
        <f t="shared" si="2"/>
        <v>34</v>
      </c>
      <c r="R9" s="137">
        <f t="shared" si="3"/>
        <v>5.4411764705882355</v>
      </c>
      <c r="S9" s="128">
        <v>3751</v>
      </c>
      <c r="T9" s="138">
        <f>(+S9-O9)/S9</f>
        <v>0.704078912290056</v>
      </c>
      <c r="U9" s="128">
        <v>424480</v>
      </c>
      <c r="V9" s="128">
        <v>60197</v>
      </c>
      <c r="W9" s="137">
        <f t="shared" si="4"/>
        <v>7.051514195059554</v>
      </c>
    </row>
    <row r="10" spans="1:23" ht="15">
      <c r="A10" s="157">
        <v>6</v>
      </c>
      <c r="B10" s="177" t="s">
        <v>82</v>
      </c>
      <c r="C10" s="115" t="s">
        <v>86</v>
      </c>
      <c r="D10" s="116" t="s">
        <v>73</v>
      </c>
      <c r="E10" s="136" t="s">
        <v>79</v>
      </c>
      <c r="F10" s="116">
        <v>60</v>
      </c>
      <c r="G10" s="116">
        <v>5</v>
      </c>
      <c r="H10" s="116">
        <v>7</v>
      </c>
      <c r="I10" s="128">
        <v>257</v>
      </c>
      <c r="J10" s="128">
        <v>38</v>
      </c>
      <c r="K10" s="128">
        <v>502</v>
      </c>
      <c r="L10" s="128">
        <v>66</v>
      </c>
      <c r="M10" s="128">
        <v>253</v>
      </c>
      <c r="N10" s="128">
        <v>45</v>
      </c>
      <c r="O10" s="128">
        <f t="shared" si="0"/>
        <v>1012</v>
      </c>
      <c r="P10" s="128">
        <f t="shared" si="1"/>
        <v>149</v>
      </c>
      <c r="Q10" s="128">
        <f t="shared" si="2"/>
        <v>29.8</v>
      </c>
      <c r="R10" s="137">
        <f t="shared" si="3"/>
        <v>6.791946308724833</v>
      </c>
      <c r="S10" s="128">
        <v>4890</v>
      </c>
      <c r="T10" s="138">
        <f>(+S10-O10)/S10</f>
        <v>0.7930470347648262</v>
      </c>
      <c r="U10" s="128">
        <v>631525</v>
      </c>
      <c r="V10" s="128">
        <v>78197</v>
      </c>
      <c r="W10" s="137">
        <f t="shared" si="4"/>
        <v>8.076077087356293</v>
      </c>
    </row>
    <row r="11" spans="1:23" ht="15">
      <c r="A11" s="157">
        <v>7</v>
      </c>
      <c r="B11" s="177" t="s">
        <v>72</v>
      </c>
      <c r="C11" s="115">
        <v>38863</v>
      </c>
      <c r="D11" s="116" t="s">
        <v>73</v>
      </c>
      <c r="E11" s="136" t="s">
        <v>76</v>
      </c>
      <c r="F11" s="116">
        <v>47</v>
      </c>
      <c r="G11" s="116">
        <v>1</v>
      </c>
      <c r="H11" s="116">
        <v>9</v>
      </c>
      <c r="I11" s="128">
        <v>80</v>
      </c>
      <c r="J11" s="128">
        <v>20</v>
      </c>
      <c r="K11" s="128">
        <v>117</v>
      </c>
      <c r="L11" s="128">
        <v>25</v>
      </c>
      <c r="M11" s="128">
        <v>201</v>
      </c>
      <c r="N11" s="128">
        <v>42</v>
      </c>
      <c r="O11" s="128">
        <f t="shared" si="0"/>
        <v>398</v>
      </c>
      <c r="P11" s="128">
        <f t="shared" si="1"/>
        <v>87</v>
      </c>
      <c r="Q11" s="128">
        <f t="shared" si="2"/>
        <v>87</v>
      </c>
      <c r="R11" s="137">
        <f t="shared" si="3"/>
        <v>4.574712643678161</v>
      </c>
      <c r="S11" s="128"/>
      <c r="T11" s="138"/>
      <c r="U11" s="128">
        <v>370746</v>
      </c>
      <c r="V11" s="128">
        <v>48193</v>
      </c>
      <c r="W11" s="137">
        <f t="shared" si="4"/>
        <v>7.6929429585209474</v>
      </c>
    </row>
    <row r="12" spans="1:23" ht="15">
      <c r="A12" s="157">
        <v>8</v>
      </c>
      <c r="B12" s="177" t="s">
        <v>52</v>
      </c>
      <c r="C12" s="115">
        <v>38842</v>
      </c>
      <c r="D12" s="116" t="s">
        <v>73</v>
      </c>
      <c r="E12" s="136" t="s">
        <v>79</v>
      </c>
      <c r="F12" s="116">
        <v>173</v>
      </c>
      <c r="G12" s="116">
        <v>1</v>
      </c>
      <c r="H12" s="116">
        <v>12</v>
      </c>
      <c r="I12" s="128">
        <v>118</v>
      </c>
      <c r="J12" s="128">
        <v>18</v>
      </c>
      <c r="K12" s="128">
        <v>120</v>
      </c>
      <c r="L12" s="128">
        <v>18</v>
      </c>
      <c r="M12" s="128">
        <v>141</v>
      </c>
      <c r="N12" s="128">
        <v>21</v>
      </c>
      <c r="O12" s="151">
        <f t="shared" si="0"/>
        <v>379</v>
      </c>
      <c r="P12" s="151">
        <f t="shared" si="1"/>
        <v>57</v>
      </c>
      <c r="Q12" s="128">
        <f t="shared" si="2"/>
        <v>57</v>
      </c>
      <c r="R12" s="137">
        <f t="shared" si="3"/>
        <v>6.649122807017544</v>
      </c>
      <c r="S12" s="128">
        <v>246</v>
      </c>
      <c r="T12" s="138">
        <f>(+S12-O12)/S12</f>
        <v>-0.540650406504065</v>
      </c>
      <c r="U12" s="128">
        <v>2823452</v>
      </c>
      <c r="V12" s="128">
        <v>379323</v>
      </c>
      <c r="W12" s="137">
        <f t="shared" si="4"/>
        <v>7.4433978429992385</v>
      </c>
    </row>
    <row r="13" spans="1:23" ht="15">
      <c r="A13" s="157">
        <v>9</v>
      </c>
      <c r="B13" s="177" t="s">
        <v>51</v>
      </c>
      <c r="C13" s="115">
        <v>38835</v>
      </c>
      <c r="D13" s="116" t="s">
        <v>73</v>
      </c>
      <c r="E13" s="136" t="s">
        <v>75</v>
      </c>
      <c r="F13" s="116">
        <v>71</v>
      </c>
      <c r="G13" s="116">
        <v>1</v>
      </c>
      <c r="H13" s="116">
        <v>13</v>
      </c>
      <c r="I13" s="128">
        <v>124</v>
      </c>
      <c r="J13" s="128">
        <v>19</v>
      </c>
      <c r="K13" s="128">
        <v>102</v>
      </c>
      <c r="L13" s="128">
        <v>19</v>
      </c>
      <c r="M13" s="128">
        <v>114</v>
      </c>
      <c r="N13" s="128">
        <v>24</v>
      </c>
      <c r="O13" s="128">
        <f t="shared" si="0"/>
        <v>340</v>
      </c>
      <c r="P13" s="128">
        <f t="shared" si="1"/>
        <v>62</v>
      </c>
      <c r="Q13" s="128">
        <f t="shared" si="2"/>
        <v>62</v>
      </c>
      <c r="R13" s="137">
        <f t="shared" si="3"/>
        <v>5.483870967741935</v>
      </c>
      <c r="S13" s="128">
        <v>649</v>
      </c>
      <c r="T13" s="138">
        <f>(+S13-O13)/S13</f>
        <v>0.4761171032357473</v>
      </c>
      <c r="U13" s="128">
        <v>1002733</v>
      </c>
      <c r="V13" s="128">
        <v>123379</v>
      </c>
      <c r="W13" s="137">
        <f t="shared" si="4"/>
        <v>8.12725828544566</v>
      </c>
    </row>
    <row r="14" spans="1:23" ht="15">
      <c r="A14" s="157">
        <v>10</v>
      </c>
      <c r="B14" s="179" t="s">
        <v>91</v>
      </c>
      <c r="C14" s="115">
        <v>38653</v>
      </c>
      <c r="D14" s="116" t="s">
        <v>73</v>
      </c>
      <c r="E14" s="150" t="s">
        <v>77</v>
      </c>
      <c r="F14" s="116">
        <v>92</v>
      </c>
      <c r="G14" s="116">
        <v>1</v>
      </c>
      <c r="H14" s="116">
        <v>34</v>
      </c>
      <c r="I14" s="176">
        <v>0</v>
      </c>
      <c r="J14" s="151">
        <v>0</v>
      </c>
      <c r="K14" s="151">
        <v>41</v>
      </c>
      <c r="L14" s="151">
        <v>8</v>
      </c>
      <c r="M14" s="151">
        <v>26</v>
      </c>
      <c r="N14" s="151">
        <v>5</v>
      </c>
      <c r="O14" s="151">
        <f t="shared" si="0"/>
        <v>67</v>
      </c>
      <c r="P14" s="151">
        <f t="shared" si="1"/>
        <v>13</v>
      </c>
      <c r="Q14" s="151">
        <f t="shared" si="2"/>
        <v>13</v>
      </c>
      <c r="R14" s="152">
        <f t="shared" si="3"/>
        <v>5.153846153846154</v>
      </c>
      <c r="S14" s="151">
        <v>72</v>
      </c>
      <c r="T14" s="153">
        <f>(+S14-O14)/S14</f>
        <v>0.06944444444444445</v>
      </c>
      <c r="U14" s="151">
        <v>1042907</v>
      </c>
      <c r="V14" s="151">
        <v>152016</v>
      </c>
      <c r="W14" s="152">
        <f t="shared" si="4"/>
        <v>6.860508104410062</v>
      </c>
    </row>
    <row r="15" spans="1:23" ht="15">
      <c r="A15" s="157">
        <v>11</v>
      </c>
      <c r="B15" s="178" t="s">
        <v>20</v>
      </c>
      <c r="C15" s="95">
        <v>38779</v>
      </c>
      <c r="D15" s="42" t="s">
        <v>73</v>
      </c>
      <c r="E15" s="136" t="s">
        <v>76</v>
      </c>
      <c r="F15" s="42">
        <v>72</v>
      </c>
      <c r="G15" s="116">
        <v>1</v>
      </c>
      <c r="H15" s="116">
        <v>35</v>
      </c>
      <c r="I15" s="181"/>
      <c r="J15" s="182"/>
      <c r="K15" s="182">
        <v>120</v>
      </c>
      <c r="L15" s="182">
        <v>20</v>
      </c>
      <c r="M15" s="182">
        <v>24</v>
      </c>
      <c r="N15" s="182">
        <v>4</v>
      </c>
      <c r="O15" s="182">
        <v>144</v>
      </c>
      <c r="P15" s="182">
        <v>24</v>
      </c>
      <c r="Q15" s="151">
        <f t="shared" si="2"/>
        <v>24</v>
      </c>
      <c r="R15" s="152">
        <f t="shared" si="3"/>
        <v>6</v>
      </c>
      <c r="S15" s="151">
        <v>0</v>
      </c>
      <c r="T15" s="153" t="e">
        <f>(+S15-O15)/S15</f>
        <v>#DIV/0!</v>
      </c>
      <c r="U15" s="182">
        <v>974791</v>
      </c>
      <c r="V15" s="151">
        <v>145316</v>
      </c>
      <c r="W15" s="152">
        <f t="shared" si="4"/>
        <v>6.708077568884362</v>
      </c>
    </row>
    <row r="16" spans="1:23" ht="15">
      <c r="A16" s="157">
        <v>12</v>
      </c>
      <c r="B16" s="177" t="s">
        <v>32</v>
      </c>
      <c r="C16" s="115">
        <v>39060</v>
      </c>
      <c r="D16" s="116" t="s">
        <v>73</v>
      </c>
      <c r="E16" s="150" t="s">
        <v>76</v>
      </c>
      <c r="F16" s="116">
        <v>77</v>
      </c>
      <c r="G16" s="116">
        <v>1</v>
      </c>
      <c r="H16" s="116">
        <v>56</v>
      </c>
      <c r="I16" s="176">
        <v>0</v>
      </c>
      <c r="J16" s="151">
        <v>0</v>
      </c>
      <c r="K16" s="151">
        <v>12</v>
      </c>
      <c r="L16" s="151">
        <v>2</v>
      </c>
      <c r="M16" s="151">
        <v>0</v>
      </c>
      <c r="N16" s="151">
        <v>0</v>
      </c>
      <c r="O16" s="151">
        <f>+M16+K16+I16</f>
        <v>12</v>
      </c>
      <c r="P16" s="151">
        <f>+N16+L16+J16</f>
        <v>2</v>
      </c>
      <c r="Q16" s="151">
        <f t="shared" si="2"/>
        <v>2</v>
      </c>
      <c r="R16" s="152">
        <f t="shared" si="3"/>
        <v>6</v>
      </c>
      <c r="S16" s="151">
        <v>30</v>
      </c>
      <c r="T16" s="153">
        <f>(+S16-O16)/S16</f>
        <v>0.6</v>
      </c>
      <c r="U16" s="151">
        <v>1927705</v>
      </c>
      <c r="V16" s="151">
        <v>282551</v>
      </c>
      <c r="W16" s="152">
        <f>+U16/V16</f>
        <v>6.822502840195221</v>
      </c>
    </row>
    <row r="17" spans="2:23" ht="15">
      <c r="B17" s="142"/>
      <c r="C17" s="143"/>
      <c r="D17" s="144"/>
      <c r="E17" s="145"/>
      <c r="F17" s="145"/>
      <c r="G17" s="145"/>
      <c r="H17" s="145"/>
      <c r="I17" s="147"/>
      <c r="J17" s="147"/>
      <c r="K17" s="147"/>
      <c r="L17" s="147"/>
      <c r="M17" s="147"/>
      <c r="N17" s="147"/>
      <c r="O17" s="147"/>
      <c r="P17" s="147"/>
      <c r="Q17" s="147"/>
      <c r="R17" s="148"/>
      <c r="S17" s="147"/>
      <c r="T17" s="149"/>
      <c r="U17" s="147"/>
      <c r="V17" s="147"/>
      <c r="W17" s="148"/>
    </row>
    <row r="18" spans="3:23" ht="15">
      <c r="C18" s="134"/>
      <c r="D18" s="135"/>
      <c r="E18" s="136"/>
      <c r="F18" s="136"/>
      <c r="G18" s="136"/>
      <c r="H18" s="136"/>
      <c r="I18" s="128"/>
      <c r="J18" s="128"/>
      <c r="K18" s="128"/>
      <c r="L18" s="128"/>
      <c r="M18" s="128"/>
      <c r="N18" s="128"/>
      <c r="O18" s="128"/>
      <c r="P18" s="128"/>
      <c r="Q18" s="128"/>
      <c r="R18" s="137"/>
      <c r="S18" s="128"/>
      <c r="T18" s="138"/>
      <c r="U18" s="128"/>
      <c r="V18" s="128"/>
      <c r="W18" s="137"/>
    </row>
    <row r="19" spans="3:23" ht="15">
      <c r="C19" s="134"/>
      <c r="D19" s="128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/>
      <c r="P19" s="128"/>
      <c r="Q19" s="128"/>
      <c r="R19" s="137"/>
      <c r="S19" s="128"/>
      <c r="T19" s="138"/>
      <c r="U19" s="128"/>
      <c r="V19" s="128"/>
      <c r="W19" s="137"/>
    </row>
    <row r="20" spans="3:23" ht="15">
      <c r="C20" s="134"/>
      <c r="D20" s="128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/>
      <c r="P20" s="128"/>
      <c r="Q20" s="128"/>
      <c r="R20" s="137"/>
      <c r="S20" s="128"/>
      <c r="T20" s="138"/>
      <c r="U20" s="128"/>
      <c r="V20" s="128"/>
      <c r="W20" s="137"/>
    </row>
    <row r="21" spans="3:23" ht="15">
      <c r="C21" s="134"/>
      <c r="D21" s="128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/>
      <c r="P21" s="128"/>
      <c r="Q21" s="128"/>
      <c r="R21" s="137"/>
      <c r="S21" s="128"/>
      <c r="T21" s="138"/>
      <c r="U21" s="128"/>
      <c r="V21" s="128"/>
      <c r="W21" s="137"/>
    </row>
    <row r="22" spans="3:23" ht="15">
      <c r="C22" s="134"/>
      <c r="D22" s="128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/>
      <c r="P22" s="128"/>
      <c r="Q22" s="128"/>
      <c r="R22" s="137"/>
      <c r="S22" s="128"/>
      <c r="T22" s="138"/>
      <c r="U22" s="128"/>
      <c r="V22" s="128"/>
      <c r="W22" s="137"/>
    </row>
    <row r="23" spans="3:23" ht="15">
      <c r="C23" s="134"/>
      <c r="D23" s="128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/>
      <c r="P23" s="128"/>
      <c r="Q23" s="128"/>
      <c r="R23" s="137"/>
      <c r="S23" s="128"/>
      <c r="T23" s="138"/>
      <c r="U23" s="128"/>
      <c r="V23" s="128"/>
      <c r="W23" s="137"/>
    </row>
    <row r="24" spans="3:23" ht="15">
      <c r="C24" s="134"/>
      <c r="D24" s="128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/>
      <c r="P24" s="128"/>
      <c r="Q24" s="128"/>
      <c r="R24" s="137"/>
      <c r="S24" s="128"/>
      <c r="T24" s="138"/>
      <c r="U24" s="128"/>
      <c r="V24" s="128"/>
      <c r="W24" s="137"/>
    </row>
    <row r="25" spans="3:23" ht="15">
      <c r="C25" s="134"/>
      <c r="D25" s="128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/>
      <c r="P25" s="128"/>
      <c r="Q25" s="128"/>
      <c r="R25" s="137"/>
      <c r="S25" s="128"/>
      <c r="T25" s="138"/>
      <c r="U25" s="128"/>
      <c r="V25" s="128"/>
      <c r="W25" s="137"/>
    </row>
    <row r="26" spans="3:23" ht="15">
      <c r="C26" s="134"/>
      <c r="D26" s="128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/>
      <c r="P26" s="128"/>
      <c r="Q26" s="128"/>
      <c r="R26" s="137"/>
      <c r="S26" s="128"/>
      <c r="T26" s="138"/>
      <c r="U26" s="128"/>
      <c r="V26" s="128"/>
      <c r="W26" s="137"/>
    </row>
    <row r="27" spans="3:23" ht="15">
      <c r="C27" s="134"/>
      <c r="D27" s="128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/>
      <c r="P27" s="128"/>
      <c r="Q27" s="128"/>
      <c r="R27" s="137"/>
      <c r="S27" s="128"/>
      <c r="T27" s="138"/>
      <c r="U27" s="128"/>
      <c r="V27" s="128"/>
      <c r="W27" s="137"/>
    </row>
    <row r="28" spans="3:23" ht="15">
      <c r="C28" s="134"/>
      <c r="D28" s="128"/>
      <c r="E28" s="136"/>
      <c r="F28" s="136"/>
      <c r="G28" s="136"/>
      <c r="H28" s="136"/>
      <c r="I28" s="128"/>
      <c r="J28" s="128"/>
      <c r="K28" s="128"/>
      <c r="L28" s="128"/>
      <c r="M28" s="128"/>
      <c r="N28" s="128"/>
      <c r="O28" s="128"/>
      <c r="P28" s="128"/>
      <c r="Q28" s="128"/>
      <c r="R28" s="137"/>
      <c r="S28" s="128"/>
      <c r="T28" s="138"/>
      <c r="U28" s="128"/>
      <c r="V28" s="128"/>
      <c r="W28" s="137"/>
    </row>
    <row r="29" spans="4:12" ht="15">
      <c r="D29" s="151"/>
      <c r="L29" s="128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workbookViewId="0" topLeftCell="A1">
      <selection activeCell="E10" sqref="E10"/>
    </sheetView>
  </sheetViews>
  <sheetFormatPr defaultColWidth="9.00390625" defaultRowHeight="12.75"/>
  <cols>
    <col min="1" max="1" width="5.25390625" style="133" bestFit="1" customWidth="1"/>
    <col min="2" max="2" width="25.875" style="130" customWidth="1"/>
    <col min="3" max="3" width="11.75390625" style="139" bestFit="1" customWidth="1"/>
    <col min="4" max="4" width="14.75390625" style="140" bestFit="1" customWidth="1"/>
    <col min="5" max="5" width="9.75390625" style="130" bestFit="1" customWidth="1"/>
    <col min="6" max="6" width="10.25390625" style="130" bestFit="1" customWidth="1"/>
    <col min="7" max="7" width="8.75390625" style="130" bestFit="1" customWidth="1"/>
    <col min="8" max="8" width="12.00390625" style="130" bestFit="1" customWidth="1"/>
    <col min="9" max="9" width="11.875" style="141" bestFit="1" customWidth="1"/>
    <col min="10" max="10" width="10.875" style="141" bestFit="1" customWidth="1"/>
    <col min="11" max="11" width="11.875" style="141" bestFit="1" customWidth="1"/>
    <col min="12" max="12" width="10.875" style="141" bestFit="1" customWidth="1"/>
    <col min="13" max="13" width="11.875" style="141" bestFit="1" customWidth="1"/>
    <col min="14" max="14" width="10.875" style="141" bestFit="1" customWidth="1"/>
    <col min="15" max="15" width="13.75390625" style="141" bestFit="1" customWidth="1"/>
    <col min="16" max="16" width="11.875" style="141" bestFit="1" customWidth="1"/>
    <col min="17" max="17" width="16.125" style="141" bestFit="1" customWidth="1"/>
    <col min="18" max="18" width="14.625" style="141" bestFit="1" customWidth="1"/>
    <col min="19" max="19" width="13.75390625" style="141" bestFit="1" customWidth="1"/>
    <col min="20" max="20" width="7.875" style="130" bestFit="1" customWidth="1"/>
    <col min="21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 customHeight="1">
      <c r="A5" s="157">
        <v>1</v>
      </c>
      <c r="B5" s="177" t="s">
        <v>89</v>
      </c>
      <c r="C5" s="115">
        <v>38912</v>
      </c>
      <c r="D5" s="116" t="s">
        <v>73</v>
      </c>
      <c r="E5" s="136" t="s">
        <v>76</v>
      </c>
      <c r="F5" s="116">
        <v>162</v>
      </c>
      <c r="G5" s="116">
        <v>235</v>
      </c>
      <c r="H5" s="116">
        <v>3</v>
      </c>
      <c r="I5" s="128">
        <v>138772</v>
      </c>
      <c r="J5" s="128">
        <v>19206</v>
      </c>
      <c r="K5" s="128">
        <v>206549</v>
      </c>
      <c r="L5" s="128">
        <v>26756</v>
      </c>
      <c r="M5" s="128">
        <v>234130</v>
      </c>
      <c r="N5" s="128">
        <v>30723</v>
      </c>
      <c r="O5" s="128">
        <f aca="true" t="shared" si="0" ref="O5:P16">+M5+K5+I5</f>
        <v>579451</v>
      </c>
      <c r="P5" s="128">
        <f t="shared" si="0"/>
        <v>76685</v>
      </c>
      <c r="Q5" s="128">
        <f aca="true" t="shared" si="1" ref="Q5:Q17">+P5/G5</f>
        <v>326.3191489361702</v>
      </c>
      <c r="R5" s="137">
        <f aca="true" t="shared" si="2" ref="R5:R17">+O5/P5</f>
        <v>7.5562495924887525</v>
      </c>
      <c r="S5" s="128">
        <v>988589</v>
      </c>
      <c r="T5" s="138">
        <v>0</v>
      </c>
      <c r="U5" s="128">
        <v>5178004</v>
      </c>
      <c r="V5" s="128">
        <v>682212</v>
      </c>
      <c r="W5" s="137">
        <f aca="true" t="shared" si="3" ref="W5:W15">+U5/V5</f>
        <v>7.590021870034534</v>
      </c>
    </row>
    <row r="6" spans="1:23" ht="15" customHeight="1">
      <c r="A6" s="157">
        <v>2</v>
      </c>
      <c r="B6" s="177" t="s">
        <v>92</v>
      </c>
      <c r="C6" s="115">
        <v>38926</v>
      </c>
      <c r="D6" s="116" t="s">
        <v>73</v>
      </c>
      <c r="E6" s="136" t="s">
        <v>75</v>
      </c>
      <c r="F6" s="116">
        <v>84</v>
      </c>
      <c r="G6" s="116">
        <v>120</v>
      </c>
      <c r="H6" s="116">
        <v>1</v>
      </c>
      <c r="I6" s="128">
        <v>111852</v>
      </c>
      <c r="J6" s="128">
        <v>13958</v>
      </c>
      <c r="K6" s="128">
        <v>121099</v>
      </c>
      <c r="L6" s="128">
        <v>14810</v>
      </c>
      <c r="M6" s="128">
        <v>126734</v>
      </c>
      <c r="N6" s="128">
        <v>15764</v>
      </c>
      <c r="O6" s="128">
        <f t="shared" si="0"/>
        <v>359685</v>
      </c>
      <c r="P6" s="128">
        <f t="shared" si="0"/>
        <v>44532</v>
      </c>
      <c r="Q6" s="128">
        <f t="shared" si="1"/>
        <v>371.1</v>
      </c>
      <c r="R6" s="137">
        <f t="shared" si="2"/>
        <v>8.077000808407437</v>
      </c>
      <c r="S6" s="128">
        <v>0</v>
      </c>
      <c r="T6" s="138">
        <v>0</v>
      </c>
      <c r="U6" s="128">
        <v>359685</v>
      </c>
      <c r="V6" s="128">
        <v>44532</v>
      </c>
      <c r="W6" s="137">
        <f t="shared" si="3"/>
        <v>8.077000808407437</v>
      </c>
    </row>
    <row r="7" spans="1:23" ht="15" customHeight="1">
      <c r="A7" s="157">
        <v>3</v>
      </c>
      <c r="B7" s="177" t="s">
        <v>52</v>
      </c>
      <c r="C7" s="115">
        <v>38842</v>
      </c>
      <c r="D7" s="116" t="s">
        <v>73</v>
      </c>
      <c r="E7" s="136" t="s">
        <v>79</v>
      </c>
      <c r="F7" s="116">
        <v>173</v>
      </c>
      <c r="G7" s="116">
        <v>3</v>
      </c>
      <c r="H7" s="116">
        <v>13</v>
      </c>
      <c r="I7" s="128">
        <v>112</v>
      </c>
      <c r="J7" s="128">
        <v>14</v>
      </c>
      <c r="K7" s="128">
        <v>822</v>
      </c>
      <c r="L7" s="128">
        <v>132</v>
      </c>
      <c r="M7" s="128">
        <v>138</v>
      </c>
      <c r="N7" s="128">
        <v>17</v>
      </c>
      <c r="O7" s="151">
        <f aca="true" t="shared" si="4" ref="O7:P9">+M7+K7+I7</f>
        <v>1072</v>
      </c>
      <c r="P7" s="151">
        <f t="shared" si="4"/>
        <v>163</v>
      </c>
      <c r="Q7" s="128">
        <f t="shared" si="1"/>
        <v>54.333333333333336</v>
      </c>
      <c r="R7" s="137">
        <f t="shared" si="2"/>
        <v>6.576687116564417</v>
      </c>
      <c r="S7" s="128">
        <v>379</v>
      </c>
      <c r="T7" s="138">
        <f>(+S7-O7)/S7</f>
        <v>-1.8284960422163588</v>
      </c>
      <c r="U7" s="128">
        <v>2826256</v>
      </c>
      <c r="V7" s="128">
        <v>379850</v>
      </c>
      <c r="W7" s="137">
        <f>+U7/V7</f>
        <v>7.440452810319863</v>
      </c>
    </row>
    <row r="8" spans="1:23" ht="15" customHeight="1">
      <c r="A8" s="157">
        <v>4</v>
      </c>
      <c r="B8" s="178" t="s">
        <v>90</v>
      </c>
      <c r="C8" s="95">
        <v>38751</v>
      </c>
      <c r="D8" s="42" t="s">
        <v>73</v>
      </c>
      <c r="E8" s="136" t="s">
        <v>75</v>
      </c>
      <c r="F8" s="116">
        <v>51</v>
      </c>
      <c r="G8" s="116">
        <v>1</v>
      </c>
      <c r="H8" s="116">
        <v>26</v>
      </c>
      <c r="I8" s="128">
        <v>0</v>
      </c>
      <c r="J8" s="128">
        <v>0</v>
      </c>
      <c r="K8" s="128">
        <v>0</v>
      </c>
      <c r="L8" s="128">
        <v>0</v>
      </c>
      <c r="M8" s="128">
        <v>816</v>
      </c>
      <c r="N8" s="128">
        <v>136</v>
      </c>
      <c r="O8" s="128">
        <f t="shared" si="4"/>
        <v>816</v>
      </c>
      <c r="P8" s="128">
        <f t="shared" si="4"/>
        <v>136</v>
      </c>
      <c r="Q8" s="128">
        <f t="shared" si="1"/>
        <v>136</v>
      </c>
      <c r="R8" s="137">
        <f t="shared" si="2"/>
        <v>6</v>
      </c>
      <c r="S8" s="128">
        <v>1163</v>
      </c>
      <c r="T8" s="138">
        <v>2.11</v>
      </c>
      <c r="U8" s="128">
        <v>1339900</v>
      </c>
      <c r="V8" s="128">
        <v>175392</v>
      </c>
      <c r="W8" s="137">
        <f>+U8/V8</f>
        <v>7.63945904032111</v>
      </c>
    </row>
    <row r="9" spans="1:23" ht="15" customHeight="1">
      <c r="A9" s="157">
        <v>5</v>
      </c>
      <c r="B9" s="177" t="s">
        <v>53</v>
      </c>
      <c r="C9" s="115">
        <v>38856</v>
      </c>
      <c r="D9" s="116" t="s">
        <v>73</v>
      </c>
      <c r="E9" s="136" t="s">
        <v>74</v>
      </c>
      <c r="F9" s="116">
        <v>160</v>
      </c>
      <c r="G9" s="116">
        <v>4</v>
      </c>
      <c r="H9" s="116">
        <v>10</v>
      </c>
      <c r="I9" s="128">
        <v>232</v>
      </c>
      <c r="J9" s="128">
        <v>53</v>
      </c>
      <c r="K9" s="128">
        <v>258</v>
      </c>
      <c r="L9" s="128">
        <v>60</v>
      </c>
      <c r="M9" s="128">
        <v>202</v>
      </c>
      <c r="N9" s="128">
        <v>44</v>
      </c>
      <c r="O9" s="128">
        <f t="shared" si="4"/>
        <v>692</v>
      </c>
      <c r="P9" s="128">
        <f t="shared" si="4"/>
        <v>157</v>
      </c>
      <c r="Q9" s="128">
        <f t="shared" si="1"/>
        <v>39.25</v>
      </c>
      <c r="R9" s="137">
        <f t="shared" si="2"/>
        <v>4.407643312101911</v>
      </c>
      <c r="S9" s="128">
        <v>2981</v>
      </c>
      <c r="T9" s="138">
        <f aca="true" t="shared" si="5" ref="T9:T15">(+S9-O9)/S9</f>
        <v>0.7678631331767863</v>
      </c>
      <c r="U9" s="128">
        <v>1150111</v>
      </c>
      <c r="V9" s="128">
        <v>179167</v>
      </c>
      <c r="W9" s="137">
        <f>+U9/V9</f>
        <v>6.419212243326059</v>
      </c>
    </row>
    <row r="10" spans="1:23" ht="15" customHeight="1">
      <c r="A10" s="157">
        <v>6</v>
      </c>
      <c r="B10" s="177" t="s">
        <v>84</v>
      </c>
      <c r="C10" s="115">
        <v>38815</v>
      </c>
      <c r="D10" s="116" t="s">
        <v>73</v>
      </c>
      <c r="E10" s="136" t="s">
        <v>76</v>
      </c>
      <c r="F10" s="116">
        <v>94</v>
      </c>
      <c r="G10" s="116">
        <v>3</v>
      </c>
      <c r="H10" s="116">
        <v>16</v>
      </c>
      <c r="I10" s="158">
        <v>292</v>
      </c>
      <c r="J10" s="158">
        <v>37</v>
      </c>
      <c r="K10" s="158">
        <v>140</v>
      </c>
      <c r="L10" s="158">
        <v>17</v>
      </c>
      <c r="M10" s="158">
        <v>154</v>
      </c>
      <c r="N10" s="158">
        <v>19</v>
      </c>
      <c r="O10" s="128">
        <f t="shared" si="0"/>
        <v>586</v>
      </c>
      <c r="P10" s="128">
        <f t="shared" si="0"/>
        <v>73</v>
      </c>
      <c r="Q10" s="128">
        <f t="shared" si="1"/>
        <v>24.333333333333332</v>
      </c>
      <c r="R10" s="137">
        <f t="shared" si="2"/>
        <v>8.027397260273972</v>
      </c>
      <c r="S10" s="128">
        <v>3581</v>
      </c>
      <c r="T10" s="138">
        <f t="shared" si="5"/>
        <v>0.8363585590617146</v>
      </c>
      <c r="U10" s="128">
        <v>1006757</v>
      </c>
      <c r="V10" s="128">
        <v>148821</v>
      </c>
      <c r="W10" s="137">
        <f t="shared" si="3"/>
        <v>6.7648853320431925</v>
      </c>
    </row>
    <row r="11" spans="1:23" ht="15" customHeight="1">
      <c r="A11" s="157">
        <v>7</v>
      </c>
      <c r="B11" s="177" t="s">
        <v>35</v>
      </c>
      <c r="C11" s="115">
        <v>38457</v>
      </c>
      <c r="D11" s="116" t="s">
        <v>73</v>
      </c>
      <c r="E11" s="136" t="s">
        <v>76</v>
      </c>
      <c r="F11" s="116">
        <v>86</v>
      </c>
      <c r="G11" s="116">
        <v>1</v>
      </c>
      <c r="H11" s="116">
        <v>68</v>
      </c>
      <c r="I11" s="128">
        <v>49</v>
      </c>
      <c r="J11" s="128">
        <v>2</v>
      </c>
      <c r="K11" s="128">
        <v>73</v>
      </c>
      <c r="L11" s="128">
        <v>11</v>
      </c>
      <c r="M11" s="128">
        <v>74</v>
      </c>
      <c r="N11" s="128">
        <v>11</v>
      </c>
      <c r="O11" s="128">
        <f aca="true" t="shared" si="6" ref="O11:P13">+M11+K11+I11</f>
        <v>196</v>
      </c>
      <c r="P11" s="128">
        <f t="shared" si="6"/>
        <v>24</v>
      </c>
      <c r="Q11" s="128">
        <f t="shared" si="1"/>
        <v>24</v>
      </c>
      <c r="R11" s="137">
        <f t="shared" si="2"/>
        <v>8.166666666666666</v>
      </c>
      <c r="S11" s="128">
        <v>0</v>
      </c>
      <c r="T11" s="138" t="e">
        <f t="shared" si="5"/>
        <v>#DIV/0!</v>
      </c>
      <c r="U11" s="128">
        <v>895095</v>
      </c>
      <c r="V11" s="128">
        <v>140391</v>
      </c>
      <c r="W11" s="137">
        <f>+U11/V11</f>
        <v>6.375729213411116</v>
      </c>
    </row>
    <row r="12" spans="1:23" ht="15" customHeight="1">
      <c r="A12" s="157">
        <v>8</v>
      </c>
      <c r="B12" s="177" t="s">
        <v>82</v>
      </c>
      <c r="C12" s="115" t="s">
        <v>86</v>
      </c>
      <c r="D12" s="116" t="s">
        <v>73</v>
      </c>
      <c r="E12" s="136" t="s">
        <v>79</v>
      </c>
      <c r="F12" s="116">
        <v>60</v>
      </c>
      <c r="G12" s="116">
        <v>1</v>
      </c>
      <c r="H12" s="116">
        <v>8</v>
      </c>
      <c r="I12" s="128">
        <v>40</v>
      </c>
      <c r="J12" s="128">
        <v>4</v>
      </c>
      <c r="K12" s="128">
        <v>69</v>
      </c>
      <c r="L12" s="128">
        <v>9</v>
      </c>
      <c r="M12" s="128">
        <v>40</v>
      </c>
      <c r="N12" s="128">
        <v>4</v>
      </c>
      <c r="O12" s="128">
        <f t="shared" si="6"/>
        <v>149</v>
      </c>
      <c r="P12" s="128">
        <f t="shared" si="6"/>
        <v>17</v>
      </c>
      <c r="Q12" s="128">
        <f t="shared" si="1"/>
        <v>17</v>
      </c>
      <c r="R12" s="137">
        <f t="shared" si="2"/>
        <v>8.764705882352942</v>
      </c>
      <c r="S12" s="128">
        <v>1012</v>
      </c>
      <c r="T12" s="138">
        <f t="shared" si="5"/>
        <v>0.8527667984189723</v>
      </c>
      <c r="U12" s="128">
        <v>632767</v>
      </c>
      <c r="V12" s="128">
        <v>78425</v>
      </c>
      <c r="W12" s="137">
        <f>+U12/V12</f>
        <v>8.06843481032834</v>
      </c>
    </row>
    <row r="13" spans="1:23" ht="15" customHeight="1">
      <c r="A13" s="157">
        <v>9</v>
      </c>
      <c r="B13" s="177" t="s">
        <v>51</v>
      </c>
      <c r="C13" s="115">
        <v>38835</v>
      </c>
      <c r="D13" s="116" t="s">
        <v>73</v>
      </c>
      <c r="E13" s="136" t="s">
        <v>75</v>
      </c>
      <c r="F13" s="116">
        <v>71</v>
      </c>
      <c r="G13" s="116">
        <v>1</v>
      </c>
      <c r="H13" s="116">
        <v>14</v>
      </c>
      <c r="I13" s="128">
        <v>50</v>
      </c>
      <c r="J13" s="128">
        <v>11</v>
      </c>
      <c r="K13" s="128">
        <v>32</v>
      </c>
      <c r="L13" s="128">
        <v>8</v>
      </c>
      <c r="M13" s="128">
        <v>52</v>
      </c>
      <c r="N13" s="128">
        <v>11</v>
      </c>
      <c r="O13" s="128">
        <f t="shared" si="6"/>
        <v>134</v>
      </c>
      <c r="P13" s="128">
        <f t="shared" si="6"/>
        <v>30</v>
      </c>
      <c r="Q13" s="128">
        <f t="shared" si="1"/>
        <v>30</v>
      </c>
      <c r="R13" s="137">
        <f t="shared" si="2"/>
        <v>4.466666666666667</v>
      </c>
      <c r="S13" s="128">
        <v>340</v>
      </c>
      <c r="T13" s="138">
        <f t="shared" si="5"/>
        <v>0.6058823529411764</v>
      </c>
      <c r="U13" s="128">
        <v>1003278</v>
      </c>
      <c r="V13" s="128">
        <v>123729</v>
      </c>
      <c r="W13" s="137">
        <f>+U13/V13</f>
        <v>8.108672986931115</v>
      </c>
    </row>
    <row r="14" spans="1:23" ht="15" customHeight="1">
      <c r="A14" s="157">
        <v>10</v>
      </c>
      <c r="B14" s="177" t="s">
        <v>80</v>
      </c>
      <c r="C14" s="115">
        <v>38870</v>
      </c>
      <c r="D14" s="116" t="s">
        <v>73</v>
      </c>
      <c r="E14" s="136" t="s">
        <v>76</v>
      </c>
      <c r="F14" s="116">
        <v>82</v>
      </c>
      <c r="G14" s="116">
        <v>2</v>
      </c>
      <c r="H14" s="116">
        <v>9</v>
      </c>
      <c r="I14" s="128">
        <v>10</v>
      </c>
      <c r="J14" s="128">
        <v>2</v>
      </c>
      <c r="K14" s="128">
        <v>42</v>
      </c>
      <c r="L14" s="128">
        <v>6</v>
      </c>
      <c r="M14" s="128">
        <v>55</v>
      </c>
      <c r="N14" s="128">
        <v>8</v>
      </c>
      <c r="O14" s="128">
        <f t="shared" si="0"/>
        <v>107</v>
      </c>
      <c r="P14" s="128">
        <f t="shared" si="0"/>
        <v>16</v>
      </c>
      <c r="Q14" s="128">
        <f t="shared" si="1"/>
        <v>8</v>
      </c>
      <c r="R14" s="137">
        <f t="shared" si="2"/>
        <v>6.6875</v>
      </c>
      <c r="S14" s="128">
        <v>1110</v>
      </c>
      <c r="T14" s="138">
        <f t="shared" si="5"/>
        <v>0.9036036036036036</v>
      </c>
      <c r="U14" s="128">
        <v>425938</v>
      </c>
      <c r="V14" s="128">
        <v>60468</v>
      </c>
      <c r="W14" s="137">
        <f t="shared" si="3"/>
        <v>7.044023285043329</v>
      </c>
    </row>
    <row r="15" spans="1:23" ht="15" customHeight="1">
      <c r="A15" s="157">
        <v>11</v>
      </c>
      <c r="B15" s="178" t="s">
        <v>20</v>
      </c>
      <c r="C15" s="95">
        <v>38779</v>
      </c>
      <c r="D15" s="42" t="s">
        <v>73</v>
      </c>
      <c r="E15" s="136" t="s">
        <v>76</v>
      </c>
      <c r="F15" s="42">
        <v>72</v>
      </c>
      <c r="G15" s="116">
        <v>1</v>
      </c>
      <c r="H15" s="116">
        <v>36</v>
      </c>
      <c r="I15" s="181"/>
      <c r="J15" s="182"/>
      <c r="K15" s="182">
        <v>36</v>
      </c>
      <c r="L15" s="182">
        <v>6</v>
      </c>
      <c r="M15" s="182">
        <v>30</v>
      </c>
      <c r="N15" s="182">
        <v>5</v>
      </c>
      <c r="O15" s="128">
        <f t="shared" si="0"/>
        <v>66</v>
      </c>
      <c r="P15" s="128">
        <f t="shared" si="0"/>
        <v>11</v>
      </c>
      <c r="Q15" s="151">
        <f t="shared" si="1"/>
        <v>11</v>
      </c>
      <c r="R15" s="152">
        <f t="shared" si="2"/>
        <v>6</v>
      </c>
      <c r="S15" s="151">
        <v>144</v>
      </c>
      <c r="T15" s="153">
        <f t="shared" si="5"/>
        <v>0.5416666666666666</v>
      </c>
      <c r="U15" s="182">
        <v>974857</v>
      </c>
      <c r="V15" s="151">
        <v>145327</v>
      </c>
      <c r="W15" s="137">
        <f t="shared" si="3"/>
        <v>6.708023973521782</v>
      </c>
    </row>
    <row r="16" spans="1:23" ht="15" customHeight="1">
      <c r="A16" s="157">
        <v>12</v>
      </c>
      <c r="B16" s="179" t="s">
        <v>48</v>
      </c>
      <c r="C16" s="115">
        <v>38506</v>
      </c>
      <c r="D16" s="116" t="s">
        <v>73</v>
      </c>
      <c r="E16" s="150" t="s">
        <v>77</v>
      </c>
      <c r="F16" s="116">
        <v>106</v>
      </c>
      <c r="G16" s="116">
        <v>1</v>
      </c>
      <c r="H16" s="116">
        <v>60</v>
      </c>
      <c r="I16" s="185"/>
      <c r="J16" s="151"/>
      <c r="K16" s="151">
        <v>12</v>
      </c>
      <c r="L16" s="151">
        <v>2</v>
      </c>
      <c r="M16" s="151">
        <v>0</v>
      </c>
      <c r="N16" s="151">
        <v>0</v>
      </c>
      <c r="O16" s="151">
        <f t="shared" si="0"/>
        <v>12</v>
      </c>
      <c r="P16" s="151">
        <f t="shared" si="0"/>
        <v>2</v>
      </c>
      <c r="Q16" s="151">
        <f t="shared" si="1"/>
        <v>2</v>
      </c>
      <c r="R16" s="152">
        <f t="shared" si="2"/>
        <v>6</v>
      </c>
      <c r="S16" s="151">
        <v>0</v>
      </c>
      <c r="T16" s="153"/>
      <c r="U16" s="151">
        <v>1518251</v>
      </c>
      <c r="V16" s="151">
        <v>236776</v>
      </c>
      <c r="W16" s="152">
        <f>+U16/V16</f>
        <v>6.41218282258337</v>
      </c>
    </row>
    <row r="17" spans="1:23" ht="15" customHeight="1">
      <c r="A17" s="157">
        <v>13</v>
      </c>
      <c r="B17" s="179" t="s">
        <v>91</v>
      </c>
      <c r="C17" s="115">
        <v>38653</v>
      </c>
      <c r="D17" s="116" t="s">
        <v>73</v>
      </c>
      <c r="E17" s="150" t="s">
        <v>77</v>
      </c>
      <c r="F17" s="116">
        <v>92</v>
      </c>
      <c r="G17" s="116">
        <v>1</v>
      </c>
      <c r="H17" s="116">
        <v>35</v>
      </c>
      <c r="I17" s="176">
        <v>0</v>
      </c>
      <c r="J17" s="151">
        <v>0</v>
      </c>
      <c r="K17" s="151">
        <v>0</v>
      </c>
      <c r="L17" s="151">
        <v>0</v>
      </c>
      <c r="M17" s="151">
        <v>12</v>
      </c>
      <c r="N17" s="151">
        <v>2</v>
      </c>
      <c r="O17" s="151">
        <f>+M17+K17+I17</f>
        <v>12</v>
      </c>
      <c r="P17" s="151">
        <f>+N17+L17+J17</f>
        <v>2</v>
      </c>
      <c r="Q17" s="151">
        <f t="shared" si="1"/>
        <v>2</v>
      </c>
      <c r="R17" s="152">
        <f t="shared" si="2"/>
        <v>6</v>
      </c>
      <c r="S17" s="151">
        <v>67</v>
      </c>
      <c r="T17" s="153">
        <f>(+S17-O17)/S17</f>
        <v>0.8208955223880597</v>
      </c>
      <c r="U17" s="151">
        <v>1042951</v>
      </c>
      <c r="V17" s="151">
        <v>152024</v>
      </c>
      <c r="W17" s="152">
        <f>+U17/V17</f>
        <v>6.860436510024733</v>
      </c>
    </row>
    <row r="18" spans="2:23" ht="15">
      <c r="B18" s="142"/>
      <c r="C18" s="143"/>
      <c r="D18" s="144"/>
      <c r="E18" s="145"/>
      <c r="F18" s="145"/>
      <c r="G18" s="145"/>
      <c r="H18" s="145"/>
      <c r="I18" s="147"/>
      <c r="J18" s="147"/>
      <c r="K18" s="147"/>
      <c r="L18" s="147"/>
      <c r="M18" s="147"/>
      <c r="N18" s="147"/>
      <c r="O18" s="147"/>
      <c r="P18" s="147"/>
      <c r="Q18" s="147"/>
      <c r="R18" s="148"/>
      <c r="S18" s="147"/>
      <c r="T18" s="149"/>
      <c r="U18" s="147"/>
      <c r="V18" s="147"/>
      <c r="W18" s="148"/>
    </row>
    <row r="19" spans="3:23" ht="15">
      <c r="C19" s="134"/>
      <c r="D19" s="135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/>
      <c r="P19" s="128"/>
      <c r="Q19" s="128"/>
      <c r="R19" s="137"/>
      <c r="S19" s="128"/>
      <c r="T19" s="138"/>
      <c r="U19" s="128"/>
      <c r="V19" s="128"/>
      <c r="W19" s="137"/>
    </row>
    <row r="20" spans="3:23" ht="15">
      <c r="C20" s="134"/>
      <c r="D20" s="128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/>
      <c r="P20" s="128"/>
      <c r="Q20" s="128"/>
      <c r="R20" s="137"/>
      <c r="S20" s="128"/>
      <c r="T20" s="138"/>
      <c r="U20" s="128"/>
      <c r="V20" s="128"/>
      <c r="W20" s="137"/>
    </row>
    <row r="21" spans="3:23" ht="15">
      <c r="C21" s="134"/>
      <c r="D21" s="128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/>
      <c r="P21" s="128"/>
      <c r="Q21" s="128"/>
      <c r="R21" s="137"/>
      <c r="S21" s="128"/>
      <c r="T21" s="138"/>
      <c r="U21" s="128"/>
      <c r="V21" s="128"/>
      <c r="W21" s="137"/>
    </row>
    <row r="22" spans="3:23" ht="15">
      <c r="C22" s="134"/>
      <c r="D22" s="128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/>
      <c r="P22" s="128"/>
      <c r="Q22" s="128"/>
      <c r="R22" s="137"/>
      <c r="S22" s="128"/>
      <c r="T22" s="138"/>
      <c r="U22" s="128"/>
      <c r="V22" s="128"/>
      <c r="W22" s="137"/>
    </row>
    <row r="23" spans="3:23" ht="15">
      <c r="C23" s="134"/>
      <c r="D23" s="128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/>
      <c r="P23" s="128"/>
      <c r="Q23" s="128"/>
      <c r="R23" s="137"/>
      <c r="S23" s="128"/>
      <c r="T23" s="138"/>
      <c r="U23" s="128"/>
      <c r="V23" s="128"/>
      <c r="W23" s="137"/>
    </row>
    <row r="24" spans="3:23" ht="15">
      <c r="C24" s="134"/>
      <c r="D24" s="128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/>
      <c r="P24" s="128"/>
      <c r="Q24" s="128"/>
      <c r="R24" s="137"/>
      <c r="S24" s="128"/>
      <c r="T24" s="138"/>
      <c r="U24" s="128"/>
      <c r="V24" s="128"/>
      <c r="W24" s="137"/>
    </row>
    <row r="25" spans="3:23" ht="15">
      <c r="C25" s="134"/>
      <c r="D25" s="128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/>
      <c r="P25" s="128"/>
      <c r="Q25" s="128"/>
      <c r="R25" s="137"/>
      <c r="S25" s="128"/>
      <c r="T25" s="138"/>
      <c r="U25" s="128"/>
      <c r="V25" s="128"/>
      <c r="W25" s="137"/>
    </row>
    <row r="26" spans="3:23" ht="15">
      <c r="C26" s="134"/>
      <c r="D26" s="128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/>
      <c r="P26" s="128"/>
      <c r="Q26" s="128"/>
      <c r="R26" s="137"/>
      <c r="S26" s="128"/>
      <c r="T26" s="138"/>
      <c r="U26" s="128"/>
      <c r="V26" s="128"/>
      <c r="W26" s="137"/>
    </row>
    <row r="27" spans="3:23" ht="15">
      <c r="C27" s="134"/>
      <c r="D27" s="128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/>
      <c r="P27" s="128"/>
      <c r="Q27" s="128"/>
      <c r="R27" s="137"/>
      <c r="S27" s="128"/>
      <c r="T27" s="138"/>
      <c r="U27" s="128"/>
      <c r="V27" s="128"/>
      <c r="W27" s="137"/>
    </row>
    <row r="28" spans="3:23" ht="15">
      <c r="C28" s="134"/>
      <c r="D28" s="128"/>
      <c r="E28" s="136"/>
      <c r="F28" s="136"/>
      <c r="G28" s="136"/>
      <c r="H28" s="136"/>
      <c r="I28" s="128"/>
      <c r="J28" s="128"/>
      <c r="K28" s="128"/>
      <c r="L28" s="128"/>
      <c r="M28" s="128"/>
      <c r="N28" s="128"/>
      <c r="O28" s="128"/>
      <c r="P28" s="128"/>
      <c r="Q28" s="128"/>
      <c r="R28" s="137"/>
      <c r="S28" s="128"/>
      <c r="T28" s="138"/>
      <c r="U28" s="128"/>
      <c r="V28" s="128"/>
      <c r="W28" s="137"/>
    </row>
    <row r="29" spans="3:23" ht="15">
      <c r="C29" s="134"/>
      <c r="D29" s="128"/>
      <c r="E29" s="136"/>
      <c r="F29" s="136"/>
      <c r="G29" s="136"/>
      <c r="H29" s="136"/>
      <c r="I29" s="128"/>
      <c r="J29" s="128"/>
      <c r="K29" s="128"/>
      <c r="L29" s="128"/>
      <c r="M29" s="128"/>
      <c r="N29" s="128"/>
      <c r="O29" s="128"/>
      <c r="P29" s="128"/>
      <c r="Q29" s="128"/>
      <c r="R29" s="137"/>
      <c r="S29" s="128"/>
      <c r="T29" s="138"/>
      <c r="U29" s="128"/>
      <c r="V29" s="128"/>
      <c r="W29" s="137"/>
    </row>
    <row r="30" spans="4:12" ht="15">
      <c r="D30" s="151"/>
      <c r="L30" s="128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zoomScale="75" zoomScaleNormal="75" workbookViewId="0" topLeftCell="A1">
      <selection activeCell="D26" sqref="D26"/>
    </sheetView>
  </sheetViews>
  <sheetFormatPr defaultColWidth="9.00390625" defaultRowHeight="15" customHeight="1"/>
  <cols>
    <col min="1" max="1" width="3.875" style="90" bestFit="1" customWidth="1"/>
    <col min="2" max="2" width="2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125" style="93" bestFit="1" customWidth="1"/>
    <col min="7" max="7" width="7.125" style="93" bestFit="1" customWidth="1"/>
    <col min="8" max="8" width="7.75390625" style="53" customWidth="1"/>
    <col min="9" max="9" width="12.25390625" style="53" bestFit="1" customWidth="1"/>
    <col min="10" max="10" width="8.25390625" style="53" bestFit="1" customWidth="1"/>
    <col min="11" max="11" width="13.375" style="53" bestFit="1" customWidth="1"/>
    <col min="12" max="12" width="8.75390625" style="53" bestFit="1" customWidth="1"/>
    <col min="13" max="13" width="13.375" style="53" customWidth="1"/>
    <col min="14" max="14" width="8.75390625" style="53" bestFit="1" customWidth="1"/>
    <col min="15" max="15" width="13.75390625" style="53" bestFit="1" customWidth="1"/>
    <col min="16" max="16" width="8.375" style="53" customWidth="1"/>
    <col min="17" max="17" width="9.25390625" style="53" customWidth="1"/>
    <col min="18" max="18" width="6.125" style="53" bestFit="1" customWidth="1"/>
    <col min="19" max="19" width="13.375" style="53" customWidth="1"/>
    <col min="20" max="20" width="8.00390625" style="53" bestFit="1" customWidth="1"/>
    <col min="21" max="21" width="15.125" style="53" bestFit="1" customWidth="1"/>
    <col min="22" max="22" width="10.625" style="53" bestFit="1" customWidth="1"/>
    <col min="23" max="23" width="8.875" style="53" bestFit="1" customWidth="1"/>
    <col min="24" max="24" width="12.375" style="53" bestFit="1" customWidth="1"/>
    <col min="25" max="25" width="9.12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5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  <c r="Y1" s="10"/>
    </row>
    <row r="2" spans="2:25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  <c r="Y2" s="13"/>
    </row>
    <row r="3" spans="1:25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22" t="s">
        <v>12</v>
      </c>
      <c r="T3" s="23" t="s">
        <v>16</v>
      </c>
      <c r="U3" s="24" t="s">
        <v>12</v>
      </c>
      <c r="V3" s="25" t="s">
        <v>13</v>
      </c>
      <c r="W3" s="26" t="s">
        <v>15</v>
      </c>
      <c r="Y3" s="13"/>
    </row>
    <row r="4" spans="1:25" s="11" customFormat="1" ht="15" customHeight="1" thickBot="1">
      <c r="A4" s="27"/>
      <c r="B4" s="99">
        <v>1</v>
      </c>
      <c r="C4" s="96" t="s">
        <v>19</v>
      </c>
      <c r="D4" s="94">
        <v>38793</v>
      </c>
      <c r="E4" s="29" t="s">
        <v>22</v>
      </c>
      <c r="F4" s="29">
        <v>129</v>
      </c>
      <c r="G4" s="30">
        <v>130</v>
      </c>
      <c r="H4" s="30">
        <v>3</v>
      </c>
      <c r="I4" s="31">
        <v>38551</v>
      </c>
      <c r="J4" s="32">
        <v>5754</v>
      </c>
      <c r="K4" s="31">
        <v>79067</v>
      </c>
      <c r="L4" s="32">
        <v>11169</v>
      </c>
      <c r="M4" s="31">
        <v>86506</v>
      </c>
      <c r="N4" s="32">
        <v>12160</v>
      </c>
      <c r="O4" s="33">
        <f>+I4+K4+M4</f>
        <v>204124</v>
      </c>
      <c r="P4" s="34">
        <f>+J4+L4+N4</f>
        <v>29083</v>
      </c>
      <c r="Q4" s="35">
        <f>IF(O4&lt;&gt;0,P4/G4,"")</f>
        <v>223.7153846153846</v>
      </c>
      <c r="R4" s="36">
        <f>IF(O4&lt;&gt;0,O4/P4,"")</f>
        <v>7.018670701096861</v>
      </c>
      <c r="S4" s="98">
        <v>332219</v>
      </c>
      <c r="T4" s="38">
        <f>IF(S4&lt;&gt;0,-(S4-O4)/S4,"")</f>
        <v>-0.3855739737943947</v>
      </c>
      <c r="U4" s="31">
        <v>1385594</v>
      </c>
      <c r="V4" s="39">
        <v>198119</v>
      </c>
      <c r="W4" s="40">
        <f>U4/V4</f>
        <v>6.993746182849701</v>
      </c>
      <c r="Y4" s="13"/>
    </row>
    <row r="5" spans="1:25" s="11" customFormat="1" ht="15" customHeight="1" thickBot="1">
      <c r="A5" s="27"/>
      <c r="B5" s="99">
        <v>2</v>
      </c>
      <c r="C5" s="96" t="s">
        <v>40</v>
      </c>
      <c r="D5" s="94">
        <v>38807</v>
      </c>
      <c r="E5" s="29" t="s">
        <v>23</v>
      </c>
      <c r="F5" s="29">
        <v>62</v>
      </c>
      <c r="G5" s="30">
        <v>61</v>
      </c>
      <c r="H5" s="30">
        <v>1</v>
      </c>
      <c r="I5" s="31">
        <v>32430</v>
      </c>
      <c r="J5" s="32">
        <v>3758</v>
      </c>
      <c r="K5" s="31">
        <v>56705</v>
      </c>
      <c r="L5" s="32">
        <v>6453</v>
      </c>
      <c r="M5" s="31">
        <v>53533</v>
      </c>
      <c r="N5" s="32">
        <v>6298</v>
      </c>
      <c r="O5" s="33">
        <f>+I5+K5+M5</f>
        <v>142668</v>
      </c>
      <c r="P5" s="34">
        <f>+J5+L5+N5</f>
        <v>16509</v>
      </c>
      <c r="Q5" s="35">
        <f>IF(O5&lt;&gt;0,P5/G5,"")</f>
        <v>270.6393442622951</v>
      </c>
      <c r="R5" s="36">
        <f>IF(O5&lt;&gt;0,O5/P5,"")</f>
        <v>8.641831728148283</v>
      </c>
      <c r="S5" s="37"/>
      <c r="T5" s="38">
        <f>IF(S5&lt;&gt;0,-(S5-O5)/S5,"")</f>
      </c>
      <c r="U5" s="31">
        <v>142668</v>
      </c>
      <c r="V5" s="39">
        <v>16509</v>
      </c>
      <c r="W5" s="40">
        <f>U5/V5</f>
        <v>8.641831728148283</v>
      </c>
      <c r="Y5" s="13"/>
    </row>
    <row r="6" spans="1:26" ht="15" customHeight="1" thickBot="1">
      <c r="A6" s="27"/>
      <c r="B6" s="99">
        <v>3</v>
      </c>
      <c r="C6" s="54" t="s">
        <v>20</v>
      </c>
      <c r="D6" s="95">
        <v>38779</v>
      </c>
      <c r="E6" s="42" t="s">
        <v>23</v>
      </c>
      <c r="F6" s="42">
        <v>72</v>
      </c>
      <c r="G6" s="43">
        <v>62</v>
      </c>
      <c r="H6" s="43">
        <v>5</v>
      </c>
      <c r="I6" s="44">
        <v>5247</v>
      </c>
      <c r="J6" s="45">
        <v>1404</v>
      </c>
      <c r="K6" s="44">
        <v>9762</v>
      </c>
      <c r="L6" s="45">
        <v>1848</v>
      </c>
      <c r="M6" s="44">
        <v>9337</v>
      </c>
      <c r="N6" s="45">
        <v>1741</v>
      </c>
      <c r="O6" s="46">
        <f aca="true" t="shared" si="0" ref="O6:P17">+I6+K6+M6</f>
        <v>24346</v>
      </c>
      <c r="P6" s="47">
        <f t="shared" si="0"/>
        <v>4993</v>
      </c>
      <c r="Q6" s="48">
        <f aca="true" t="shared" si="1" ref="Q6:Q16">IF(O6&lt;&gt;0,P6/G6,"")</f>
        <v>80.53225806451613</v>
      </c>
      <c r="R6" s="49">
        <f aca="true" t="shared" si="2" ref="R6:R16">IF(O6&lt;&gt;0,O6/P6,"")</f>
        <v>4.8760264370118165</v>
      </c>
      <c r="S6" s="97">
        <v>50511</v>
      </c>
      <c r="T6" s="50">
        <f aca="true" t="shared" si="3" ref="T6:T16">IF(S6&lt;&gt;0,-(S6-O6)/S6,"")</f>
        <v>-0.5180059788956861</v>
      </c>
      <c r="U6" s="44">
        <v>893827</v>
      </c>
      <c r="V6" s="51">
        <v>124815</v>
      </c>
      <c r="W6" s="52">
        <f aca="true" t="shared" si="4" ref="W6:W16">U6/V6</f>
        <v>7.161214597604455</v>
      </c>
      <c r="X6" s="10"/>
      <c r="Y6" s="53"/>
      <c r="Z6" s="10"/>
    </row>
    <row r="7" spans="1:26" ht="15" customHeight="1" thickBot="1">
      <c r="A7" s="27"/>
      <c r="B7" s="99">
        <v>4</v>
      </c>
      <c r="C7" s="54" t="s">
        <v>27</v>
      </c>
      <c r="D7" s="95">
        <v>38751</v>
      </c>
      <c r="E7" s="42" t="s">
        <v>24</v>
      </c>
      <c r="F7" s="42">
        <v>51</v>
      </c>
      <c r="G7" s="43">
        <v>8</v>
      </c>
      <c r="H7" s="43">
        <v>9</v>
      </c>
      <c r="I7" s="44">
        <v>1395</v>
      </c>
      <c r="J7" s="45">
        <v>288</v>
      </c>
      <c r="K7" s="44">
        <v>3155</v>
      </c>
      <c r="L7" s="45">
        <v>645</v>
      </c>
      <c r="M7" s="44">
        <v>2339</v>
      </c>
      <c r="N7" s="45">
        <v>496</v>
      </c>
      <c r="O7" s="46">
        <f>+I7+K7+M7</f>
        <v>6889</v>
      </c>
      <c r="P7" s="47">
        <f>+J7+L7+N7</f>
        <v>1429</v>
      </c>
      <c r="Q7" s="48">
        <f>IF(O7&lt;&gt;0,P7/G7,"")</f>
        <v>178.625</v>
      </c>
      <c r="R7" s="49">
        <f>IF(O7&lt;&gt;0,O7/P7,"")</f>
        <v>4.820853743876837</v>
      </c>
      <c r="S7" s="44">
        <v>10697</v>
      </c>
      <c r="T7" s="50">
        <f>IF(S7&lt;&gt;0,-(S7-O7)/S7,"")</f>
        <v>-0.3559876600916145</v>
      </c>
      <c r="U7" s="44">
        <v>1299616</v>
      </c>
      <c r="V7" s="51">
        <v>167425</v>
      </c>
      <c r="W7" s="52">
        <f>U7/V7</f>
        <v>7.762377183813648</v>
      </c>
      <c r="X7" s="10"/>
      <c r="Y7" s="53"/>
      <c r="Z7" s="10"/>
    </row>
    <row r="8" spans="1:26" ht="15" customHeight="1" thickBot="1">
      <c r="A8" s="27"/>
      <c r="B8" s="99">
        <v>5</v>
      </c>
      <c r="C8" s="54" t="s">
        <v>21</v>
      </c>
      <c r="D8" s="95">
        <v>38772</v>
      </c>
      <c r="E8" s="42" t="s">
        <v>24</v>
      </c>
      <c r="F8" s="42">
        <v>62</v>
      </c>
      <c r="G8" s="43">
        <v>17</v>
      </c>
      <c r="H8" s="43">
        <v>6</v>
      </c>
      <c r="I8" s="44">
        <v>686</v>
      </c>
      <c r="J8" s="45">
        <v>117</v>
      </c>
      <c r="K8" s="44">
        <v>2287</v>
      </c>
      <c r="L8" s="45">
        <v>314</v>
      </c>
      <c r="M8" s="44">
        <v>1773</v>
      </c>
      <c r="N8" s="45">
        <v>301</v>
      </c>
      <c r="O8" s="46">
        <f>+I8+K8+M8</f>
        <v>4746</v>
      </c>
      <c r="P8" s="47">
        <f>+J8+L8+N8</f>
        <v>732</v>
      </c>
      <c r="Q8" s="48">
        <f>IF(O8&lt;&gt;0,P8/G8,"")</f>
        <v>43.05882352941177</v>
      </c>
      <c r="R8" s="49">
        <f>IF(O8&lt;&gt;0,O8/P8,"")</f>
        <v>6.483606557377049</v>
      </c>
      <c r="S8" s="44">
        <v>15890</v>
      </c>
      <c r="T8" s="50">
        <f>IF(S8&lt;&gt;0,-(S8-O8)/S8,"")</f>
        <v>-0.7013215859030837</v>
      </c>
      <c r="U8" s="44">
        <v>800109</v>
      </c>
      <c r="V8" s="51">
        <v>103356</v>
      </c>
      <c r="W8" s="52">
        <f>U8/V8</f>
        <v>7.741292232671543</v>
      </c>
      <c r="X8" s="10"/>
      <c r="Y8" s="53"/>
      <c r="Z8" s="10"/>
    </row>
    <row r="9" spans="1:25" s="9" customFormat="1" ht="15" customHeight="1" thickBot="1">
      <c r="A9" s="27"/>
      <c r="B9" s="99">
        <v>6</v>
      </c>
      <c r="C9" s="54" t="s">
        <v>25</v>
      </c>
      <c r="D9" s="95">
        <v>38786</v>
      </c>
      <c r="E9" s="42" t="s">
        <v>26</v>
      </c>
      <c r="F9" s="42">
        <v>63</v>
      </c>
      <c r="G9" s="43">
        <v>16</v>
      </c>
      <c r="H9" s="43">
        <v>4</v>
      </c>
      <c r="I9" s="44">
        <v>601</v>
      </c>
      <c r="J9" s="45">
        <v>107</v>
      </c>
      <c r="K9" s="44">
        <v>1980</v>
      </c>
      <c r="L9" s="45">
        <v>375</v>
      </c>
      <c r="M9" s="44">
        <v>1798</v>
      </c>
      <c r="N9" s="45">
        <v>328</v>
      </c>
      <c r="O9" s="46">
        <f t="shared" si="0"/>
        <v>4379</v>
      </c>
      <c r="P9" s="47">
        <f t="shared" si="0"/>
        <v>810</v>
      </c>
      <c r="Q9" s="48">
        <f t="shared" si="1"/>
        <v>50.625</v>
      </c>
      <c r="R9" s="49">
        <f t="shared" si="2"/>
        <v>5.406172839506173</v>
      </c>
      <c r="S9" s="44">
        <v>36231</v>
      </c>
      <c r="T9" s="50">
        <f t="shared" si="3"/>
        <v>-0.8791366509342828</v>
      </c>
      <c r="U9" s="44">
        <v>489821</v>
      </c>
      <c r="V9" s="51">
        <v>59716</v>
      </c>
      <c r="W9" s="52">
        <f t="shared" si="4"/>
        <v>8.202508540424677</v>
      </c>
      <c r="X9" s="10"/>
      <c r="Y9" s="10"/>
    </row>
    <row r="10" spans="1:25" s="9" customFormat="1" ht="15" customHeight="1" thickBot="1">
      <c r="A10" s="27"/>
      <c r="B10" s="99">
        <v>7</v>
      </c>
      <c r="C10" s="54" t="s">
        <v>30</v>
      </c>
      <c r="D10" s="95">
        <v>38765</v>
      </c>
      <c r="E10" s="42" t="s">
        <v>24</v>
      </c>
      <c r="F10" s="42">
        <v>41</v>
      </c>
      <c r="G10" s="43">
        <v>7</v>
      </c>
      <c r="H10" s="42">
        <v>7</v>
      </c>
      <c r="I10" s="56">
        <v>415</v>
      </c>
      <c r="J10" s="45">
        <v>100</v>
      </c>
      <c r="K10" s="56">
        <v>1188</v>
      </c>
      <c r="L10" s="45">
        <v>287</v>
      </c>
      <c r="M10" s="56">
        <v>1059</v>
      </c>
      <c r="N10" s="45">
        <v>307</v>
      </c>
      <c r="O10" s="57">
        <f aca="true" t="shared" si="5" ref="O10:P13">+I10+K10+M10</f>
        <v>2662</v>
      </c>
      <c r="P10" s="47">
        <f t="shared" si="5"/>
        <v>694</v>
      </c>
      <c r="Q10" s="48">
        <f>IF(O10&lt;&gt;0,P10/G10,"")</f>
        <v>99.14285714285714</v>
      </c>
      <c r="R10" s="49">
        <f>IF(O10&lt;&gt;0,O10/P10,"")</f>
        <v>3.835734870317003</v>
      </c>
      <c r="S10" s="56">
        <v>2629</v>
      </c>
      <c r="T10" s="50">
        <f>IF(S10&lt;&gt;0,-(S10-O10)/S10,"")</f>
        <v>0.012552301255230125</v>
      </c>
      <c r="U10" s="44">
        <v>323061</v>
      </c>
      <c r="V10" s="51">
        <v>43164</v>
      </c>
      <c r="W10" s="52">
        <f>U10/V10</f>
        <v>7.484500973033083</v>
      </c>
      <c r="X10" s="10"/>
      <c r="Y10" s="10"/>
    </row>
    <row r="11" spans="1:25" s="9" customFormat="1" ht="15" customHeight="1" thickBot="1">
      <c r="A11" s="27"/>
      <c r="B11" s="99">
        <v>8</v>
      </c>
      <c r="C11" s="54" t="s">
        <v>36</v>
      </c>
      <c r="D11" s="55">
        <v>38765</v>
      </c>
      <c r="E11" s="42" t="s">
        <v>39</v>
      </c>
      <c r="F11" s="42">
        <v>20</v>
      </c>
      <c r="G11" s="43">
        <v>2</v>
      </c>
      <c r="H11" s="42">
        <v>7</v>
      </c>
      <c r="I11" s="56">
        <v>26</v>
      </c>
      <c r="J11" s="45">
        <v>4</v>
      </c>
      <c r="K11" s="56">
        <v>55</v>
      </c>
      <c r="L11" s="45">
        <v>9</v>
      </c>
      <c r="M11" s="56">
        <v>1800</v>
      </c>
      <c r="N11" s="45">
        <v>533</v>
      </c>
      <c r="O11" s="57">
        <f t="shared" si="5"/>
        <v>1881</v>
      </c>
      <c r="P11" s="47">
        <f t="shared" si="5"/>
        <v>546</v>
      </c>
      <c r="Q11" s="48">
        <f>IF(O11&lt;&gt;0,P11/G11,"")</f>
        <v>273</v>
      </c>
      <c r="R11" s="49">
        <f>IF(O11&lt;&gt;0,O11/P11,"")</f>
        <v>3.4450549450549453</v>
      </c>
      <c r="S11" s="56">
        <v>229</v>
      </c>
      <c r="T11" s="50">
        <f>IF(S11&lt;&gt;0,-(S11-O11)/S11,"")</f>
        <v>7.213973799126638</v>
      </c>
      <c r="U11" s="56">
        <v>126756</v>
      </c>
      <c r="V11" s="51">
        <v>13805</v>
      </c>
      <c r="W11" s="52">
        <f>U11/V11</f>
        <v>9.181890619340818</v>
      </c>
      <c r="X11" s="10"/>
      <c r="Y11" s="10"/>
    </row>
    <row r="12" spans="1:25" s="9" customFormat="1" ht="15" customHeight="1" thickBot="1">
      <c r="A12" s="27"/>
      <c r="B12" s="99">
        <v>9</v>
      </c>
      <c r="C12" s="54" t="s">
        <v>34</v>
      </c>
      <c r="D12" s="55">
        <v>39067</v>
      </c>
      <c r="E12" s="42" t="s">
        <v>26</v>
      </c>
      <c r="F12" s="42">
        <v>131</v>
      </c>
      <c r="G12" s="43">
        <v>1</v>
      </c>
      <c r="H12" s="42">
        <v>16</v>
      </c>
      <c r="I12" s="56">
        <v>276</v>
      </c>
      <c r="J12" s="45">
        <v>63</v>
      </c>
      <c r="K12" s="56">
        <v>510</v>
      </c>
      <c r="L12" s="45">
        <v>119</v>
      </c>
      <c r="M12" s="56">
        <v>692</v>
      </c>
      <c r="N12" s="45">
        <v>153</v>
      </c>
      <c r="O12" s="57">
        <f t="shared" si="5"/>
        <v>1478</v>
      </c>
      <c r="P12" s="47">
        <f t="shared" si="5"/>
        <v>335</v>
      </c>
      <c r="Q12" s="48">
        <f>IF(O12&lt;&gt;0,P12/G12,"")</f>
        <v>335</v>
      </c>
      <c r="R12" s="49">
        <f>IF(O12&lt;&gt;0,O12/P12,"")</f>
        <v>4.411940298507463</v>
      </c>
      <c r="S12" s="56">
        <v>427</v>
      </c>
      <c r="T12" s="50">
        <f>IF(S12&lt;&gt;0,-(S12-O12)/S12,"")</f>
        <v>2.46135831381733</v>
      </c>
      <c r="U12" s="56">
        <v>3079938</v>
      </c>
      <c r="V12" s="51">
        <v>431211</v>
      </c>
      <c r="W12" s="52">
        <f>U12/V12</f>
        <v>7.1425311506431886</v>
      </c>
      <c r="X12" s="10"/>
      <c r="Y12" s="10"/>
    </row>
    <row r="13" spans="1:25" s="9" customFormat="1" ht="15" customHeight="1" thickBot="1">
      <c r="A13" s="27"/>
      <c r="B13" s="99">
        <v>10</v>
      </c>
      <c r="C13" s="54" t="s">
        <v>32</v>
      </c>
      <c r="D13" s="55">
        <v>39060</v>
      </c>
      <c r="E13" s="42" t="s">
        <v>23</v>
      </c>
      <c r="F13" s="42">
        <v>77</v>
      </c>
      <c r="G13" s="43">
        <v>4</v>
      </c>
      <c r="H13" s="42">
        <v>17</v>
      </c>
      <c r="I13" s="56">
        <v>102</v>
      </c>
      <c r="J13" s="45">
        <v>29</v>
      </c>
      <c r="K13" s="56">
        <v>671</v>
      </c>
      <c r="L13" s="45">
        <v>148</v>
      </c>
      <c r="M13" s="56">
        <v>244</v>
      </c>
      <c r="N13" s="45">
        <v>47</v>
      </c>
      <c r="O13" s="57">
        <f t="shared" si="5"/>
        <v>1017</v>
      </c>
      <c r="P13" s="47">
        <f t="shared" si="5"/>
        <v>224</v>
      </c>
      <c r="Q13" s="48">
        <f>IF(O13&lt;&gt;0,P13/G13,"")</f>
        <v>56</v>
      </c>
      <c r="R13" s="49">
        <f>IF(O13&lt;&gt;0,O13/P13,"")</f>
        <v>4.540178571428571</v>
      </c>
      <c r="S13" s="56">
        <v>1148</v>
      </c>
      <c r="T13" s="50">
        <f>IF(S13&lt;&gt;0,-(S13-O13)/S13,"")</f>
        <v>-0.11411149825783973</v>
      </c>
      <c r="U13" s="56">
        <v>1919775</v>
      </c>
      <c r="V13" s="51">
        <v>280220</v>
      </c>
      <c r="W13" s="52">
        <f>U13/V13</f>
        <v>6.8509563914067515</v>
      </c>
      <c r="X13" s="10"/>
      <c r="Y13" s="10"/>
    </row>
    <row r="14" spans="1:25" s="9" customFormat="1" ht="15" customHeight="1" thickBot="1">
      <c r="A14" s="27"/>
      <c r="B14" s="99">
        <v>11</v>
      </c>
      <c r="C14" s="54" t="s">
        <v>29</v>
      </c>
      <c r="D14" s="95">
        <v>38751</v>
      </c>
      <c r="E14" s="42" t="s">
        <v>39</v>
      </c>
      <c r="F14" s="42">
        <v>27</v>
      </c>
      <c r="G14" s="43">
        <v>4</v>
      </c>
      <c r="H14" s="42">
        <v>9</v>
      </c>
      <c r="I14" s="44">
        <v>235</v>
      </c>
      <c r="J14" s="45">
        <v>51</v>
      </c>
      <c r="K14" s="56">
        <v>329</v>
      </c>
      <c r="L14" s="45">
        <v>66</v>
      </c>
      <c r="M14" s="56">
        <v>303</v>
      </c>
      <c r="N14" s="45">
        <v>54</v>
      </c>
      <c r="O14" s="57">
        <f t="shared" si="0"/>
        <v>867</v>
      </c>
      <c r="P14" s="47">
        <f t="shared" si="0"/>
        <v>171</v>
      </c>
      <c r="Q14" s="48">
        <f t="shared" si="1"/>
        <v>42.75</v>
      </c>
      <c r="R14" s="49">
        <f t="shared" si="2"/>
        <v>5.0701754385964914</v>
      </c>
      <c r="S14" s="56">
        <v>6012</v>
      </c>
      <c r="T14" s="50">
        <f t="shared" si="3"/>
        <v>-0.8557884231536926</v>
      </c>
      <c r="U14" s="44">
        <v>474475</v>
      </c>
      <c r="V14" s="51">
        <v>54805</v>
      </c>
      <c r="W14" s="52">
        <f t="shared" si="4"/>
        <v>8.657513000638628</v>
      </c>
      <c r="X14" s="10"/>
      <c r="Y14" s="10"/>
    </row>
    <row r="15" spans="1:25" s="9" customFormat="1" ht="15" customHeight="1" thickBot="1">
      <c r="A15" s="27"/>
      <c r="B15" s="99">
        <v>12</v>
      </c>
      <c r="C15" s="54" t="s">
        <v>31</v>
      </c>
      <c r="D15" s="95">
        <v>38730</v>
      </c>
      <c r="E15" s="42" t="s">
        <v>23</v>
      </c>
      <c r="F15" s="42">
        <v>116</v>
      </c>
      <c r="G15" s="43">
        <v>4</v>
      </c>
      <c r="H15" s="42">
        <v>12</v>
      </c>
      <c r="I15" s="56">
        <v>68</v>
      </c>
      <c r="J15" s="45">
        <v>13</v>
      </c>
      <c r="K15" s="56">
        <v>408</v>
      </c>
      <c r="L15" s="45">
        <v>84</v>
      </c>
      <c r="M15" s="56">
        <v>322</v>
      </c>
      <c r="N15" s="45">
        <v>65</v>
      </c>
      <c r="O15" s="57">
        <f t="shared" si="0"/>
        <v>798</v>
      </c>
      <c r="P15" s="47">
        <f t="shared" si="0"/>
        <v>162</v>
      </c>
      <c r="Q15" s="48">
        <f t="shared" si="1"/>
        <v>40.5</v>
      </c>
      <c r="R15" s="49">
        <f t="shared" si="2"/>
        <v>4.925925925925926</v>
      </c>
      <c r="S15" s="56">
        <v>2547</v>
      </c>
      <c r="T15" s="50">
        <f t="shared" si="3"/>
        <v>-0.6866902237926973</v>
      </c>
      <c r="U15" s="56">
        <v>3268455</v>
      </c>
      <c r="V15" s="51">
        <v>464575</v>
      </c>
      <c r="W15" s="52">
        <f t="shared" si="4"/>
        <v>7.035365656783081</v>
      </c>
      <c r="X15" s="10"/>
      <c r="Y15" s="10"/>
    </row>
    <row r="16" spans="1:25" s="9" customFormat="1" ht="15" customHeight="1" thickBot="1">
      <c r="A16" s="27"/>
      <c r="B16" s="99">
        <v>13</v>
      </c>
      <c r="C16" s="58" t="s">
        <v>33</v>
      </c>
      <c r="D16" s="55">
        <v>38758</v>
      </c>
      <c r="E16" s="42" t="s">
        <v>24</v>
      </c>
      <c r="F16" s="42">
        <v>46</v>
      </c>
      <c r="G16" s="43">
        <v>3</v>
      </c>
      <c r="H16" s="42">
        <v>8</v>
      </c>
      <c r="I16" s="56">
        <v>123</v>
      </c>
      <c r="J16" s="45">
        <v>24</v>
      </c>
      <c r="K16" s="56">
        <v>213</v>
      </c>
      <c r="L16" s="45">
        <v>41</v>
      </c>
      <c r="M16" s="56">
        <v>279</v>
      </c>
      <c r="N16" s="45">
        <v>53</v>
      </c>
      <c r="O16" s="57">
        <f t="shared" si="0"/>
        <v>615</v>
      </c>
      <c r="P16" s="47">
        <f t="shared" si="0"/>
        <v>118</v>
      </c>
      <c r="Q16" s="48">
        <f t="shared" si="1"/>
        <v>39.333333333333336</v>
      </c>
      <c r="R16" s="49">
        <f t="shared" si="2"/>
        <v>5.211864406779661</v>
      </c>
      <c r="S16" s="56">
        <v>847</v>
      </c>
      <c r="T16" s="50">
        <f t="shared" si="3"/>
        <v>-0.27390791027154665</v>
      </c>
      <c r="U16" s="56">
        <v>178495</v>
      </c>
      <c r="V16" s="51">
        <v>23429</v>
      </c>
      <c r="W16" s="52">
        <f t="shared" si="4"/>
        <v>7.618549660676939</v>
      </c>
      <c r="X16" s="10"/>
      <c r="Y16" s="10"/>
    </row>
    <row r="17" spans="1:25" s="9" customFormat="1" ht="15" customHeight="1" thickBot="1">
      <c r="A17" s="27"/>
      <c r="B17" s="99">
        <v>14</v>
      </c>
      <c r="C17" s="58" t="s">
        <v>37</v>
      </c>
      <c r="D17" s="55">
        <v>38653</v>
      </c>
      <c r="E17" s="42" t="s">
        <v>38</v>
      </c>
      <c r="F17" s="42">
        <v>92</v>
      </c>
      <c r="G17" s="43">
        <v>1</v>
      </c>
      <c r="H17" s="42">
        <v>23</v>
      </c>
      <c r="I17" s="56">
        <v>0</v>
      </c>
      <c r="J17" s="45">
        <v>0</v>
      </c>
      <c r="K17" s="56">
        <v>66</v>
      </c>
      <c r="L17" s="45">
        <v>11</v>
      </c>
      <c r="M17" s="56">
        <v>72</v>
      </c>
      <c r="N17" s="45">
        <v>12</v>
      </c>
      <c r="O17" s="57">
        <f t="shared" si="0"/>
        <v>138</v>
      </c>
      <c r="P17" s="47">
        <f t="shared" si="0"/>
        <v>23</v>
      </c>
      <c r="Q17" s="48">
        <f>IF(O17&lt;&gt;0,P17/G17,"")</f>
        <v>23</v>
      </c>
      <c r="R17" s="49">
        <f>IF(O17&lt;&gt;0,O17/P17,"")</f>
        <v>6</v>
      </c>
      <c r="S17" s="56">
        <v>204</v>
      </c>
      <c r="T17" s="50">
        <f>IF(S17&lt;&gt;0,-(S17-O17)/S17,"")</f>
        <v>-0.3235294117647059</v>
      </c>
      <c r="U17" s="56">
        <v>1041342</v>
      </c>
      <c r="V17" s="51">
        <v>151577</v>
      </c>
      <c r="W17" s="52">
        <f>U17/V17</f>
        <v>6.870052844428904</v>
      </c>
      <c r="X17" s="10"/>
      <c r="Y17" s="10"/>
    </row>
    <row r="18" spans="1:29" s="74" customFormat="1" ht="15" customHeight="1">
      <c r="A18" s="59"/>
      <c r="B18" s="60"/>
      <c r="C18" s="61"/>
      <c r="D18" s="62"/>
      <c r="E18" s="63"/>
      <c r="F18" s="64"/>
      <c r="G18" s="64"/>
      <c r="H18" s="64"/>
      <c r="I18" s="65"/>
      <c r="J18" s="66"/>
      <c r="K18" s="65"/>
      <c r="L18" s="66"/>
      <c r="M18" s="65"/>
      <c r="N18" s="66"/>
      <c r="O18" s="67"/>
      <c r="P18" s="68"/>
      <c r="Q18" s="69"/>
      <c r="R18" s="70"/>
      <c r="S18" s="65"/>
      <c r="T18" s="71"/>
      <c r="U18" s="71"/>
      <c r="V18" s="71"/>
      <c r="W18" s="71"/>
      <c r="X18" s="72"/>
      <c r="Y18" s="73"/>
      <c r="Z18" s="72"/>
      <c r="AA18" s="72"/>
      <c r="AB18" s="72"/>
      <c r="AC18" s="72"/>
    </row>
    <row r="19" spans="1:29" s="88" customFormat="1" ht="15" customHeight="1">
      <c r="A19" s="75"/>
      <c r="B19" s="201" t="s">
        <v>17</v>
      </c>
      <c r="C19" s="202"/>
      <c r="D19" s="202"/>
      <c r="E19" s="203"/>
      <c r="F19" s="76">
        <f>SUM(F4:F18)</f>
        <v>989</v>
      </c>
      <c r="G19" s="76">
        <f>SUM(G4:G18)</f>
        <v>320</v>
      </c>
      <c r="H19" s="77"/>
      <c r="I19" s="78">
        <f aca="true" t="shared" si="6" ref="I19:P19">SUM(I4:I18)</f>
        <v>80155</v>
      </c>
      <c r="J19" s="79">
        <f t="shared" si="6"/>
        <v>11712</v>
      </c>
      <c r="K19" s="78">
        <f t="shared" si="6"/>
        <v>156396</v>
      </c>
      <c r="L19" s="79">
        <f t="shared" si="6"/>
        <v>21569</v>
      </c>
      <c r="M19" s="78">
        <f t="shared" si="6"/>
        <v>160057</v>
      </c>
      <c r="N19" s="79">
        <f t="shared" si="6"/>
        <v>22548</v>
      </c>
      <c r="O19" s="80">
        <f t="shared" si="6"/>
        <v>396608</v>
      </c>
      <c r="P19" s="81">
        <f t="shared" si="6"/>
        <v>55829</v>
      </c>
      <c r="Q19" s="82">
        <f>IF(O19&lt;&gt;0,P19/G19,"")</f>
        <v>174.465625</v>
      </c>
      <c r="R19" s="83">
        <f>IF(O19&lt;&gt;0,O19/P19,"")</f>
        <v>7.103978219205072</v>
      </c>
      <c r="S19" s="78">
        <f>SUM(S4:S18)</f>
        <v>459591</v>
      </c>
      <c r="T19" s="84">
        <f>IF(S19&lt;&gt;0,-(S19-O19)/S19,"")</f>
        <v>-0.1370414129084338</v>
      </c>
      <c r="U19" s="85"/>
      <c r="V19" s="86"/>
      <c r="W19" s="87"/>
      <c r="Y19" s="89"/>
      <c r="AC19" s="88" t="s">
        <v>18</v>
      </c>
    </row>
  </sheetData>
  <mergeCells count="13">
    <mergeCell ref="B19:E19"/>
    <mergeCell ref="M2:N2"/>
    <mergeCell ref="O2:R2"/>
    <mergeCell ref="S2:T2"/>
    <mergeCell ref="C2:C3"/>
    <mergeCell ref="D2:D3"/>
    <mergeCell ref="E2:E3"/>
    <mergeCell ref="F2:F3"/>
    <mergeCell ref="U2:W2"/>
    <mergeCell ref="G2:G3"/>
    <mergeCell ref="H2:H3"/>
    <mergeCell ref="I2:J2"/>
    <mergeCell ref="K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5.375" style="133" bestFit="1" customWidth="1"/>
    <col min="2" max="2" width="25.875" style="130" customWidth="1"/>
    <col min="3" max="3" width="11.875" style="139" bestFit="1" customWidth="1"/>
    <col min="4" max="4" width="14.75390625" style="140" bestFit="1" customWidth="1"/>
    <col min="5" max="5" width="9.75390625" style="130" bestFit="1" customWidth="1"/>
    <col min="6" max="6" width="10.375" style="130" bestFit="1" customWidth="1"/>
    <col min="7" max="7" width="8.875" style="130" bestFit="1" customWidth="1"/>
    <col min="8" max="8" width="12.125" style="130" bestFit="1" customWidth="1"/>
    <col min="9" max="10" width="12.375" style="141" bestFit="1" customWidth="1"/>
    <col min="11" max="11" width="13.625" style="141" bestFit="1" customWidth="1"/>
    <col min="12" max="12" width="12.375" style="141" bestFit="1" customWidth="1"/>
    <col min="13" max="13" width="13.625" style="141" bestFit="1" customWidth="1"/>
    <col min="14" max="14" width="12.375" style="141" bestFit="1" customWidth="1"/>
    <col min="15" max="15" width="13.875" style="141" bestFit="1" customWidth="1"/>
    <col min="16" max="16" width="11.875" style="141" bestFit="1" customWidth="1"/>
    <col min="17" max="17" width="16.125" style="141" bestFit="1" customWidth="1"/>
    <col min="18" max="18" width="14.625" style="141" bestFit="1" customWidth="1"/>
    <col min="19" max="19" width="13.75390625" style="141" bestFit="1" customWidth="1"/>
    <col min="20" max="20" width="7.875" style="130" bestFit="1" customWidth="1"/>
    <col min="21" max="22" width="14.75390625" style="130" bestFit="1" customWidth="1"/>
    <col min="23" max="23" width="15.25390625" style="130" bestFit="1" customWidth="1"/>
    <col min="24" max="16384" width="9.125" style="130" customWidth="1"/>
  </cols>
  <sheetData>
    <row r="1" spans="1:21" ht="92.25" customHeight="1">
      <c r="A1" s="168"/>
      <c r="B1" s="169"/>
      <c r="C1" s="170"/>
      <c r="D1" s="171"/>
      <c r="E1" s="169"/>
      <c r="F1" s="169"/>
      <c r="G1" s="169"/>
      <c r="H1" s="169"/>
      <c r="I1" s="232" t="s">
        <v>62</v>
      </c>
      <c r="J1" s="233"/>
      <c r="K1" s="233"/>
      <c r="L1" s="233"/>
      <c r="M1" s="233"/>
      <c r="N1" s="233"/>
      <c r="O1" s="233"/>
      <c r="P1" s="234"/>
      <c r="Q1" s="172"/>
      <c r="R1" s="172"/>
      <c r="U1" s="169"/>
    </row>
    <row r="2" spans="1:23" ht="20.25" customHeight="1">
      <c r="A2" s="155" t="s">
        <v>55</v>
      </c>
      <c r="B2" s="159" t="s">
        <v>0</v>
      </c>
      <c r="C2" s="160" t="s">
        <v>56</v>
      </c>
      <c r="D2" s="159" t="s">
        <v>57</v>
      </c>
      <c r="E2" s="159" t="s">
        <v>58</v>
      </c>
      <c r="F2" s="159" t="s">
        <v>59</v>
      </c>
      <c r="G2" s="159" t="s">
        <v>60</v>
      </c>
      <c r="H2" s="159" t="s">
        <v>61</v>
      </c>
      <c r="I2" s="235"/>
      <c r="J2" s="236"/>
      <c r="K2" s="236"/>
      <c r="L2" s="236"/>
      <c r="M2" s="236"/>
      <c r="N2" s="236"/>
      <c r="O2" s="236"/>
      <c r="P2" s="237"/>
      <c r="Q2" s="159" t="s">
        <v>63</v>
      </c>
      <c r="R2" s="159" t="s">
        <v>64</v>
      </c>
      <c r="S2" s="129"/>
      <c r="T2" s="127"/>
      <c r="U2" s="159" t="s">
        <v>81</v>
      </c>
      <c r="V2" s="166" t="s">
        <v>66</v>
      </c>
      <c r="W2" s="167" t="s">
        <v>64</v>
      </c>
    </row>
    <row r="3" spans="1:23" ht="15" customHeight="1">
      <c r="A3" s="156"/>
      <c r="B3" s="161"/>
      <c r="C3" s="162"/>
      <c r="D3" s="161"/>
      <c r="E3" s="161"/>
      <c r="F3" s="161"/>
      <c r="G3" s="161"/>
      <c r="H3" s="161"/>
      <c r="I3" s="188" t="s">
        <v>6</v>
      </c>
      <c r="J3" s="189"/>
      <c r="K3" s="188" t="s">
        <v>7</v>
      </c>
      <c r="L3" s="189"/>
      <c r="M3" s="188" t="s">
        <v>8</v>
      </c>
      <c r="N3" s="189"/>
      <c r="O3" s="188" t="s">
        <v>67</v>
      </c>
      <c r="P3" s="189"/>
      <c r="Q3" s="161"/>
      <c r="R3" s="161"/>
      <c r="S3" s="190" t="s">
        <v>68</v>
      </c>
      <c r="T3" s="191"/>
      <c r="U3" s="161"/>
      <c r="V3" s="132"/>
      <c r="W3" s="132"/>
    </row>
    <row r="4" spans="1:23" ht="15" customHeight="1">
      <c r="A4" s="157"/>
      <c r="B4" s="163"/>
      <c r="C4" s="164"/>
      <c r="D4" s="163"/>
      <c r="E4" s="165"/>
      <c r="F4" s="163"/>
      <c r="G4" s="163"/>
      <c r="H4" s="163"/>
      <c r="I4" s="129" t="s">
        <v>69</v>
      </c>
      <c r="J4" s="129" t="s">
        <v>13</v>
      </c>
      <c r="K4" s="129" t="s">
        <v>69</v>
      </c>
      <c r="L4" s="129" t="s">
        <v>70</v>
      </c>
      <c r="M4" s="129" t="s">
        <v>69</v>
      </c>
      <c r="N4" s="129" t="s">
        <v>70</v>
      </c>
      <c r="O4" s="129" t="s">
        <v>69</v>
      </c>
      <c r="P4" s="129" t="s">
        <v>70</v>
      </c>
      <c r="Q4" s="165"/>
      <c r="R4" s="165"/>
      <c r="S4" s="129" t="s">
        <v>71</v>
      </c>
      <c r="T4" s="127" t="s">
        <v>16</v>
      </c>
      <c r="U4" s="165"/>
      <c r="V4" s="132"/>
      <c r="W4" s="132"/>
    </row>
    <row r="5" spans="1:23" ht="15" customHeight="1">
      <c r="A5" s="157">
        <v>1</v>
      </c>
      <c r="B5" s="177" t="s">
        <v>89</v>
      </c>
      <c r="C5" s="115">
        <v>38912</v>
      </c>
      <c r="D5" s="116" t="s">
        <v>73</v>
      </c>
      <c r="E5" s="136" t="s">
        <v>76</v>
      </c>
      <c r="F5" s="116">
        <v>162</v>
      </c>
      <c r="G5" s="116">
        <v>220</v>
      </c>
      <c r="H5" s="116">
        <v>4</v>
      </c>
      <c r="I5" s="128">
        <v>78052</v>
      </c>
      <c r="J5" s="128">
        <v>11187</v>
      </c>
      <c r="K5" s="128">
        <v>118684</v>
      </c>
      <c r="L5" s="128">
        <v>15820</v>
      </c>
      <c r="M5" s="128">
        <v>149794</v>
      </c>
      <c r="N5" s="128">
        <v>19957</v>
      </c>
      <c r="O5" s="128">
        <f aca="true" t="shared" si="0" ref="O5:P16">+M5+K5+I5</f>
        <v>346530</v>
      </c>
      <c r="P5" s="128">
        <f t="shared" si="0"/>
        <v>46964</v>
      </c>
      <c r="Q5" s="128">
        <f aca="true" t="shared" si="1" ref="Q5:Q17">+P5/G5</f>
        <v>213.47272727272727</v>
      </c>
      <c r="R5" s="137">
        <f aca="true" t="shared" si="2" ref="R5:R17">+O5/P5</f>
        <v>7.37863044033728</v>
      </c>
      <c r="S5" s="128">
        <v>579451</v>
      </c>
      <c r="T5" s="138">
        <v>0</v>
      </c>
      <c r="U5" s="128">
        <v>5951318</v>
      </c>
      <c r="V5" s="128">
        <v>794328</v>
      </c>
      <c r="W5" s="137">
        <f aca="true" t="shared" si="3" ref="W5:W17">+U5/V5</f>
        <v>7.492267677835856</v>
      </c>
    </row>
    <row r="6" spans="1:23" ht="15" customHeight="1">
      <c r="A6" s="157">
        <v>2</v>
      </c>
      <c r="B6" s="177" t="s">
        <v>93</v>
      </c>
      <c r="C6" s="115">
        <v>38933</v>
      </c>
      <c r="D6" s="116" t="s">
        <v>73</v>
      </c>
      <c r="E6" s="136" t="s">
        <v>76</v>
      </c>
      <c r="F6" s="116">
        <v>103</v>
      </c>
      <c r="G6" s="116">
        <v>130</v>
      </c>
      <c r="H6" s="116">
        <v>1</v>
      </c>
      <c r="I6" s="128">
        <v>85887</v>
      </c>
      <c r="J6" s="128">
        <v>10904</v>
      </c>
      <c r="K6" s="128">
        <v>95365</v>
      </c>
      <c r="L6" s="128">
        <v>12073</v>
      </c>
      <c r="M6" s="128">
        <v>101942</v>
      </c>
      <c r="N6" s="128">
        <v>12830</v>
      </c>
      <c r="O6" s="128">
        <f>+M6+K6+I6</f>
        <v>283194</v>
      </c>
      <c r="P6" s="128">
        <f>+N6+L6+J6</f>
        <v>35807</v>
      </c>
      <c r="Q6" s="128">
        <f>+P6/G6</f>
        <v>275.4384615384615</v>
      </c>
      <c r="R6" s="137">
        <f>+O6/P6</f>
        <v>7.908900494316754</v>
      </c>
      <c r="S6" s="128">
        <v>0</v>
      </c>
      <c r="T6" s="138">
        <v>0</v>
      </c>
      <c r="U6" s="128">
        <v>283194</v>
      </c>
      <c r="V6" s="128">
        <v>35807</v>
      </c>
      <c r="W6" s="137">
        <f t="shared" si="3"/>
        <v>7.908900494316754</v>
      </c>
    </row>
    <row r="7" spans="1:23" ht="15" customHeight="1">
      <c r="A7" s="157">
        <v>3</v>
      </c>
      <c r="B7" s="177" t="s">
        <v>92</v>
      </c>
      <c r="C7" s="115">
        <v>38926</v>
      </c>
      <c r="D7" s="116" t="s">
        <v>73</v>
      </c>
      <c r="E7" s="136" t="s">
        <v>75</v>
      </c>
      <c r="F7" s="116">
        <v>84</v>
      </c>
      <c r="G7" s="116">
        <v>120</v>
      </c>
      <c r="H7" s="116">
        <v>2</v>
      </c>
      <c r="I7" s="128">
        <v>45050</v>
      </c>
      <c r="J7" s="128">
        <v>5817</v>
      </c>
      <c r="K7" s="128">
        <v>62129</v>
      </c>
      <c r="L7" s="128">
        <v>7624</v>
      </c>
      <c r="M7" s="128">
        <v>85099</v>
      </c>
      <c r="N7" s="128">
        <v>10519</v>
      </c>
      <c r="O7" s="128">
        <f t="shared" si="0"/>
        <v>192278</v>
      </c>
      <c r="P7" s="128">
        <f t="shared" si="0"/>
        <v>23960</v>
      </c>
      <c r="Q7" s="128">
        <f t="shared" si="1"/>
        <v>199.66666666666666</v>
      </c>
      <c r="R7" s="137">
        <f t="shared" si="2"/>
        <v>8.024958263772955</v>
      </c>
      <c r="S7" s="128">
        <v>359685</v>
      </c>
      <c r="T7" s="138">
        <v>0</v>
      </c>
      <c r="U7" s="128">
        <v>813096</v>
      </c>
      <c r="V7" s="128">
        <v>106110</v>
      </c>
      <c r="W7" s="137">
        <f t="shared" si="3"/>
        <v>7.662765055131468</v>
      </c>
    </row>
    <row r="8" spans="1:23" ht="15" customHeight="1">
      <c r="A8" s="157">
        <v>4</v>
      </c>
      <c r="B8" s="177" t="s">
        <v>80</v>
      </c>
      <c r="C8" s="115">
        <v>38870</v>
      </c>
      <c r="D8" s="116" t="s">
        <v>73</v>
      </c>
      <c r="E8" s="136" t="s">
        <v>76</v>
      </c>
      <c r="F8" s="116">
        <v>82</v>
      </c>
      <c r="G8" s="116">
        <v>6</v>
      </c>
      <c r="H8" s="116">
        <v>10</v>
      </c>
      <c r="I8" s="128">
        <v>1909</v>
      </c>
      <c r="J8" s="128">
        <v>567</v>
      </c>
      <c r="K8" s="128">
        <v>209</v>
      </c>
      <c r="L8" s="128">
        <v>51</v>
      </c>
      <c r="M8" s="128">
        <v>233</v>
      </c>
      <c r="N8" s="128">
        <v>58</v>
      </c>
      <c r="O8" s="128">
        <f aca="true" t="shared" si="4" ref="O8:P11">+M8+K8+I8</f>
        <v>2351</v>
      </c>
      <c r="P8" s="128">
        <f>+N8+L8+J8</f>
        <v>676</v>
      </c>
      <c r="Q8" s="128">
        <f>+P8/G8</f>
        <v>112.66666666666667</v>
      </c>
      <c r="R8" s="137">
        <f>+O8/P8</f>
        <v>3.477810650887574</v>
      </c>
      <c r="S8" s="128">
        <v>107</v>
      </c>
      <c r="T8" s="138">
        <f aca="true" t="shared" si="5" ref="T8:T15">(+S8-O8)/S8</f>
        <v>-20.97196261682243</v>
      </c>
      <c r="U8" s="128">
        <v>429047</v>
      </c>
      <c r="V8" s="128">
        <v>61362</v>
      </c>
      <c r="W8" s="137">
        <f t="shared" si="3"/>
        <v>6.992063492063492</v>
      </c>
    </row>
    <row r="9" spans="1:23" ht="15" customHeight="1">
      <c r="A9" s="157">
        <v>5</v>
      </c>
      <c r="B9" s="178" t="s">
        <v>20</v>
      </c>
      <c r="C9" s="95">
        <v>38779</v>
      </c>
      <c r="D9" s="42" t="s">
        <v>73</v>
      </c>
      <c r="E9" s="136" t="s">
        <v>76</v>
      </c>
      <c r="F9" s="42">
        <v>72</v>
      </c>
      <c r="G9" s="116">
        <v>2</v>
      </c>
      <c r="H9" s="116">
        <v>37</v>
      </c>
      <c r="I9" s="181">
        <v>280</v>
      </c>
      <c r="J9" s="182">
        <v>35</v>
      </c>
      <c r="K9" s="182">
        <v>740</v>
      </c>
      <c r="L9" s="182">
        <v>96</v>
      </c>
      <c r="M9" s="182">
        <v>48</v>
      </c>
      <c r="N9" s="182">
        <v>8</v>
      </c>
      <c r="O9" s="128">
        <f t="shared" si="4"/>
        <v>1068</v>
      </c>
      <c r="P9" s="128">
        <f>+N9+L9+J9</f>
        <v>139</v>
      </c>
      <c r="Q9" s="151">
        <f>+P9/G9</f>
        <v>69.5</v>
      </c>
      <c r="R9" s="152">
        <f>+O9/P9</f>
        <v>7.683453237410072</v>
      </c>
      <c r="S9" s="151">
        <v>66</v>
      </c>
      <c r="T9" s="153">
        <f t="shared" si="5"/>
        <v>-15.181818181818182</v>
      </c>
      <c r="U9" s="182">
        <v>975925</v>
      </c>
      <c r="V9" s="151">
        <v>145466</v>
      </c>
      <c r="W9" s="137">
        <f t="shared" si="3"/>
        <v>6.708956044711479</v>
      </c>
    </row>
    <row r="10" spans="1:23" ht="15" customHeight="1">
      <c r="A10" s="157">
        <v>6</v>
      </c>
      <c r="B10" s="177" t="s">
        <v>50</v>
      </c>
      <c r="C10" s="115">
        <v>38828</v>
      </c>
      <c r="D10" s="116" t="s">
        <v>73</v>
      </c>
      <c r="E10" s="136" t="s">
        <v>76</v>
      </c>
      <c r="F10" s="116">
        <v>46</v>
      </c>
      <c r="G10" s="116">
        <v>1</v>
      </c>
      <c r="H10" s="116">
        <v>16</v>
      </c>
      <c r="I10" s="128">
        <v>60</v>
      </c>
      <c r="J10" s="128">
        <v>12</v>
      </c>
      <c r="K10" s="128">
        <v>157</v>
      </c>
      <c r="L10" s="128">
        <v>31</v>
      </c>
      <c r="M10" s="128">
        <v>292</v>
      </c>
      <c r="N10" s="128">
        <v>58</v>
      </c>
      <c r="O10" s="128">
        <f t="shared" si="4"/>
        <v>509</v>
      </c>
      <c r="P10" s="128">
        <f t="shared" si="4"/>
        <v>101</v>
      </c>
      <c r="Q10" s="128">
        <f>+P10/G10</f>
        <v>101</v>
      </c>
      <c r="R10" s="137">
        <f>+O10/P10</f>
        <v>5.03960396039604</v>
      </c>
      <c r="S10" s="128">
        <v>0</v>
      </c>
      <c r="T10" s="138" t="e">
        <f t="shared" si="5"/>
        <v>#DIV/0!</v>
      </c>
      <c r="U10" s="128">
        <v>295670</v>
      </c>
      <c r="V10" s="128">
        <v>38384</v>
      </c>
      <c r="W10" s="137">
        <f t="shared" si="3"/>
        <v>7.702949145477282</v>
      </c>
    </row>
    <row r="11" spans="1:23" ht="15" customHeight="1">
      <c r="A11" s="157">
        <v>7</v>
      </c>
      <c r="B11" s="177" t="s">
        <v>53</v>
      </c>
      <c r="C11" s="115">
        <v>38856</v>
      </c>
      <c r="D11" s="116" t="s">
        <v>73</v>
      </c>
      <c r="E11" s="136" t="s">
        <v>74</v>
      </c>
      <c r="F11" s="116">
        <v>160</v>
      </c>
      <c r="G11" s="116">
        <v>3</v>
      </c>
      <c r="H11" s="116">
        <v>11</v>
      </c>
      <c r="I11" s="128">
        <v>128</v>
      </c>
      <c r="J11" s="128">
        <v>32</v>
      </c>
      <c r="K11" s="128">
        <v>111</v>
      </c>
      <c r="L11" s="128">
        <v>25</v>
      </c>
      <c r="M11" s="128">
        <v>159</v>
      </c>
      <c r="N11" s="128">
        <v>39</v>
      </c>
      <c r="O11" s="128">
        <f t="shared" si="4"/>
        <v>398</v>
      </c>
      <c r="P11" s="128">
        <f t="shared" si="4"/>
        <v>96</v>
      </c>
      <c r="Q11" s="128">
        <f>+P11/G11</f>
        <v>32</v>
      </c>
      <c r="R11" s="137">
        <f>+O11/P11</f>
        <v>4.145833333333333</v>
      </c>
      <c r="S11" s="128">
        <v>692</v>
      </c>
      <c r="T11" s="138">
        <f t="shared" si="5"/>
        <v>0.42485549132947975</v>
      </c>
      <c r="U11" s="128">
        <v>1151332</v>
      </c>
      <c r="V11" s="128">
        <v>179452</v>
      </c>
      <c r="W11" s="137">
        <f t="shared" si="3"/>
        <v>6.415821501014198</v>
      </c>
    </row>
    <row r="12" spans="1:23" ht="15" customHeight="1">
      <c r="A12" s="157">
        <v>8</v>
      </c>
      <c r="B12" s="177" t="s">
        <v>52</v>
      </c>
      <c r="C12" s="115">
        <v>38842</v>
      </c>
      <c r="D12" s="116" t="s">
        <v>73</v>
      </c>
      <c r="E12" s="136" t="s">
        <v>79</v>
      </c>
      <c r="F12" s="116">
        <v>173</v>
      </c>
      <c r="G12" s="116">
        <v>1</v>
      </c>
      <c r="H12" s="116">
        <v>14</v>
      </c>
      <c r="I12" s="128">
        <v>60</v>
      </c>
      <c r="J12" s="128">
        <v>9</v>
      </c>
      <c r="K12" s="128">
        <v>136</v>
      </c>
      <c r="L12" s="128">
        <v>20</v>
      </c>
      <c r="M12" s="128">
        <v>55</v>
      </c>
      <c r="N12" s="128">
        <v>8</v>
      </c>
      <c r="O12" s="151">
        <f t="shared" si="0"/>
        <v>251</v>
      </c>
      <c r="P12" s="151">
        <f t="shared" si="0"/>
        <v>37</v>
      </c>
      <c r="Q12" s="128">
        <f t="shared" si="1"/>
        <v>37</v>
      </c>
      <c r="R12" s="137">
        <f t="shared" si="2"/>
        <v>6.783783783783784</v>
      </c>
      <c r="S12" s="128">
        <v>1072</v>
      </c>
      <c r="T12" s="138">
        <f t="shared" si="5"/>
        <v>0.7658582089552238</v>
      </c>
      <c r="U12" s="128">
        <v>2828754</v>
      </c>
      <c r="V12" s="128">
        <v>380472</v>
      </c>
      <c r="W12" s="137">
        <f t="shared" si="3"/>
        <v>7.434854601652684</v>
      </c>
    </row>
    <row r="13" spans="1:23" ht="15" customHeight="1">
      <c r="A13" s="157">
        <v>9</v>
      </c>
      <c r="B13" s="177" t="s">
        <v>94</v>
      </c>
      <c r="C13" s="115">
        <v>38815</v>
      </c>
      <c r="D13" s="116" t="s">
        <v>73</v>
      </c>
      <c r="E13" s="136" t="s">
        <v>76</v>
      </c>
      <c r="F13" s="116">
        <v>94</v>
      </c>
      <c r="G13" s="116">
        <v>2</v>
      </c>
      <c r="H13" s="116">
        <v>17</v>
      </c>
      <c r="I13" s="238">
        <v>25</v>
      </c>
      <c r="J13" s="158">
        <v>5</v>
      </c>
      <c r="K13" s="158">
        <v>37</v>
      </c>
      <c r="L13" s="158">
        <v>7</v>
      </c>
      <c r="M13" s="158">
        <v>113</v>
      </c>
      <c r="N13" s="158">
        <v>23</v>
      </c>
      <c r="O13" s="128">
        <f t="shared" si="0"/>
        <v>175</v>
      </c>
      <c r="P13" s="128">
        <f t="shared" si="0"/>
        <v>35</v>
      </c>
      <c r="Q13" s="128">
        <f t="shared" si="1"/>
        <v>17.5</v>
      </c>
      <c r="R13" s="137">
        <f t="shared" si="2"/>
        <v>5</v>
      </c>
      <c r="S13" s="128">
        <v>586</v>
      </c>
      <c r="T13" s="138">
        <f t="shared" si="5"/>
        <v>0.7013651877133106</v>
      </c>
      <c r="U13" s="128">
        <v>1008406</v>
      </c>
      <c r="V13" s="128">
        <v>149359</v>
      </c>
      <c r="W13" s="137">
        <f t="shared" si="3"/>
        <v>6.751558325912733</v>
      </c>
    </row>
    <row r="14" spans="1:23" ht="15" customHeight="1">
      <c r="A14" s="157">
        <v>10</v>
      </c>
      <c r="B14" s="177" t="s">
        <v>35</v>
      </c>
      <c r="C14" s="115">
        <v>38457</v>
      </c>
      <c r="D14" s="116" t="s">
        <v>73</v>
      </c>
      <c r="E14" s="136" t="s">
        <v>76</v>
      </c>
      <c r="F14" s="116">
        <v>86</v>
      </c>
      <c r="G14" s="116">
        <v>1</v>
      </c>
      <c r="H14" s="116">
        <v>69</v>
      </c>
      <c r="I14" s="128">
        <v>42</v>
      </c>
      <c r="J14" s="128">
        <v>6</v>
      </c>
      <c r="K14" s="128">
        <v>21</v>
      </c>
      <c r="L14" s="128">
        <v>3</v>
      </c>
      <c r="M14" s="128">
        <v>41</v>
      </c>
      <c r="N14" s="128">
        <v>6</v>
      </c>
      <c r="O14" s="128">
        <f t="shared" si="0"/>
        <v>104</v>
      </c>
      <c r="P14" s="128">
        <f t="shared" si="0"/>
        <v>15</v>
      </c>
      <c r="Q14" s="128">
        <f t="shared" si="1"/>
        <v>15</v>
      </c>
      <c r="R14" s="137">
        <f t="shared" si="2"/>
        <v>6.933333333333334</v>
      </c>
      <c r="S14" s="128">
        <v>196</v>
      </c>
      <c r="T14" s="138">
        <f t="shared" si="5"/>
        <v>0.46938775510204084</v>
      </c>
      <c r="U14" s="128">
        <v>895333</v>
      </c>
      <c r="V14" s="128">
        <v>140432</v>
      </c>
      <c r="W14" s="137">
        <f t="shared" si="3"/>
        <v>6.3755625498461885</v>
      </c>
    </row>
    <row r="15" spans="1:23" ht="15" customHeight="1">
      <c r="A15" s="157">
        <v>11</v>
      </c>
      <c r="B15" s="179" t="s">
        <v>91</v>
      </c>
      <c r="C15" s="115">
        <v>38653</v>
      </c>
      <c r="D15" s="116" t="s">
        <v>73</v>
      </c>
      <c r="E15" s="150" t="s">
        <v>77</v>
      </c>
      <c r="F15" s="116">
        <v>92</v>
      </c>
      <c r="G15" s="116">
        <v>1</v>
      </c>
      <c r="H15" s="116">
        <v>36</v>
      </c>
      <c r="I15" s="176">
        <v>0</v>
      </c>
      <c r="J15" s="151">
        <v>0</v>
      </c>
      <c r="K15" s="151">
        <v>0</v>
      </c>
      <c r="L15" s="151">
        <v>0</v>
      </c>
      <c r="M15" s="151">
        <v>32</v>
      </c>
      <c r="N15" s="151">
        <v>4</v>
      </c>
      <c r="O15" s="151">
        <f>+M15+K15+I15</f>
        <v>32</v>
      </c>
      <c r="P15" s="151">
        <f>+N15+L15+J15</f>
        <v>4</v>
      </c>
      <c r="Q15" s="151">
        <f>+P15/G15</f>
        <v>4</v>
      </c>
      <c r="R15" s="152">
        <f>+O15/P15</f>
        <v>8</v>
      </c>
      <c r="S15" s="151">
        <v>12</v>
      </c>
      <c r="T15" s="153">
        <f t="shared" si="5"/>
        <v>-1.6666666666666667</v>
      </c>
      <c r="U15" s="151">
        <v>1042983</v>
      </c>
      <c r="V15" s="151">
        <v>152028</v>
      </c>
      <c r="W15" s="152">
        <f t="shared" si="3"/>
        <v>6.860466493014445</v>
      </c>
    </row>
    <row r="16" spans="1:23" ht="15" customHeight="1">
      <c r="A16" s="157">
        <v>12</v>
      </c>
      <c r="B16" s="179" t="s">
        <v>48</v>
      </c>
      <c r="C16" s="115">
        <v>38506</v>
      </c>
      <c r="D16" s="116" t="s">
        <v>73</v>
      </c>
      <c r="E16" s="150" t="s">
        <v>77</v>
      </c>
      <c r="F16" s="116">
        <v>106</v>
      </c>
      <c r="G16" s="116">
        <v>1</v>
      </c>
      <c r="H16" s="116">
        <v>61</v>
      </c>
      <c r="I16" s="185"/>
      <c r="J16" s="151"/>
      <c r="K16" s="151">
        <v>12</v>
      </c>
      <c r="L16" s="151">
        <v>2</v>
      </c>
      <c r="M16" s="151">
        <v>0</v>
      </c>
      <c r="N16" s="151">
        <v>0</v>
      </c>
      <c r="O16" s="151">
        <f t="shared" si="0"/>
        <v>12</v>
      </c>
      <c r="P16" s="151">
        <f t="shared" si="0"/>
        <v>2</v>
      </c>
      <c r="Q16" s="151">
        <f t="shared" si="1"/>
        <v>2</v>
      </c>
      <c r="R16" s="152">
        <f t="shared" si="2"/>
        <v>6</v>
      </c>
      <c r="S16" s="151">
        <v>12</v>
      </c>
      <c r="T16" s="153"/>
      <c r="U16" s="151">
        <v>1518263</v>
      </c>
      <c r="V16" s="151">
        <v>236778</v>
      </c>
      <c r="W16" s="152">
        <f t="shared" si="3"/>
        <v>6.4121793409860715</v>
      </c>
    </row>
    <row r="17" spans="1:23" ht="15">
      <c r="A17" s="157">
        <v>13</v>
      </c>
      <c r="B17" s="177" t="s">
        <v>32</v>
      </c>
      <c r="C17" s="115">
        <v>39060</v>
      </c>
      <c r="D17" s="116" t="s">
        <v>73</v>
      </c>
      <c r="E17" s="150" t="s">
        <v>76</v>
      </c>
      <c r="F17" s="116">
        <v>77</v>
      </c>
      <c r="G17" s="116">
        <v>1</v>
      </c>
      <c r="H17" s="116">
        <v>79</v>
      </c>
      <c r="I17" s="176">
        <v>0</v>
      </c>
      <c r="J17" s="151">
        <v>0</v>
      </c>
      <c r="K17" s="151">
        <v>0</v>
      </c>
      <c r="L17" s="151">
        <v>0</v>
      </c>
      <c r="M17" s="151">
        <v>12</v>
      </c>
      <c r="N17" s="151">
        <v>2</v>
      </c>
      <c r="O17" s="151">
        <f>+M17+K17+I17</f>
        <v>12</v>
      </c>
      <c r="P17" s="151">
        <f>+N17+L17+J17</f>
        <v>2</v>
      </c>
      <c r="Q17" s="151">
        <f t="shared" si="1"/>
        <v>2</v>
      </c>
      <c r="R17" s="152">
        <f t="shared" si="2"/>
        <v>6</v>
      </c>
      <c r="S17" s="151">
        <v>0</v>
      </c>
      <c r="T17" s="153" t="e">
        <f>(+S17-O17)/S17</f>
        <v>#DIV/0!</v>
      </c>
      <c r="U17" s="151">
        <v>1927717</v>
      </c>
      <c r="V17" s="151">
        <v>282553</v>
      </c>
      <c r="W17" s="152">
        <f t="shared" si="3"/>
        <v>6.822497018258521</v>
      </c>
    </row>
    <row r="18" spans="3:23" ht="15">
      <c r="C18" s="134"/>
      <c r="D18" s="135"/>
      <c r="E18" s="136"/>
      <c r="F18" s="136"/>
      <c r="G18" s="136"/>
      <c r="H18" s="136"/>
      <c r="I18" s="128"/>
      <c r="J18" s="128"/>
      <c r="K18" s="128"/>
      <c r="L18" s="128"/>
      <c r="M18" s="128"/>
      <c r="N18" s="128"/>
      <c r="O18" s="128"/>
      <c r="P18" s="128"/>
      <c r="Q18" s="128"/>
      <c r="R18" s="137"/>
      <c r="S18" s="128"/>
      <c r="T18" s="138"/>
      <c r="U18" s="128"/>
      <c r="V18" s="128"/>
      <c r="W18" s="137"/>
    </row>
    <row r="19" spans="3:23" ht="15">
      <c r="C19" s="134"/>
      <c r="D19" s="128"/>
      <c r="E19" s="136"/>
      <c r="F19" s="136"/>
      <c r="G19" s="136"/>
      <c r="H19" s="136"/>
      <c r="I19" s="128"/>
      <c r="J19" s="128"/>
      <c r="K19" s="128"/>
      <c r="L19" s="128"/>
      <c r="M19" s="128"/>
      <c r="N19" s="128"/>
      <c r="O19" s="128"/>
      <c r="P19" s="128"/>
      <c r="Q19" s="128"/>
      <c r="R19" s="137"/>
      <c r="S19" s="128"/>
      <c r="T19" s="138"/>
      <c r="U19" s="128"/>
      <c r="V19" s="128"/>
      <c r="W19" s="137"/>
    </row>
    <row r="20" spans="3:23" ht="15">
      <c r="C20" s="134"/>
      <c r="D20" s="128"/>
      <c r="E20" s="136"/>
      <c r="F20" s="136"/>
      <c r="G20" s="136"/>
      <c r="H20" s="136"/>
      <c r="I20" s="128"/>
      <c r="J20" s="128"/>
      <c r="K20" s="128"/>
      <c r="L20" s="128"/>
      <c r="M20" s="128"/>
      <c r="N20" s="128"/>
      <c r="O20" s="128"/>
      <c r="P20" s="128"/>
      <c r="Q20" s="128"/>
      <c r="R20" s="137"/>
      <c r="S20" s="128"/>
      <c r="T20" s="138"/>
      <c r="U20" s="128"/>
      <c r="V20" s="128"/>
      <c r="W20" s="137"/>
    </row>
    <row r="21" spans="3:23" ht="15">
      <c r="C21" s="134"/>
      <c r="D21" s="128"/>
      <c r="E21" s="136"/>
      <c r="F21" s="136"/>
      <c r="G21" s="136"/>
      <c r="H21" s="136"/>
      <c r="I21" s="128"/>
      <c r="J21" s="128"/>
      <c r="K21" s="128"/>
      <c r="L21" s="128"/>
      <c r="M21" s="128"/>
      <c r="N21" s="128"/>
      <c r="O21" s="128"/>
      <c r="P21" s="128"/>
      <c r="Q21" s="128"/>
      <c r="R21" s="137"/>
      <c r="S21" s="128"/>
      <c r="T21" s="138"/>
      <c r="U21" s="128"/>
      <c r="V21" s="128"/>
      <c r="W21" s="137"/>
    </row>
    <row r="22" spans="3:23" ht="15">
      <c r="C22" s="134"/>
      <c r="D22" s="128"/>
      <c r="E22" s="136"/>
      <c r="F22" s="136"/>
      <c r="G22" s="136"/>
      <c r="H22" s="136"/>
      <c r="I22" s="128"/>
      <c r="J22" s="128"/>
      <c r="K22" s="128"/>
      <c r="L22" s="128"/>
      <c r="M22" s="128"/>
      <c r="N22" s="128"/>
      <c r="O22" s="128"/>
      <c r="P22" s="128"/>
      <c r="Q22" s="128"/>
      <c r="R22" s="137"/>
      <c r="S22" s="128"/>
      <c r="T22" s="138"/>
      <c r="U22" s="128"/>
      <c r="V22" s="128"/>
      <c r="W22" s="137"/>
    </row>
    <row r="23" spans="3:23" ht="15">
      <c r="C23" s="134"/>
      <c r="D23" s="128"/>
      <c r="E23" s="136"/>
      <c r="F23" s="136"/>
      <c r="G23" s="136"/>
      <c r="H23" s="136"/>
      <c r="I23" s="128"/>
      <c r="J23" s="128"/>
      <c r="K23" s="128"/>
      <c r="L23" s="128"/>
      <c r="M23" s="128"/>
      <c r="N23" s="128"/>
      <c r="O23" s="128"/>
      <c r="P23" s="128"/>
      <c r="Q23" s="128"/>
      <c r="R23" s="137"/>
      <c r="S23" s="128"/>
      <c r="T23" s="138"/>
      <c r="U23" s="128"/>
      <c r="V23" s="128"/>
      <c r="W23" s="137"/>
    </row>
    <row r="24" spans="3:23" ht="15">
      <c r="C24" s="134"/>
      <c r="D24" s="128"/>
      <c r="E24" s="136"/>
      <c r="F24" s="136"/>
      <c r="G24" s="136"/>
      <c r="H24" s="136"/>
      <c r="I24" s="128"/>
      <c r="J24" s="128"/>
      <c r="K24" s="128"/>
      <c r="L24" s="128"/>
      <c r="M24" s="128"/>
      <c r="N24" s="128"/>
      <c r="O24" s="128"/>
      <c r="P24" s="128"/>
      <c r="Q24" s="128"/>
      <c r="R24" s="137"/>
      <c r="S24" s="128"/>
      <c r="T24" s="138"/>
      <c r="U24" s="128"/>
      <c r="V24" s="128"/>
      <c r="W24" s="137"/>
    </row>
    <row r="25" spans="3:23" ht="15">
      <c r="C25" s="134"/>
      <c r="D25" s="128"/>
      <c r="E25" s="136"/>
      <c r="F25" s="136"/>
      <c r="G25" s="136"/>
      <c r="H25" s="136"/>
      <c r="I25" s="128"/>
      <c r="J25" s="128"/>
      <c r="K25" s="128"/>
      <c r="L25" s="128"/>
      <c r="M25" s="128"/>
      <c r="N25" s="128"/>
      <c r="O25" s="128"/>
      <c r="P25" s="128"/>
      <c r="Q25" s="128"/>
      <c r="R25" s="137"/>
      <c r="S25" s="128"/>
      <c r="T25" s="138"/>
      <c r="U25" s="128"/>
      <c r="V25" s="128"/>
      <c r="W25" s="137"/>
    </row>
    <row r="26" spans="3:23" ht="15">
      <c r="C26" s="134"/>
      <c r="D26" s="128"/>
      <c r="E26" s="136"/>
      <c r="F26" s="136"/>
      <c r="G26" s="136"/>
      <c r="H26" s="136"/>
      <c r="I26" s="128"/>
      <c r="J26" s="128"/>
      <c r="K26" s="128"/>
      <c r="L26" s="128"/>
      <c r="M26" s="128"/>
      <c r="N26" s="128"/>
      <c r="O26" s="128"/>
      <c r="P26" s="128"/>
      <c r="Q26" s="128"/>
      <c r="R26" s="137"/>
      <c r="S26" s="128"/>
      <c r="T26" s="138"/>
      <c r="U26" s="128"/>
      <c r="V26" s="128"/>
      <c r="W26" s="137"/>
    </row>
    <row r="27" spans="3:23" ht="15">
      <c r="C27" s="134"/>
      <c r="D27" s="128"/>
      <c r="E27" s="136"/>
      <c r="F27" s="136"/>
      <c r="G27" s="136"/>
      <c r="H27" s="136"/>
      <c r="I27" s="128"/>
      <c r="J27" s="128"/>
      <c r="K27" s="128"/>
      <c r="L27" s="128"/>
      <c r="M27" s="128"/>
      <c r="N27" s="128"/>
      <c r="O27" s="128"/>
      <c r="P27" s="128"/>
      <c r="Q27" s="128"/>
      <c r="R27" s="137"/>
      <c r="S27" s="128"/>
      <c r="T27" s="138"/>
      <c r="U27" s="128"/>
      <c r="V27" s="128"/>
      <c r="W27" s="137"/>
    </row>
    <row r="28" spans="3:23" ht="15">
      <c r="C28" s="134"/>
      <c r="D28" s="128"/>
      <c r="E28" s="136"/>
      <c r="F28" s="136"/>
      <c r="G28" s="136"/>
      <c r="H28" s="136"/>
      <c r="I28" s="128"/>
      <c r="J28" s="128"/>
      <c r="K28" s="128"/>
      <c r="L28" s="128"/>
      <c r="M28" s="128"/>
      <c r="N28" s="128"/>
      <c r="O28" s="128"/>
      <c r="P28" s="128"/>
      <c r="Q28" s="128"/>
      <c r="R28" s="137"/>
      <c r="S28" s="128"/>
      <c r="T28" s="138"/>
      <c r="U28" s="128"/>
      <c r="V28" s="128"/>
      <c r="W28" s="137"/>
    </row>
    <row r="29" spans="4:12" ht="15">
      <c r="D29" s="151"/>
      <c r="L29" s="128"/>
    </row>
  </sheetData>
  <mergeCells count="6">
    <mergeCell ref="S3:T3"/>
    <mergeCell ref="I1:P2"/>
    <mergeCell ref="I3:J3"/>
    <mergeCell ref="K3:L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75" zoomScaleNormal="75" workbookViewId="0" topLeftCell="A1">
      <selection activeCell="E12" sqref="E12"/>
    </sheetView>
  </sheetViews>
  <sheetFormatPr defaultColWidth="9.00390625" defaultRowHeight="15" customHeight="1"/>
  <cols>
    <col min="1" max="1" width="3.875" style="90" bestFit="1" customWidth="1"/>
    <col min="2" max="2" width="2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125" style="93" bestFit="1" customWidth="1"/>
    <col min="7" max="7" width="7.125" style="93" bestFit="1" customWidth="1"/>
    <col min="8" max="8" width="7.75390625" style="53" customWidth="1"/>
    <col min="9" max="9" width="12.25390625" style="53" bestFit="1" customWidth="1"/>
    <col min="10" max="10" width="8.25390625" style="53" bestFit="1" customWidth="1"/>
    <col min="11" max="11" width="13.375" style="53" bestFit="1" customWidth="1"/>
    <col min="12" max="12" width="8.75390625" style="53" bestFit="1" customWidth="1"/>
    <col min="13" max="13" width="13.375" style="53" customWidth="1"/>
    <col min="14" max="14" width="8.75390625" style="53" bestFit="1" customWidth="1"/>
    <col min="15" max="15" width="13.75390625" style="53" bestFit="1" customWidth="1"/>
    <col min="16" max="16" width="8.375" style="53" customWidth="1"/>
    <col min="17" max="17" width="9.25390625" style="53" customWidth="1"/>
    <col min="18" max="18" width="6.125" style="53" bestFit="1" customWidth="1"/>
    <col min="19" max="19" width="13.375" style="53" customWidth="1"/>
    <col min="20" max="20" width="8.00390625" style="53" bestFit="1" customWidth="1"/>
    <col min="21" max="21" width="15.125" style="53" bestFit="1" customWidth="1"/>
    <col min="22" max="22" width="10.625" style="53" bestFit="1" customWidth="1"/>
    <col min="23" max="23" width="8.875" style="53" bestFit="1" customWidth="1"/>
    <col min="24" max="24" width="12.375" style="53" bestFit="1" customWidth="1"/>
    <col min="25" max="25" width="9.12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5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  <c r="Y1" s="10"/>
    </row>
    <row r="2" spans="2:25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  <c r="Y2" s="13"/>
    </row>
    <row r="3" spans="1:25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22" t="s">
        <v>12</v>
      </c>
      <c r="T3" s="23" t="s">
        <v>16</v>
      </c>
      <c r="U3" s="24" t="s">
        <v>12</v>
      </c>
      <c r="V3" s="25" t="s">
        <v>13</v>
      </c>
      <c r="W3" s="26" t="s">
        <v>15</v>
      </c>
      <c r="Y3" s="13"/>
    </row>
    <row r="4" spans="1:25" s="11" customFormat="1" ht="15" customHeight="1" thickBot="1">
      <c r="A4" s="27"/>
      <c r="B4" s="99">
        <v>1</v>
      </c>
      <c r="C4" s="96" t="s">
        <v>40</v>
      </c>
      <c r="D4" s="94">
        <v>38807</v>
      </c>
      <c r="E4" s="29" t="s">
        <v>23</v>
      </c>
      <c r="F4" s="29">
        <v>62</v>
      </c>
      <c r="G4" s="30">
        <v>62</v>
      </c>
      <c r="H4" s="30">
        <v>2</v>
      </c>
      <c r="I4" s="31">
        <v>27025</v>
      </c>
      <c r="J4" s="32">
        <v>3223</v>
      </c>
      <c r="K4" s="31">
        <v>56327</v>
      </c>
      <c r="L4" s="32">
        <v>6289</v>
      </c>
      <c r="M4" s="31">
        <v>50718</v>
      </c>
      <c r="N4" s="32">
        <v>5686</v>
      </c>
      <c r="O4" s="33">
        <f>+I4+K4+M4</f>
        <v>134070</v>
      </c>
      <c r="P4" s="34">
        <f>+J4+L4+N4</f>
        <v>15198</v>
      </c>
      <c r="Q4" s="35">
        <f>IF(O4&lt;&gt;0,P4/G4,"")</f>
        <v>245.1290322580645</v>
      </c>
      <c r="R4" s="36">
        <f>IF(O4&lt;&gt;0,O4/P4,"")</f>
        <v>8.821555467824714</v>
      </c>
      <c r="S4" s="37">
        <v>142668</v>
      </c>
      <c r="T4" s="100">
        <f>IF(S4&lt;&gt;0,-(S4-O4)/S4,"")</f>
        <v>-0.060265791908486833</v>
      </c>
      <c r="U4" s="31">
        <v>352562</v>
      </c>
      <c r="V4" s="39">
        <v>42316</v>
      </c>
      <c r="W4" s="40">
        <f aca="true" t="shared" si="0" ref="W4:W20">U4/V4</f>
        <v>8.331647603743265</v>
      </c>
      <c r="Y4" s="13"/>
    </row>
    <row r="5" spans="1:25" s="11" customFormat="1" ht="15" customHeight="1" thickBot="1">
      <c r="A5" s="27"/>
      <c r="B5" s="99">
        <v>2</v>
      </c>
      <c r="C5" s="96" t="s">
        <v>46</v>
      </c>
      <c r="D5" s="94">
        <v>38815</v>
      </c>
      <c r="E5" s="29" t="s">
        <v>23</v>
      </c>
      <c r="F5" s="29">
        <v>94</v>
      </c>
      <c r="G5" s="30">
        <v>76</v>
      </c>
      <c r="H5" s="30" t="s">
        <v>41</v>
      </c>
      <c r="I5" s="31">
        <v>0</v>
      </c>
      <c r="J5" s="32">
        <v>0</v>
      </c>
      <c r="K5" s="31">
        <v>53269</v>
      </c>
      <c r="L5" s="32">
        <v>6427</v>
      </c>
      <c r="M5" s="31">
        <v>67227</v>
      </c>
      <c r="N5" s="32">
        <v>8002</v>
      </c>
      <c r="O5" s="33">
        <v>120496</v>
      </c>
      <c r="P5" s="34">
        <v>14429</v>
      </c>
      <c r="Q5" s="35"/>
      <c r="R5" s="36"/>
      <c r="S5" s="98"/>
      <c r="T5" s="101"/>
      <c r="U5" s="31">
        <v>120496</v>
      </c>
      <c r="V5" s="39">
        <v>14429</v>
      </c>
      <c r="W5" s="40">
        <f t="shared" si="0"/>
        <v>8.350959872479036</v>
      </c>
      <c r="Y5" s="13"/>
    </row>
    <row r="6" spans="1:25" s="11" customFormat="1" ht="15" customHeight="1" thickBot="1">
      <c r="A6" s="27"/>
      <c r="B6" s="99">
        <v>3</v>
      </c>
      <c r="C6" s="96" t="s">
        <v>19</v>
      </c>
      <c r="D6" s="94">
        <v>38793</v>
      </c>
      <c r="E6" s="29" t="s">
        <v>22</v>
      </c>
      <c r="F6" s="29">
        <v>129</v>
      </c>
      <c r="G6" s="30">
        <v>100</v>
      </c>
      <c r="H6" s="30">
        <v>4</v>
      </c>
      <c r="I6" s="31">
        <v>18098</v>
      </c>
      <c r="J6" s="32">
        <v>3154</v>
      </c>
      <c r="K6" s="31">
        <v>37428</v>
      </c>
      <c r="L6" s="32">
        <v>5978</v>
      </c>
      <c r="M6" s="31">
        <v>37806</v>
      </c>
      <c r="N6" s="32">
        <v>5929</v>
      </c>
      <c r="O6" s="33">
        <f aca="true" t="shared" si="1" ref="O6:O20">+I6+K6+M6</f>
        <v>93332</v>
      </c>
      <c r="P6" s="34">
        <f aca="true" t="shared" si="2" ref="P6:P20">+J6+L6+N6</f>
        <v>15061</v>
      </c>
      <c r="Q6" s="35">
        <f aca="true" t="shared" si="3" ref="Q6:Q20">IF(O6&lt;&gt;0,P6/G6,"")</f>
        <v>150.61</v>
      </c>
      <c r="R6" s="36">
        <f aca="true" t="shared" si="4" ref="R6:R20">IF(O6&lt;&gt;0,O6/P6,"")</f>
        <v>6.19693247460328</v>
      </c>
      <c r="S6" s="98">
        <v>204124</v>
      </c>
      <c r="T6" s="38">
        <f aca="true" t="shared" si="5" ref="T6:T20">IF(S6&lt;&gt;0,-(S6-O6)/S6,"")</f>
        <v>-0.5427681213380102</v>
      </c>
      <c r="U6" s="31">
        <v>1599032</v>
      </c>
      <c r="V6" s="39">
        <v>232698</v>
      </c>
      <c r="W6" s="40">
        <f t="shared" si="0"/>
        <v>6.8717049566390775</v>
      </c>
      <c r="Y6" s="13"/>
    </row>
    <row r="7" spans="1:26" ht="15" customHeight="1" thickBot="1">
      <c r="A7" s="27"/>
      <c r="B7" s="99">
        <v>4</v>
      </c>
      <c r="C7" s="54" t="s">
        <v>20</v>
      </c>
      <c r="D7" s="95">
        <v>38779</v>
      </c>
      <c r="E7" s="42" t="s">
        <v>23</v>
      </c>
      <c r="F7" s="42">
        <v>72</v>
      </c>
      <c r="G7" s="43">
        <v>38</v>
      </c>
      <c r="H7" s="43">
        <v>6</v>
      </c>
      <c r="I7" s="44">
        <v>2777</v>
      </c>
      <c r="J7" s="45">
        <v>689</v>
      </c>
      <c r="K7" s="44">
        <v>4377</v>
      </c>
      <c r="L7" s="45">
        <v>803</v>
      </c>
      <c r="M7" s="44">
        <v>4920</v>
      </c>
      <c r="N7" s="45">
        <v>919</v>
      </c>
      <c r="O7" s="46">
        <f t="shared" si="1"/>
        <v>12074</v>
      </c>
      <c r="P7" s="47">
        <f t="shared" si="2"/>
        <v>2411</v>
      </c>
      <c r="Q7" s="48">
        <f t="shared" si="3"/>
        <v>63.44736842105263</v>
      </c>
      <c r="R7" s="49">
        <f t="shared" si="4"/>
        <v>5.007880547490668</v>
      </c>
      <c r="S7" s="97">
        <v>24346</v>
      </c>
      <c r="T7" s="50">
        <f t="shared" si="5"/>
        <v>-0.504066376406802</v>
      </c>
      <c r="U7" s="44">
        <v>926322</v>
      </c>
      <c r="V7" s="51">
        <v>133138</v>
      </c>
      <c r="W7" s="52">
        <f t="shared" si="0"/>
        <v>6.957607895567006</v>
      </c>
      <c r="X7" s="10"/>
      <c r="Y7" s="53"/>
      <c r="Z7" s="10"/>
    </row>
    <row r="8" spans="1:26" ht="15" customHeight="1" thickBot="1">
      <c r="A8" s="27"/>
      <c r="B8" s="99">
        <v>5</v>
      </c>
      <c r="C8" s="54" t="s">
        <v>30</v>
      </c>
      <c r="D8" s="95">
        <v>38765</v>
      </c>
      <c r="E8" s="42" t="s">
        <v>24</v>
      </c>
      <c r="F8" s="42">
        <v>41</v>
      </c>
      <c r="G8" s="43">
        <v>5</v>
      </c>
      <c r="H8" s="42">
        <v>8</v>
      </c>
      <c r="I8" s="56">
        <v>711</v>
      </c>
      <c r="J8" s="45">
        <v>138</v>
      </c>
      <c r="K8" s="56">
        <v>1353</v>
      </c>
      <c r="L8" s="45">
        <v>240</v>
      </c>
      <c r="M8" s="56">
        <v>1761</v>
      </c>
      <c r="N8" s="45">
        <v>313</v>
      </c>
      <c r="O8" s="57">
        <f t="shared" si="1"/>
        <v>3825</v>
      </c>
      <c r="P8" s="47">
        <f t="shared" si="2"/>
        <v>691</v>
      </c>
      <c r="Q8" s="48">
        <f t="shared" si="3"/>
        <v>138.2</v>
      </c>
      <c r="R8" s="49">
        <f t="shared" si="4"/>
        <v>5.535455861070912</v>
      </c>
      <c r="S8" s="56">
        <v>2662</v>
      </c>
      <c r="T8" s="50">
        <f t="shared" si="5"/>
        <v>0.4368895567242675</v>
      </c>
      <c r="U8" s="44">
        <v>328503</v>
      </c>
      <c r="V8" s="51">
        <v>44313</v>
      </c>
      <c r="W8" s="52">
        <f t="shared" si="0"/>
        <v>7.41324216369914</v>
      </c>
      <c r="X8" s="10"/>
      <c r="Y8" s="53"/>
      <c r="Z8" s="10"/>
    </row>
    <row r="9" spans="1:26" ht="15" customHeight="1" thickBot="1">
      <c r="A9" s="27"/>
      <c r="B9" s="99">
        <v>6</v>
      </c>
      <c r="C9" s="54" t="s">
        <v>21</v>
      </c>
      <c r="D9" s="95">
        <v>38772</v>
      </c>
      <c r="E9" s="42" t="s">
        <v>24</v>
      </c>
      <c r="F9" s="42">
        <v>62</v>
      </c>
      <c r="G9" s="43">
        <v>5</v>
      </c>
      <c r="H9" s="43">
        <v>7</v>
      </c>
      <c r="I9" s="44">
        <v>219</v>
      </c>
      <c r="J9" s="45">
        <v>34</v>
      </c>
      <c r="K9" s="44">
        <v>782</v>
      </c>
      <c r="L9" s="45">
        <v>146</v>
      </c>
      <c r="M9" s="44">
        <v>780</v>
      </c>
      <c r="N9" s="45">
        <v>144</v>
      </c>
      <c r="O9" s="46">
        <f t="shared" si="1"/>
        <v>1781</v>
      </c>
      <c r="P9" s="47">
        <f t="shared" si="2"/>
        <v>324</v>
      </c>
      <c r="Q9" s="48">
        <f t="shared" si="3"/>
        <v>64.8</v>
      </c>
      <c r="R9" s="49">
        <f t="shared" si="4"/>
        <v>5.496913580246914</v>
      </c>
      <c r="S9" s="44">
        <v>4746</v>
      </c>
      <c r="T9" s="50">
        <f t="shared" si="5"/>
        <v>-0.6247366203118415</v>
      </c>
      <c r="U9" s="44">
        <v>804338</v>
      </c>
      <c r="V9" s="51">
        <v>104250</v>
      </c>
      <c r="W9" s="52">
        <f t="shared" si="0"/>
        <v>7.7154724220623505</v>
      </c>
      <c r="X9" s="10"/>
      <c r="Y9" s="53"/>
      <c r="Z9" s="10"/>
    </row>
    <row r="10" spans="1:26" ht="15" customHeight="1" thickBot="1">
      <c r="A10" s="27"/>
      <c r="B10" s="99">
        <v>7</v>
      </c>
      <c r="C10" s="54" t="s">
        <v>34</v>
      </c>
      <c r="D10" s="55">
        <v>39067</v>
      </c>
      <c r="E10" s="42" t="s">
        <v>26</v>
      </c>
      <c r="F10" s="42">
        <v>131</v>
      </c>
      <c r="G10" s="43">
        <v>2</v>
      </c>
      <c r="H10" s="42">
        <v>17</v>
      </c>
      <c r="I10" s="56">
        <v>462</v>
      </c>
      <c r="J10" s="45">
        <v>126</v>
      </c>
      <c r="K10" s="56">
        <v>610</v>
      </c>
      <c r="L10" s="45">
        <v>156</v>
      </c>
      <c r="M10" s="56">
        <v>538</v>
      </c>
      <c r="N10" s="45">
        <v>134</v>
      </c>
      <c r="O10" s="57">
        <f t="shared" si="1"/>
        <v>1610</v>
      </c>
      <c r="P10" s="47">
        <f t="shared" si="2"/>
        <v>416</v>
      </c>
      <c r="Q10" s="48">
        <f t="shared" si="3"/>
        <v>208</v>
      </c>
      <c r="R10" s="49">
        <f t="shared" si="4"/>
        <v>3.8701923076923075</v>
      </c>
      <c r="S10" s="56">
        <v>1478</v>
      </c>
      <c r="T10" s="50">
        <f t="shared" si="5"/>
        <v>0.08930987821380243</v>
      </c>
      <c r="U10" s="56">
        <v>3082486</v>
      </c>
      <c r="V10" s="51">
        <v>431744</v>
      </c>
      <c r="W10" s="52">
        <f t="shared" si="0"/>
        <v>7.139615142306552</v>
      </c>
      <c r="X10" s="10"/>
      <c r="Y10" s="53"/>
      <c r="Z10" s="10"/>
    </row>
    <row r="11" spans="1:26" ht="15" customHeight="1" thickBot="1">
      <c r="A11" s="27"/>
      <c r="B11" s="99">
        <v>8</v>
      </c>
      <c r="C11" s="54" t="s">
        <v>27</v>
      </c>
      <c r="D11" s="95">
        <v>38751</v>
      </c>
      <c r="E11" s="42" t="s">
        <v>24</v>
      </c>
      <c r="F11" s="42">
        <v>51</v>
      </c>
      <c r="G11" s="43">
        <v>4</v>
      </c>
      <c r="H11" s="43">
        <v>9</v>
      </c>
      <c r="I11" s="44">
        <v>275</v>
      </c>
      <c r="J11" s="45">
        <v>62</v>
      </c>
      <c r="K11" s="44">
        <v>481</v>
      </c>
      <c r="L11" s="45">
        <v>108</v>
      </c>
      <c r="M11" s="44">
        <v>608</v>
      </c>
      <c r="N11" s="45">
        <v>123</v>
      </c>
      <c r="O11" s="46">
        <f t="shared" si="1"/>
        <v>1364</v>
      </c>
      <c r="P11" s="47">
        <f t="shared" si="2"/>
        <v>293</v>
      </c>
      <c r="Q11" s="48">
        <f t="shared" si="3"/>
        <v>73.25</v>
      </c>
      <c r="R11" s="49">
        <f t="shared" si="4"/>
        <v>4.6552901023890785</v>
      </c>
      <c r="S11" s="44">
        <v>6889</v>
      </c>
      <c r="T11" s="50">
        <f t="shared" si="5"/>
        <v>-0.8020031934968791</v>
      </c>
      <c r="U11" s="44">
        <v>1306701</v>
      </c>
      <c r="V11" s="51">
        <v>168956</v>
      </c>
      <c r="W11" s="52">
        <f t="shared" si="0"/>
        <v>7.733972158431781</v>
      </c>
      <c r="X11" s="10"/>
      <c r="Y11" s="53"/>
      <c r="Z11" s="10"/>
    </row>
    <row r="12" spans="1:25" s="9" customFormat="1" ht="15" customHeight="1" thickBot="1">
      <c r="A12" s="27"/>
      <c r="B12" s="99">
        <v>9</v>
      </c>
      <c r="C12" s="54" t="s">
        <v>25</v>
      </c>
      <c r="D12" s="95">
        <v>38786</v>
      </c>
      <c r="E12" s="42" t="s">
        <v>26</v>
      </c>
      <c r="F12" s="42">
        <v>63</v>
      </c>
      <c r="G12" s="43">
        <v>3</v>
      </c>
      <c r="H12" s="43">
        <v>5</v>
      </c>
      <c r="I12" s="44">
        <v>336</v>
      </c>
      <c r="J12" s="45">
        <v>118</v>
      </c>
      <c r="K12" s="44">
        <v>442</v>
      </c>
      <c r="L12" s="45">
        <v>210</v>
      </c>
      <c r="M12" s="44">
        <v>461</v>
      </c>
      <c r="N12" s="45">
        <v>241</v>
      </c>
      <c r="O12" s="46">
        <f t="shared" si="1"/>
        <v>1239</v>
      </c>
      <c r="P12" s="47">
        <f t="shared" si="2"/>
        <v>569</v>
      </c>
      <c r="Q12" s="48">
        <f t="shared" si="3"/>
        <v>189.66666666666666</v>
      </c>
      <c r="R12" s="49">
        <f t="shared" si="4"/>
        <v>2.177504393673111</v>
      </c>
      <c r="S12" s="44">
        <v>4379</v>
      </c>
      <c r="T12" s="50">
        <f t="shared" si="5"/>
        <v>-0.7170586891984472</v>
      </c>
      <c r="U12" s="44">
        <v>494011</v>
      </c>
      <c r="V12" s="51">
        <v>60837</v>
      </c>
      <c r="W12" s="52">
        <f t="shared" si="0"/>
        <v>8.120239328040501</v>
      </c>
      <c r="X12" s="10"/>
      <c r="Y12" s="10"/>
    </row>
    <row r="13" spans="1:25" s="9" customFormat="1" ht="15" customHeight="1" thickBot="1">
      <c r="A13" s="27"/>
      <c r="B13" s="99">
        <v>10</v>
      </c>
      <c r="C13" s="54" t="s">
        <v>31</v>
      </c>
      <c r="D13" s="95">
        <v>38730</v>
      </c>
      <c r="E13" s="42" t="s">
        <v>23</v>
      </c>
      <c r="F13" s="42">
        <v>116</v>
      </c>
      <c r="G13" s="43">
        <v>3</v>
      </c>
      <c r="H13" s="42">
        <v>13</v>
      </c>
      <c r="I13" s="56">
        <v>129</v>
      </c>
      <c r="J13" s="45">
        <v>41</v>
      </c>
      <c r="K13" s="56">
        <v>448</v>
      </c>
      <c r="L13" s="45">
        <v>128</v>
      </c>
      <c r="M13" s="56">
        <v>374</v>
      </c>
      <c r="N13" s="45">
        <v>112</v>
      </c>
      <c r="O13" s="57">
        <f t="shared" si="1"/>
        <v>951</v>
      </c>
      <c r="P13" s="47">
        <f t="shared" si="2"/>
        <v>281</v>
      </c>
      <c r="Q13" s="48">
        <f t="shared" si="3"/>
        <v>93.66666666666667</v>
      </c>
      <c r="R13" s="49">
        <f t="shared" si="4"/>
        <v>3.3843416370106763</v>
      </c>
      <c r="S13" s="56">
        <v>798</v>
      </c>
      <c r="T13" s="50">
        <f t="shared" si="5"/>
        <v>0.19172932330827067</v>
      </c>
      <c r="U13" s="56">
        <v>3269761</v>
      </c>
      <c r="V13" s="51">
        <v>464929</v>
      </c>
      <c r="W13" s="52">
        <f t="shared" si="0"/>
        <v>7.032817914133125</v>
      </c>
      <c r="X13" s="10"/>
      <c r="Y13" s="10"/>
    </row>
    <row r="14" spans="1:25" s="9" customFormat="1" ht="15" customHeight="1" thickBot="1">
      <c r="A14" s="27"/>
      <c r="B14" s="99">
        <v>11</v>
      </c>
      <c r="C14" s="54" t="s">
        <v>32</v>
      </c>
      <c r="D14" s="55">
        <v>39060</v>
      </c>
      <c r="E14" s="42" t="s">
        <v>23</v>
      </c>
      <c r="F14" s="42">
        <v>77</v>
      </c>
      <c r="G14" s="43">
        <v>3</v>
      </c>
      <c r="H14" s="42">
        <v>18</v>
      </c>
      <c r="I14" s="56">
        <v>347</v>
      </c>
      <c r="J14" s="45">
        <v>99</v>
      </c>
      <c r="K14" s="56">
        <v>91</v>
      </c>
      <c r="L14" s="45">
        <v>17</v>
      </c>
      <c r="M14" s="56">
        <v>150</v>
      </c>
      <c r="N14" s="45">
        <v>29</v>
      </c>
      <c r="O14" s="57">
        <f t="shared" si="1"/>
        <v>588</v>
      </c>
      <c r="P14" s="47">
        <f t="shared" si="2"/>
        <v>145</v>
      </c>
      <c r="Q14" s="48">
        <f t="shared" si="3"/>
        <v>48.333333333333336</v>
      </c>
      <c r="R14" s="49">
        <f t="shared" si="4"/>
        <v>4.055172413793104</v>
      </c>
      <c r="S14" s="56">
        <v>1017</v>
      </c>
      <c r="T14" s="50">
        <f t="shared" si="5"/>
        <v>-0.4218289085545723</v>
      </c>
      <c r="U14" s="56">
        <v>1921178</v>
      </c>
      <c r="V14" s="51">
        <v>280578</v>
      </c>
      <c r="W14" s="52">
        <f t="shared" si="0"/>
        <v>6.847215391085545</v>
      </c>
      <c r="X14" s="10"/>
      <c r="Y14" s="10"/>
    </row>
    <row r="15" spans="1:25" s="9" customFormat="1" ht="15" customHeight="1" thickBot="1">
      <c r="A15" s="27"/>
      <c r="B15" s="99">
        <v>12</v>
      </c>
      <c r="C15" s="54" t="s">
        <v>36</v>
      </c>
      <c r="D15" s="55">
        <v>38765</v>
      </c>
      <c r="E15" s="42" t="s">
        <v>39</v>
      </c>
      <c r="F15" s="42">
        <v>20</v>
      </c>
      <c r="G15" s="43">
        <v>2</v>
      </c>
      <c r="H15" s="42">
        <v>8</v>
      </c>
      <c r="I15" s="56">
        <v>172</v>
      </c>
      <c r="J15" s="45">
        <v>36</v>
      </c>
      <c r="K15" s="56">
        <v>212</v>
      </c>
      <c r="L15" s="45">
        <v>52</v>
      </c>
      <c r="M15" s="56">
        <v>121</v>
      </c>
      <c r="N15" s="45">
        <v>23</v>
      </c>
      <c r="O15" s="57">
        <f t="shared" si="1"/>
        <v>505</v>
      </c>
      <c r="P15" s="47">
        <f t="shared" si="2"/>
        <v>111</v>
      </c>
      <c r="Q15" s="48">
        <f t="shared" si="3"/>
        <v>55.5</v>
      </c>
      <c r="R15" s="49">
        <f t="shared" si="4"/>
        <v>4.54954954954955</v>
      </c>
      <c r="S15" s="56">
        <v>1881</v>
      </c>
      <c r="T15" s="50">
        <f t="shared" si="5"/>
        <v>-0.7315257841573631</v>
      </c>
      <c r="U15" s="56">
        <v>125614</v>
      </c>
      <c r="V15" s="51">
        <v>13408</v>
      </c>
      <c r="W15" s="52">
        <f t="shared" si="0"/>
        <v>9.368585918854416</v>
      </c>
      <c r="X15" s="10"/>
      <c r="Y15" s="10"/>
    </row>
    <row r="16" spans="1:25" s="9" customFormat="1" ht="15" customHeight="1" thickBot="1">
      <c r="A16" s="27"/>
      <c r="B16" s="99">
        <v>13</v>
      </c>
      <c r="C16" s="58" t="s">
        <v>33</v>
      </c>
      <c r="D16" s="55">
        <v>38758</v>
      </c>
      <c r="E16" s="42" t="s">
        <v>24</v>
      </c>
      <c r="F16" s="42">
        <v>46</v>
      </c>
      <c r="G16" s="43">
        <v>2</v>
      </c>
      <c r="H16" s="42">
        <v>9</v>
      </c>
      <c r="I16" s="56">
        <v>50</v>
      </c>
      <c r="J16" s="45">
        <v>7</v>
      </c>
      <c r="K16" s="56">
        <v>202</v>
      </c>
      <c r="L16" s="45">
        <v>29</v>
      </c>
      <c r="M16" s="56">
        <v>248</v>
      </c>
      <c r="N16" s="45">
        <v>42</v>
      </c>
      <c r="O16" s="57">
        <f t="shared" si="1"/>
        <v>500</v>
      </c>
      <c r="P16" s="47">
        <f t="shared" si="2"/>
        <v>78</v>
      </c>
      <c r="Q16" s="48">
        <f t="shared" si="3"/>
        <v>39</v>
      </c>
      <c r="R16" s="49">
        <f t="shared" si="4"/>
        <v>6.410256410256411</v>
      </c>
      <c r="S16" s="56">
        <v>615</v>
      </c>
      <c r="T16" s="50">
        <f t="shared" si="5"/>
        <v>-0.18699186991869918</v>
      </c>
      <c r="U16" s="56">
        <v>179921</v>
      </c>
      <c r="V16" s="51">
        <v>23719</v>
      </c>
      <c r="W16" s="52">
        <f t="shared" si="0"/>
        <v>7.585522155234201</v>
      </c>
      <c r="X16" s="10"/>
      <c r="Y16" s="10"/>
    </row>
    <row r="17" spans="1:25" s="9" customFormat="1" ht="15" customHeight="1" thickBot="1">
      <c r="A17" s="27"/>
      <c r="B17" s="99">
        <v>14</v>
      </c>
      <c r="C17" s="54" t="s">
        <v>42</v>
      </c>
      <c r="D17" s="55">
        <v>38688</v>
      </c>
      <c r="E17" s="42" t="s">
        <v>45</v>
      </c>
      <c r="F17" s="42">
        <v>20</v>
      </c>
      <c r="G17" s="43">
        <v>1</v>
      </c>
      <c r="H17" s="42"/>
      <c r="I17" s="56">
        <v>14</v>
      </c>
      <c r="J17" s="45">
        <v>2</v>
      </c>
      <c r="K17" s="56">
        <v>198</v>
      </c>
      <c r="L17" s="45">
        <v>36</v>
      </c>
      <c r="M17" s="56">
        <v>138</v>
      </c>
      <c r="N17" s="45">
        <v>24</v>
      </c>
      <c r="O17" s="57">
        <f t="shared" si="1"/>
        <v>350</v>
      </c>
      <c r="P17" s="47">
        <f t="shared" si="2"/>
        <v>62</v>
      </c>
      <c r="Q17" s="48">
        <f t="shared" si="3"/>
        <v>62</v>
      </c>
      <c r="R17" s="49">
        <f t="shared" si="4"/>
        <v>5.645161290322581</v>
      </c>
      <c r="S17" s="56"/>
      <c r="T17" s="50">
        <f t="shared" si="5"/>
      </c>
      <c r="U17" s="56">
        <v>235121</v>
      </c>
      <c r="V17" s="51">
        <v>28576</v>
      </c>
      <c r="W17" s="52">
        <f t="shared" si="0"/>
        <v>8.227918533034714</v>
      </c>
      <c r="X17" s="10"/>
      <c r="Y17" s="10"/>
    </row>
    <row r="18" spans="1:25" s="9" customFormat="1" ht="15" customHeight="1" thickBot="1">
      <c r="A18" s="27"/>
      <c r="B18" s="99">
        <v>15</v>
      </c>
      <c r="C18" s="54" t="s">
        <v>43</v>
      </c>
      <c r="D18" s="95">
        <v>38737</v>
      </c>
      <c r="E18" s="42" t="s">
        <v>45</v>
      </c>
      <c r="F18" s="42">
        <v>28</v>
      </c>
      <c r="G18" s="43">
        <v>1</v>
      </c>
      <c r="H18" s="42"/>
      <c r="I18" s="56">
        <v>110</v>
      </c>
      <c r="J18" s="45">
        <v>18</v>
      </c>
      <c r="K18" s="56">
        <v>155</v>
      </c>
      <c r="L18" s="45">
        <v>27</v>
      </c>
      <c r="M18" s="56">
        <v>56</v>
      </c>
      <c r="N18" s="45">
        <v>10</v>
      </c>
      <c r="O18" s="57">
        <f t="shared" si="1"/>
        <v>321</v>
      </c>
      <c r="P18" s="47">
        <f t="shared" si="2"/>
        <v>55</v>
      </c>
      <c r="Q18" s="48">
        <f t="shared" si="3"/>
        <v>55</v>
      </c>
      <c r="R18" s="49">
        <f t="shared" si="4"/>
        <v>5.836363636363636</v>
      </c>
      <c r="S18" s="56"/>
      <c r="T18" s="50">
        <f t="shared" si="5"/>
      </c>
      <c r="U18" s="56">
        <v>244875</v>
      </c>
      <c r="V18" s="51">
        <v>29947</v>
      </c>
      <c r="W18" s="52">
        <f t="shared" si="0"/>
        <v>8.176945937823488</v>
      </c>
      <c r="X18" s="10"/>
      <c r="Y18" s="10"/>
    </row>
    <row r="19" spans="1:25" s="9" customFormat="1" ht="15" customHeight="1" thickBot="1">
      <c r="A19" s="27"/>
      <c r="B19" s="99">
        <v>16</v>
      </c>
      <c r="C19" s="58" t="s">
        <v>44</v>
      </c>
      <c r="D19" s="55">
        <v>38744</v>
      </c>
      <c r="E19" s="42" t="s">
        <v>38</v>
      </c>
      <c r="F19" s="42">
        <v>71</v>
      </c>
      <c r="G19" s="43">
        <v>1</v>
      </c>
      <c r="H19" s="42">
        <v>10</v>
      </c>
      <c r="I19" s="56">
        <v>44</v>
      </c>
      <c r="J19" s="45">
        <v>11</v>
      </c>
      <c r="K19" s="56">
        <v>139</v>
      </c>
      <c r="L19" s="45">
        <v>29</v>
      </c>
      <c r="M19" s="56">
        <v>70</v>
      </c>
      <c r="N19" s="45">
        <v>15</v>
      </c>
      <c r="O19" s="57">
        <f t="shared" si="1"/>
        <v>253</v>
      </c>
      <c r="P19" s="47">
        <f t="shared" si="2"/>
        <v>55</v>
      </c>
      <c r="Q19" s="48">
        <f t="shared" si="3"/>
        <v>55</v>
      </c>
      <c r="R19" s="49">
        <f t="shared" si="4"/>
        <v>4.6</v>
      </c>
      <c r="S19" s="56">
        <v>5105</v>
      </c>
      <c r="T19" s="50">
        <f t="shared" si="5"/>
        <v>-0.9504407443682664</v>
      </c>
      <c r="U19" s="56">
        <v>1839563</v>
      </c>
      <c r="V19" s="51">
        <v>227620</v>
      </c>
      <c r="W19" s="52">
        <f t="shared" si="0"/>
        <v>8.081728319128372</v>
      </c>
      <c r="X19" s="10"/>
      <c r="Y19" s="10"/>
    </row>
    <row r="20" spans="1:25" s="9" customFormat="1" ht="15" customHeight="1" thickBot="1">
      <c r="A20" s="27"/>
      <c r="B20" s="99">
        <v>17</v>
      </c>
      <c r="C20" s="58" t="s">
        <v>37</v>
      </c>
      <c r="D20" s="55">
        <v>38653</v>
      </c>
      <c r="E20" s="42" t="s">
        <v>38</v>
      </c>
      <c r="F20" s="42">
        <v>92</v>
      </c>
      <c r="G20" s="43">
        <v>1</v>
      </c>
      <c r="H20" s="42">
        <v>24</v>
      </c>
      <c r="I20" s="56">
        <v>43</v>
      </c>
      <c r="J20" s="45">
        <v>20</v>
      </c>
      <c r="K20" s="56">
        <v>81</v>
      </c>
      <c r="L20" s="45">
        <v>35</v>
      </c>
      <c r="M20" s="56">
        <v>78</v>
      </c>
      <c r="N20" s="45">
        <v>37</v>
      </c>
      <c r="O20" s="57">
        <f t="shared" si="1"/>
        <v>202</v>
      </c>
      <c r="P20" s="47">
        <f t="shared" si="2"/>
        <v>92</v>
      </c>
      <c r="Q20" s="48">
        <f t="shared" si="3"/>
        <v>92</v>
      </c>
      <c r="R20" s="49">
        <f t="shared" si="4"/>
        <v>2.1956521739130435</v>
      </c>
      <c r="S20" s="56">
        <v>138</v>
      </c>
      <c r="T20" s="50">
        <f t="shared" si="5"/>
        <v>0.463768115942029</v>
      </c>
      <c r="U20" s="56">
        <v>1041544</v>
      </c>
      <c r="V20" s="51">
        <v>151699</v>
      </c>
      <c r="W20" s="52">
        <f t="shared" si="0"/>
        <v>6.865859366244998</v>
      </c>
      <c r="X20" s="10"/>
      <c r="Y20" s="10"/>
    </row>
    <row r="21" spans="1:29" s="74" customFormat="1" ht="15" customHeight="1">
      <c r="A21" s="59"/>
      <c r="B21" s="60"/>
      <c r="C21" s="61"/>
      <c r="D21" s="62"/>
      <c r="E21" s="63"/>
      <c r="F21" s="64"/>
      <c r="G21" s="64"/>
      <c r="H21" s="64"/>
      <c r="I21" s="65"/>
      <c r="J21" s="66"/>
      <c r="K21" s="65"/>
      <c r="L21" s="66"/>
      <c r="M21" s="65"/>
      <c r="N21" s="66"/>
      <c r="O21" s="67"/>
      <c r="P21" s="68"/>
      <c r="Q21" s="69"/>
      <c r="R21" s="70"/>
      <c r="S21" s="65"/>
      <c r="T21" s="71"/>
      <c r="U21" s="71"/>
      <c r="V21" s="71"/>
      <c r="W21" s="71"/>
      <c r="X21" s="72"/>
      <c r="Y21" s="73"/>
      <c r="Z21" s="72"/>
      <c r="AA21" s="72"/>
      <c r="AB21" s="72"/>
      <c r="AC21" s="72"/>
    </row>
    <row r="22" spans="1:29" s="88" customFormat="1" ht="15" customHeight="1">
      <c r="A22" s="75"/>
      <c r="B22" s="201" t="s">
        <v>17</v>
      </c>
      <c r="C22" s="202"/>
      <c r="D22" s="202"/>
      <c r="E22" s="203"/>
      <c r="F22" s="76">
        <f>SUM(F4:F21)</f>
        <v>1175</v>
      </c>
      <c r="G22" s="76">
        <f>SUM(G4:G21)</f>
        <v>309</v>
      </c>
      <c r="H22" s="77"/>
      <c r="I22" s="78">
        <f aca="true" t="shared" si="6" ref="I22:P22">SUM(I4:I21)</f>
        <v>50812</v>
      </c>
      <c r="J22" s="79">
        <f t="shared" si="6"/>
        <v>7778</v>
      </c>
      <c r="K22" s="78">
        <f t="shared" si="6"/>
        <v>156595</v>
      </c>
      <c r="L22" s="79">
        <f t="shared" si="6"/>
        <v>20710</v>
      </c>
      <c r="M22" s="78">
        <f t="shared" si="6"/>
        <v>166054</v>
      </c>
      <c r="N22" s="79">
        <f t="shared" si="6"/>
        <v>21783</v>
      </c>
      <c r="O22" s="80">
        <f t="shared" si="6"/>
        <v>373461</v>
      </c>
      <c r="P22" s="81">
        <f t="shared" si="6"/>
        <v>50271</v>
      </c>
      <c r="Q22" s="82">
        <f>IF(O22&lt;&gt;0,P22/G22,"")</f>
        <v>162.6893203883495</v>
      </c>
      <c r="R22" s="83">
        <f>IF(O22&lt;&gt;0,O22/P22,"")</f>
        <v>7.428955063555529</v>
      </c>
      <c r="S22" s="78">
        <f>SUM(S4:S21)</f>
        <v>400846</v>
      </c>
      <c r="T22" s="84">
        <f>IF(S22&lt;&gt;0,-(S22-O22)/S22,"")</f>
        <v>-0.06831800741431872</v>
      </c>
      <c r="U22" s="85"/>
      <c r="V22" s="86"/>
      <c r="W22" s="87"/>
      <c r="Y22" s="89"/>
      <c r="AC22" s="88" t="s">
        <v>18</v>
      </c>
    </row>
    <row r="27" spans="1:25" ht="15" customHeight="1">
      <c r="A27" s="53"/>
      <c r="B27" s="53"/>
      <c r="E27" s="53"/>
      <c r="F27" s="53"/>
      <c r="G27" s="53"/>
      <c r="Y27" s="53"/>
    </row>
    <row r="28" spans="1:25" ht="15" customHeight="1">
      <c r="A28" s="53"/>
      <c r="B28" s="53"/>
      <c r="E28" s="53"/>
      <c r="F28" s="53"/>
      <c r="G28" s="53"/>
      <c r="Y28" s="53"/>
    </row>
    <row r="29" spans="1:25" ht="15" customHeight="1">
      <c r="A29" s="53"/>
      <c r="B29" s="53"/>
      <c r="E29" s="53"/>
      <c r="F29" s="53"/>
      <c r="G29" s="53"/>
      <c r="Y29" s="53"/>
    </row>
    <row r="30" spans="1:25" ht="15" customHeight="1">
      <c r="A30" s="53"/>
      <c r="B30" s="53"/>
      <c r="E30" s="53"/>
      <c r="F30" s="53"/>
      <c r="G30" s="53"/>
      <c r="Y30" s="53"/>
    </row>
    <row r="31" spans="1:25" ht="15" customHeight="1">
      <c r="A31" s="53"/>
      <c r="B31" s="53"/>
      <c r="E31" s="53"/>
      <c r="F31" s="53"/>
      <c r="G31" s="53"/>
      <c r="Y31" s="53"/>
    </row>
    <row r="32" spans="1:25" ht="15" customHeight="1">
      <c r="A32" s="53"/>
      <c r="B32" s="53"/>
      <c r="E32" s="53"/>
      <c r="F32" s="53"/>
      <c r="G32" s="53"/>
      <c r="Y32" s="53"/>
    </row>
    <row r="33" spans="1:25" ht="15" customHeight="1">
      <c r="A33" s="53"/>
      <c r="B33" s="53"/>
      <c r="E33" s="53"/>
      <c r="F33" s="53"/>
      <c r="G33" s="53"/>
      <c r="Y33" s="53"/>
    </row>
    <row r="34" spans="1:25" ht="15" customHeight="1">
      <c r="A34" s="53"/>
      <c r="B34" s="53"/>
      <c r="E34" s="53"/>
      <c r="F34" s="53"/>
      <c r="G34" s="53"/>
      <c r="Y34" s="53"/>
    </row>
    <row r="35" spans="1:25" ht="15" customHeight="1">
      <c r="A35" s="53"/>
      <c r="B35" s="53"/>
      <c r="E35" s="53"/>
      <c r="F35" s="53"/>
      <c r="G35" s="53"/>
      <c r="Y35" s="53"/>
    </row>
    <row r="36" spans="1:25" ht="15" customHeight="1">
      <c r="A36" s="53"/>
      <c r="B36" s="53"/>
      <c r="E36" s="53"/>
      <c r="F36" s="53"/>
      <c r="G36" s="53"/>
      <c r="Y36" s="53"/>
    </row>
    <row r="37" spans="1:25" ht="15" customHeight="1">
      <c r="A37" s="53"/>
      <c r="B37" s="53"/>
      <c r="E37" s="53"/>
      <c r="F37" s="53"/>
      <c r="G37" s="53"/>
      <c r="Y37" s="53"/>
    </row>
    <row r="38" spans="1:25" ht="15" customHeight="1">
      <c r="A38" s="53"/>
      <c r="B38" s="53"/>
      <c r="E38" s="53"/>
      <c r="F38" s="53"/>
      <c r="G38" s="53"/>
      <c r="Y38" s="53"/>
    </row>
    <row r="39" spans="1:25" ht="15" customHeight="1">
      <c r="A39" s="53"/>
      <c r="B39" s="53"/>
      <c r="E39" s="53"/>
      <c r="F39" s="53"/>
      <c r="G39" s="53"/>
      <c r="Y39" s="53"/>
    </row>
    <row r="40" spans="1:25" ht="15" customHeight="1">
      <c r="A40" s="53"/>
      <c r="B40" s="53"/>
      <c r="E40" s="53"/>
      <c r="F40" s="53"/>
      <c r="G40" s="53"/>
      <c r="Y40" s="53"/>
    </row>
    <row r="41" spans="1:25" ht="15" customHeight="1">
      <c r="A41" s="53"/>
      <c r="B41" s="53"/>
      <c r="E41" s="53"/>
      <c r="F41" s="53"/>
      <c r="G41" s="53"/>
      <c r="Y41" s="53"/>
    </row>
    <row r="42" spans="1:25" ht="15" customHeight="1">
      <c r="A42" s="53"/>
      <c r="B42" s="53"/>
      <c r="E42" s="53"/>
      <c r="F42" s="53"/>
      <c r="G42" s="53"/>
      <c r="Y42" s="53"/>
    </row>
    <row r="43" spans="1:25" ht="15" customHeight="1">
      <c r="A43" s="53"/>
      <c r="B43" s="53"/>
      <c r="E43" s="53"/>
      <c r="F43" s="53"/>
      <c r="G43" s="53"/>
      <c r="Y43" s="53"/>
    </row>
    <row r="44" spans="1:25" ht="15" customHeight="1">
      <c r="A44" s="53"/>
      <c r="B44" s="53"/>
      <c r="E44" s="53"/>
      <c r="F44" s="53"/>
      <c r="G44" s="53"/>
      <c r="Y44" s="53"/>
    </row>
    <row r="45" spans="1:25" ht="15" customHeight="1">
      <c r="A45" s="53"/>
      <c r="B45" s="53"/>
      <c r="E45" s="53"/>
      <c r="F45" s="53"/>
      <c r="G45" s="53"/>
      <c r="Y45" s="53"/>
    </row>
    <row r="46" spans="1:25" ht="15" customHeight="1">
      <c r="A46" s="53"/>
      <c r="B46" s="53"/>
      <c r="E46" s="53"/>
      <c r="F46" s="53"/>
      <c r="G46" s="53"/>
      <c r="Y46" s="53"/>
    </row>
    <row r="47" spans="1:25" ht="15" customHeight="1">
      <c r="A47" s="53"/>
      <c r="B47" s="53"/>
      <c r="E47" s="53"/>
      <c r="F47" s="53"/>
      <c r="G47" s="53"/>
      <c r="Y47" s="53"/>
    </row>
    <row r="48" spans="1:25" ht="15" customHeight="1">
      <c r="A48" s="53"/>
      <c r="B48" s="53"/>
      <c r="E48" s="53"/>
      <c r="F48" s="53"/>
      <c r="G48" s="53"/>
      <c r="Y48" s="53"/>
    </row>
    <row r="49" spans="1:25" ht="15" customHeight="1">
      <c r="A49" s="53"/>
      <c r="B49" s="53"/>
      <c r="E49" s="53"/>
      <c r="F49" s="53"/>
      <c r="G49" s="53"/>
      <c r="Y49" s="53"/>
    </row>
    <row r="50" spans="1:25" ht="15" customHeight="1">
      <c r="A50" s="53"/>
      <c r="B50" s="53"/>
      <c r="E50" s="53"/>
      <c r="F50" s="53"/>
      <c r="G50" s="53"/>
      <c r="Y50" s="53"/>
    </row>
    <row r="51" spans="1:25" ht="15" customHeight="1">
      <c r="A51" s="53"/>
      <c r="B51" s="53"/>
      <c r="E51" s="53"/>
      <c r="F51" s="53"/>
      <c r="G51" s="53"/>
      <c r="Y51" s="53"/>
    </row>
    <row r="52" spans="1:25" ht="15" customHeight="1">
      <c r="A52" s="53"/>
      <c r="B52" s="53"/>
      <c r="E52" s="53"/>
      <c r="F52" s="53"/>
      <c r="G52" s="53"/>
      <c r="Y52" s="53"/>
    </row>
    <row r="53" spans="1:25" ht="15" customHeight="1">
      <c r="A53" s="53"/>
      <c r="B53" s="53"/>
      <c r="E53" s="53"/>
      <c r="F53" s="53"/>
      <c r="G53" s="53"/>
      <c r="Y53" s="53"/>
    </row>
    <row r="54" spans="1:25" ht="15" customHeight="1">
      <c r="A54" s="53"/>
      <c r="B54" s="53"/>
      <c r="E54" s="53"/>
      <c r="F54" s="53"/>
      <c r="G54" s="53"/>
      <c r="Y54" s="53"/>
    </row>
    <row r="55" spans="1:25" ht="15" customHeight="1">
      <c r="A55" s="53"/>
      <c r="B55" s="53"/>
      <c r="E55" s="53"/>
      <c r="F55" s="53"/>
      <c r="G55" s="53"/>
      <c r="Y55" s="53"/>
    </row>
    <row r="56" spans="1:25" ht="15" customHeight="1">
      <c r="A56" s="53"/>
      <c r="B56" s="53"/>
      <c r="E56" s="53"/>
      <c r="F56" s="53"/>
      <c r="G56" s="53"/>
      <c r="Y56" s="53"/>
    </row>
    <row r="57" spans="1:25" ht="15" customHeight="1">
      <c r="A57" s="53"/>
      <c r="B57" s="53"/>
      <c r="E57" s="53"/>
      <c r="F57" s="53"/>
      <c r="G57" s="53"/>
      <c r="Y57" s="53"/>
    </row>
    <row r="58" spans="1:25" ht="15" customHeight="1">
      <c r="A58" s="53"/>
      <c r="B58" s="53"/>
      <c r="E58" s="53"/>
      <c r="F58" s="53"/>
      <c r="G58" s="53"/>
      <c r="Y58" s="53"/>
    </row>
    <row r="59" spans="1:25" ht="15" customHeight="1">
      <c r="A59" s="53"/>
      <c r="B59" s="53"/>
      <c r="E59" s="53"/>
      <c r="F59" s="53"/>
      <c r="G59" s="53"/>
      <c r="Y59" s="53"/>
    </row>
  </sheetData>
  <mergeCells count="13">
    <mergeCell ref="B22:E22"/>
    <mergeCell ref="M2:N2"/>
    <mergeCell ref="O2:R2"/>
    <mergeCell ref="S2:T2"/>
    <mergeCell ref="C2:C3"/>
    <mergeCell ref="D2:D3"/>
    <mergeCell ref="E2:E3"/>
    <mergeCell ref="F2:F3"/>
    <mergeCell ref="U2:W2"/>
    <mergeCell ref="G2:G3"/>
    <mergeCell ref="H2:H3"/>
    <mergeCell ref="I2:J2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0" sqref="H10"/>
    </sheetView>
  </sheetViews>
  <sheetFormatPr defaultColWidth="9.00390625" defaultRowHeight="15" customHeight="1"/>
  <cols>
    <col min="1" max="1" width="3.875" style="90" bestFit="1" customWidth="1"/>
    <col min="2" max="2" width="2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125" style="93" bestFit="1" customWidth="1"/>
    <col min="7" max="7" width="7.125" style="93" bestFit="1" customWidth="1"/>
    <col min="8" max="8" width="7.75390625" style="53" customWidth="1"/>
    <col min="9" max="9" width="12.25390625" style="53" bestFit="1" customWidth="1"/>
    <col min="10" max="10" width="8.25390625" style="53" bestFit="1" customWidth="1"/>
    <col min="11" max="11" width="13.375" style="53" bestFit="1" customWidth="1"/>
    <col min="12" max="12" width="8.75390625" style="53" bestFit="1" customWidth="1"/>
    <col min="13" max="13" width="13.375" style="53" customWidth="1"/>
    <col min="14" max="14" width="8.75390625" style="53" bestFit="1" customWidth="1"/>
    <col min="15" max="15" width="13.75390625" style="53" bestFit="1" customWidth="1"/>
    <col min="16" max="16" width="8.375" style="53" customWidth="1"/>
    <col min="17" max="17" width="9.25390625" style="53" customWidth="1"/>
    <col min="18" max="18" width="6.125" style="53" bestFit="1" customWidth="1"/>
    <col min="19" max="19" width="13.375" style="53" customWidth="1"/>
    <col min="20" max="20" width="8.00390625" style="53" bestFit="1" customWidth="1"/>
    <col min="21" max="21" width="15.125" style="53" bestFit="1" customWidth="1"/>
    <col min="22" max="22" width="10.625" style="53" bestFit="1" customWidth="1"/>
    <col min="23" max="23" width="8.875" style="53" bestFit="1" customWidth="1"/>
    <col min="24" max="24" width="12.375" style="53" bestFit="1" customWidth="1"/>
    <col min="25" max="25" width="9.12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5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  <c r="Y1" s="10"/>
    </row>
    <row r="2" spans="2:25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  <c r="Y2" s="13"/>
    </row>
    <row r="3" spans="1:25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22" t="s">
        <v>12</v>
      </c>
      <c r="T3" s="23" t="s">
        <v>16</v>
      </c>
      <c r="U3" s="24" t="s">
        <v>12</v>
      </c>
      <c r="V3" s="25" t="s">
        <v>13</v>
      </c>
      <c r="W3" s="26" t="s">
        <v>15</v>
      </c>
      <c r="Y3" s="13"/>
    </row>
    <row r="4" spans="1:25" s="11" customFormat="1" ht="15" customHeight="1" thickBot="1">
      <c r="A4" s="27"/>
      <c r="B4" s="99">
        <v>1</v>
      </c>
      <c r="C4" s="96" t="s">
        <v>47</v>
      </c>
      <c r="D4" s="94">
        <v>38821</v>
      </c>
      <c r="E4" s="29" t="s">
        <v>23</v>
      </c>
      <c r="F4" s="29">
        <v>94</v>
      </c>
      <c r="G4" s="30">
        <v>96</v>
      </c>
      <c r="H4" s="30">
        <v>1</v>
      </c>
      <c r="I4" s="31">
        <v>32117</v>
      </c>
      <c r="J4" s="32">
        <v>4354</v>
      </c>
      <c r="K4" s="31">
        <v>108298</v>
      </c>
      <c r="L4" s="32">
        <v>14326</v>
      </c>
      <c r="M4" s="31">
        <v>96092</v>
      </c>
      <c r="N4" s="32">
        <v>12748</v>
      </c>
      <c r="O4" s="33">
        <f aca="true" t="shared" si="0" ref="O4:O16">+I4+K4+M4</f>
        <v>236507</v>
      </c>
      <c r="P4" s="34">
        <f aca="true" t="shared" si="1" ref="P4:P16">+J4+L4+N4</f>
        <v>31428</v>
      </c>
      <c r="Q4" s="35">
        <f aca="true" t="shared" si="2" ref="Q4:Q16">IF(O4&lt;&gt;0,P4/G4,"")</f>
        <v>327.375</v>
      </c>
      <c r="R4" s="36">
        <f aca="true" t="shared" si="3" ref="R4:R16">IF(O4&lt;&gt;0,O4/P4,"")</f>
        <v>7.525359551991855</v>
      </c>
      <c r="S4" s="33">
        <v>120496</v>
      </c>
      <c r="T4" s="38">
        <f aca="true" t="shared" si="4" ref="T4:T16">IF(S4&lt;&gt;0,-(S4-O4)/S4,"")</f>
        <v>0.9627788474306201</v>
      </c>
      <c r="U4" s="31">
        <v>357935</v>
      </c>
      <c r="V4" s="39">
        <v>46027</v>
      </c>
      <c r="W4" s="40">
        <f aca="true" t="shared" si="5" ref="W4:W16">U4/V4</f>
        <v>7.776631107828014</v>
      </c>
      <c r="Y4" s="13"/>
    </row>
    <row r="5" spans="1:25" s="11" customFormat="1" ht="15" customHeight="1" thickBot="1">
      <c r="A5" s="27"/>
      <c r="B5" s="99">
        <v>2</v>
      </c>
      <c r="C5" s="96" t="s">
        <v>40</v>
      </c>
      <c r="D5" s="94">
        <v>38807</v>
      </c>
      <c r="E5" s="29" t="s">
        <v>23</v>
      </c>
      <c r="F5" s="29">
        <v>62</v>
      </c>
      <c r="G5" s="30">
        <v>61</v>
      </c>
      <c r="H5" s="30">
        <v>3</v>
      </c>
      <c r="I5" s="31">
        <v>14736</v>
      </c>
      <c r="J5" s="32">
        <v>1847</v>
      </c>
      <c r="K5" s="31">
        <v>23522</v>
      </c>
      <c r="L5" s="32">
        <v>2945</v>
      </c>
      <c r="M5" s="31">
        <v>20755</v>
      </c>
      <c r="N5" s="32">
        <v>2599</v>
      </c>
      <c r="O5" s="33">
        <f t="shared" si="0"/>
        <v>59013</v>
      </c>
      <c r="P5" s="34">
        <f t="shared" si="1"/>
        <v>7391</v>
      </c>
      <c r="Q5" s="35">
        <f t="shared" si="2"/>
        <v>121.1639344262295</v>
      </c>
      <c r="R5" s="36">
        <f t="shared" si="3"/>
        <v>7.984440535786768</v>
      </c>
      <c r="S5" s="33">
        <v>134070</v>
      </c>
      <c r="T5" s="38">
        <f t="shared" si="4"/>
        <v>-0.5598344148579101</v>
      </c>
      <c r="U5" s="31">
        <v>474418</v>
      </c>
      <c r="V5" s="39">
        <v>58563</v>
      </c>
      <c r="W5" s="40">
        <f t="shared" si="5"/>
        <v>8.100985263733074</v>
      </c>
      <c r="Y5" s="13"/>
    </row>
    <row r="6" spans="1:25" s="11" customFormat="1" ht="15" customHeight="1" thickBot="1">
      <c r="A6" s="27"/>
      <c r="B6" s="99">
        <v>3</v>
      </c>
      <c r="C6" s="96" t="s">
        <v>19</v>
      </c>
      <c r="D6" s="94">
        <v>38793</v>
      </c>
      <c r="E6" s="29" t="s">
        <v>22</v>
      </c>
      <c r="F6" s="29">
        <v>129</v>
      </c>
      <c r="G6" s="30">
        <v>72</v>
      </c>
      <c r="H6" s="30">
        <v>5</v>
      </c>
      <c r="I6" s="31">
        <v>10629</v>
      </c>
      <c r="J6" s="32">
        <v>2258</v>
      </c>
      <c r="K6" s="31">
        <v>18416</v>
      </c>
      <c r="L6" s="32">
        <v>3754</v>
      </c>
      <c r="M6" s="31">
        <v>17550</v>
      </c>
      <c r="N6" s="32">
        <v>3565</v>
      </c>
      <c r="O6" s="33">
        <f t="shared" si="0"/>
        <v>46595</v>
      </c>
      <c r="P6" s="34">
        <f t="shared" si="1"/>
        <v>9577</v>
      </c>
      <c r="Q6" s="35">
        <f t="shared" si="2"/>
        <v>133.01388888888889</v>
      </c>
      <c r="R6" s="36">
        <f t="shared" si="3"/>
        <v>4.865302286728621</v>
      </c>
      <c r="S6" s="98">
        <v>93332</v>
      </c>
      <c r="T6" s="38">
        <f t="shared" si="4"/>
        <v>-0.5007607251532165</v>
      </c>
      <c r="U6" s="31">
        <v>1702389</v>
      </c>
      <c r="V6" s="39">
        <v>252880</v>
      </c>
      <c r="W6" s="40">
        <f t="shared" si="5"/>
        <v>6.732003321733629</v>
      </c>
      <c r="Y6" s="13"/>
    </row>
    <row r="7" spans="1:25" s="11" customFormat="1" ht="15" customHeight="1" thickBot="1">
      <c r="A7" s="27"/>
      <c r="B7" s="99">
        <v>4</v>
      </c>
      <c r="C7" s="54" t="s">
        <v>25</v>
      </c>
      <c r="D7" s="95">
        <v>38786</v>
      </c>
      <c r="E7" s="42" t="s">
        <v>26</v>
      </c>
      <c r="F7" s="42">
        <v>63</v>
      </c>
      <c r="G7" s="43">
        <v>9</v>
      </c>
      <c r="H7" s="43">
        <v>6</v>
      </c>
      <c r="I7" s="44">
        <v>673</v>
      </c>
      <c r="J7" s="45">
        <v>123</v>
      </c>
      <c r="K7" s="44">
        <v>938</v>
      </c>
      <c r="L7" s="45">
        <v>185</v>
      </c>
      <c r="M7" s="44">
        <v>1311</v>
      </c>
      <c r="N7" s="45">
        <v>255</v>
      </c>
      <c r="O7" s="46">
        <f t="shared" si="0"/>
        <v>2922</v>
      </c>
      <c r="P7" s="47">
        <f t="shared" si="1"/>
        <v>563</v>
      </c>
      <c r="Q7" s="48">
        <f t="shared" si="2"/>
        <v>62.55555555555556</v>
      </c>
      <c r="R7" s="49">
        <f t="shared" si="3"/>
        <v>5.190053285968029</v>
      </c>
      <c r="S7" s="44">
        <v>1239</v>
      </c>
      <c r="T7" s="50">
        <f t="shared" si="4"/>
        <v>1.3583535108958837</v>
      </c>
      <c r="U7" s="44">
        <v>497762</v>
      </c>
      <c r="V7" s="51">
        <v>61663</v>
      </c>
      <c r="W7" s="52">
        <f t="shared" si="5"/>
        <v>8.072296190584305</v>
      </c>
      <c r="Y7" s="13"/>
    </row>
    <row r="8" spans="1:26" ht="15" customHeight="1" thickBot="1">
      <c r="A8" s="27"/>
      <c r="B8" s="99">
        <v>5</v>
      </c>
      <c r="C8" s="54" t="s">
        <v>20</v>
      </c>
      <c r="D8" s="95">
        <v>38779</v>
      </c>
      <c r="E8" s="42" t="s">
        <v>23</v>
      </c>
      <c r="F8" s="42">
        <v>72</v>
      </c>
      <c r="G8" s="43">
        <v>10</v>
      </c>
      <c r="H8" s="43">
        <v>7</v>
      </c>
      <c r="I8" s="44">
        <v>370</v>
      </c>
      <c r="J8" s="45">
        <v>88</v>
      </c>
      <c r="K8" s="44">
        <v>1172</v>
      </c>
      <c r="L8" s="45">
        <v>224</v>
      </c>
      <c r="M8" s="44">
        <v>1279</v>
      </c>
      <c r="N8" s="45">
        <v>233</v>
      </c>
      <c r="O8" s="46">
        <f t="shared" si="0"/>
        <v>2821</v>
      </c>
      <c r="P8" s="47">
        <f t="shared" si="1"/>
        <v>545</v>
      </c>
      <c r="Q8" s="48">
        <f t="shared" si="2"/>
        <v>54.5</v>
      </c>
      <c r="R8" s="49">
        <f t="shared" si="3"/>
        <v>5.176146788990826</v>
      </c>
      <c r="S8" s="97">
        <v>12074</v>
      </c>
      <c r="T8" s="50">
        <f t="shared" si="4"/>
        <v>-0.7663574623157198</v>
      </c>
      <c r="U8" s="44">
        <v>935824</v>
      </c>
      <c r="V8" s="51">
        <v>135375</v>
      </c>
      <c r="W8" s="52">
        <f t="shared" si="5"/>
        <v>6.9128273314866115</v>
      </c>
      <c r="X8" s="10"/>
      <c r="Y8" s="53"/>
      <c r="Z8" s="10"/>
    </row>
    <row r="9" spans="1:26" ht="15" customHeight="1" thickBot="1">
      <c r="A9" s="27"/>
      <c r="B9" s="99">
        <v>6</v>
      </c>
      <c r="C9" s="54" t="s">
        <v>27</v>
      </c>
      <c r="D9" s="95">
        <v>38751</v>
      </c>
      <c r="E9" s="42" t="s">
        <v>24</v>
      </c>
      <c r="F9" s="42">
        <v>51</v>
      </c>
      <c r="G9" s="43">
        <v>4</v>
      </c>
      <c r="H9" s="43">
        <v>10</v>
      </c>
      <c r="I9" s="44">
        <v>445</v>
      </c>
      <c r="J9" s="45">
        <v>74</v>
      </c>
      <c r="K9" s="44">
        <v>636</v>
      </c>
      <c r="L9" s="45">
        <v>111</v>
      </c>
      <c r="M9" s="44">
        <v>934</v>
      </c>
      <c r="N9" s="45">
        <v>155</v>
      </c>
      <c r="O9" s="46">
        <f t="shared" si="0"/>
        <v>2015</v>
      </c>
      <c r="P9" s="47">
        <f t="shared" si="1"/>
        <v>340</v>
      </c>
      <c r="Q9" s="48">
        <f t="shared" si="2"/>
        <v>85</v>
      </c>
      <c r="R9" s="49">
        <f t="shared" si="3"/>
        <v>5.926470588235294</v>
      </c>
      <c r="S9" s="44">
        <v>1364</v>
      </c>
      <c r="T9" s="50">
        <f t="shared" si="4"/>
        <v>0.4772727272727273</v>
      </c>
      <c r="U9" s="44">
        <v>1309631</v>
      </c>
      <c r="V9" s="51">
        <v>169515</v>
      </c>
      <c r="W9" s="52">
        <f t="shared" si="5"/>
        <v>7.725752883225673</v>
      </c>
      <c r="X9" s="10"/>
      <c r="Y9" s="53"/>
      <c r="Z9" s="10"/>
    </row>
    <row r="10" spans="1:26" ht="15" customHeight="1" thickBot="1">
      <c r="A10" s="27"/>
      <c r="B10" s="99">
        <v>7</v>
      </c>
      <c r="C10" s="54" t="s">
        <v>21</v>
      </c>
      <c r="D10" s="95">
        <v>38772</v>
      </c>
      <c r="E10" s="42" t="s">
        <v>24</v>
      </c>
      <c r="F10" s="42">
        <v>62</v>
      </c>
      <c r="G10" s="43">
        <v>4</v>
      </c>
      <c r="H10" s="43">
        <v>8</v>
      </c>
      <c r="I10" s="44">
        <v>365</v>
      </c>
      <c r="J10" s="45">
        <v>98</v>
      </c>
      <c r="K10" s="44">
        <v>459</v>
      </c>
      <c r="L10" s="45">
        <v>109</v>
      </c>
      <c r="M10" s="44">
        <v>455</v>
      </c>
      <c r="N10" s="45">
        <v>108</v>
      </c>
      <c r="O10" s="46">
        <f t="shared" si="0"/>
        <v>1279</v>
      </c>
      <c r="P10" s="47">
        <f t="shared" si="1"/>
        <v>315</v>
      </c>
      <c r="Q10" s="48">
        <f t="shared" si="2"/>
        <v>78.75</v>
      </c>
      <c r="R10" s="49">
        <f t="shared" si="3"/>
        <v>4.06031746031746</v>
      </c>
      <c r="S10" s="44">
        <v>1781</v>
      </c>
      <c r="T10" s="50">
        <f t="shared" si="4"/>
        <v>-0.2818641212801797</v>
      </c>
      <c r="U10" s="44">
        <v>807015</v>
      </c>
      <c r="V10" s="51">
        <v>104802</v>
      </c>
      <c r="W10" s="52">
        <f t="shared" si="5"/>
        <v>7.700377855384439</v>
      </c>
      <c r="X10" s="10"/>
      <c r="Y10" s="53"/>
      <c r="Z10" s="10"/>
    </row>
    <row r="11" spans="1:26" ht="15" customHeight="1" thickBot="1">
      <c r="A11" s="27"/>
      <c r="B11" s="99">
        <v>8</v>
      </c>
      <c r="C11" s="54" t="s">
        <v>31</v>
      </c>
      <c r="D11" s="95">
        <v>38730</v>
      </c>
      <c r="E11" s="42" t="s">
        <v>23</v>
      </c>
      <c r="F11" s="42">
        <v>116</v>
      </c>
      <c r="G11" s="43">
        <v>3</v>
      </c>
      <c r="H11" s="42">
        <v>14</v>
      </c>
      <c r="I11" s="56">
        <v>90</v>
      </c>
      <c r="J11" s="45">
        <v>19</v>
      </c>
      <c r="K11" s="56">
        <v>304</v>
      </c>
      <c r="L11" s="45">
        <v>63</v>
      </c>
      <c r="M11" s="56">
        <v>420</v>
      </c>
      <c r="N11" s="45">
        <v>91</v>
      </c>
      <c r="O11" s="57">
        <f t="shared" si="0"/>
        <v>814</v>
      </c>
      <c r="P11" s="47">
        <f t="shared" si="1"/>
        <v>173</v>
      </c>
      <c r="Q11" s="48">
        <f t="shared" si="2"/>
        <v>57.666666666666664</v>
      </c>
      <c r="R11" s="49">
        <f t="shared" si="3"/>
        <v>4.705202312138728</v>
      </c>
      <c r="S11" s="56">
        <v>951</v>
      </c>
      <c r="T11" s="50">
        <f t="shared" si="4"/>
        <v>-0.1440588853838065</v>
      </c>
      <c r="U11" s="56">
        <v>3271014</v>
      </c>
      <c r="V11" s="51">
        <v>465241</v>
      </c>
      <c r="W11" s="52">
        <f t="shared" si="5"/>
        <v>7.030794792376424</v>
      </c>
      <c r="X11" s="10"/>
      <c r="Y11" s="53"/>
      <c r="Z11" s="10"/>
    </row>
    <row r="12" spans="1:25" s="9" customFormat="1" ht="15" customHeight="1" thickBot="1">
      <c r="A12" s="27"/>
      <c r="B12" s="99">
        <v>9</v>
      </c>
      <c r="C12" s="54" t="s">
        <v>30</v>
      </c>
      <c r="D12" s="95">
        <v>38765</v>
      </c>
      <c r="E12" s="42" t="s">
        <v>24</v>
      </c>
      <c r="F12" s="42">
        <v>41</v>
      </c>
      <c r="G12" s="43">
        <v>2</v>
      </c>
      <c r="H12" s="42">
        <v>9</v>
      </c>
      <c r="I12" s="56">
        <v>37</v>
      </c>
      <c r="J12" s="45">
        <v>9</v>
      </c>
      <c r="K12" s="56">
        <v>92</v>
      </c>
      <c r="L12" s="45">
        <v>20</v>
      </c>
      <c r="M12" s="56">
        <v>193</v>
      </c>
      <c r="N12" s="45">
        <v>41</v>
      </c>
      <c r="O12" s="57">
        <f t="shared" si="0"/>
        <v>322</v>
      </c>
      <c r="P12" s="47">
        <f t="shared" si="1"/>
        <v>70</v>
      </c>
      <c r="Q12" s="48">
        <f t="shared" si="2"/>
        <v>35</v>
      </c>
      <c r="R12" s="49">
        <f t="shared" si="3"/>
        <v>4.6</v>
      </c>
      <c r="S12" s="56">
        <v>3825</v>
      </c>
      <c r="T12" s="50">
        <f t="shared" si="4"/>
        <v>-0.9158169934640523</v>
      </c>
      <c r="U12" s="44">
        <v>330916</v>
      </c>
      <c r="V12" s="51">
        <v>44777</v>
      </c>
      <c r="W12" s="52">
        <f t="shared" si="5"/>
        <v>7.3903119905308525</v>
      </c>
      <c r="X12" s="10"/>
      <c r="Y12" s="10"/>
    </row>
    <row r="13" spans="1:25" s="9" customFormat="1" ht="15" customHeight="1" thickBot="1">
      <c r="A13" s="27"/>
      <c r="B13" s="99">
        <v>10</v>
      </c>
      <c r="C13" s="54" t="s">
        <v>32</v>
      </c>
      <c r="D13" s="55">
        <v>39060</v>
      </c>
      <c r="E13" s="42" t="s">
        <v>23</v>
      </c>
      <c r="F13" s="42">
        <v>77</v>
      </c>
      <c r="G13" s="43">
        <v>2</v>
      </c>
      <c r="H13" s="42">
        <v>19</v>
      </c>
      <c r="I13" s="56">
        <v>0</v>
      </c>
      <c r="J13" s="45">
        <v>0</v>
      </c>
      <c r="K13" s="56">
        <v>185</v>
      </c>
      <c r="L13" s="45">
        <v>36</v>
      </c>
      <c r="M13" s="56">
        <v>86</v>
      </c>
      <c r="N13" s="45">
        <v>17</v>
      </c>
      <c r="O13" s="57">
        <f t="shared" si="0"/>
        <v>271</v>
      </c>
      <c r="P13" s="47">
        <f t="shared" si="1"/>
        <v>53</v>
      </c>
      <c r="Q13" s="48">
        <f t="shared" si="2"/>
        <v>26.5</v>
      </c>
      <c r="R13" s="49">
        <f t="shared" si="3"/>
        <v>5.113207547169812</v>
      </c>
      <c r="S13" s="56">
        <v>588</v>
      </c>
      <c r="T13" s="50">
        <f t="shared" si="4"/>
        <v>-0.5391156462585034</v>
      </c>
      <c r="U13" s="56">
        <v>1921507</v>
      </c>
      <c r="V13" s="51">
        <v>280647</v>
      </c>
      <c r="W13" s="52">
        <f t="shared" si="5"/>
        <v>6.846704222742448</v>
      </c>
      <c r="X13" s="10"/>
      <c r="Y13" s="10"/>
    </row>
    <row r="14" spans="1:25" s="9" customFormat="1" ht="15" customHeight="1" thickBot="1">
      <c r="A14" s="27"/>
      <c r="B14" s="99">
        <v>11</v>
      </c>
      <c r="C14" s="58" t="s">
        <v>33</v>
      </c>
      <c r="D14" s="55">
        <v>38758</v>
      </c>
      <c r="E14" s="42" t="s">
        <v>24</v>
      </c>
      <c r="F14" s="42">
        <v>46</v>
      </c>
      <c r="G14" s="43">
        <v>2</v>
      </c>
      <c r="H14" s="42">
        <v>10</v>
      </c>
      <c r="I14" s="56">
        <v>91</v>
      </c>
      <c r="J14" s="45">
        <v>13</v>
      </c>
      <c r="K14" s="56">
        <v>49</v>
      </c>
      <c r="L14" s="45">
        <v>7</v>
      </c>
      <c r="M14" s="56">
        <v>40</v>
      </c>
      <c r="N14" s="45">
        <v>4</v>
      </c>
      <c r="O14" s="57">
        <f t="shared" si="0"/>
        <v>180</v>
      </c>
      <c r="P14" s="47">
        <f t="shared" si="1"/>
        <v>24</v>
      </c>
      <c r="Q14" s="48">
        <f t="shared" si="2"/>
        <v>12</v>
      </c>
      <c r="R14" s="49">
        <f t="shared" si="3"/>
        <v>7.5</v>
      </c>
      <c r="S14" s="56">
        <v>500</v>
      </c>
      <c r="T14" s="50">
        <f t="shared" si="4"/>
        <v>-0.64</v>
      </c>
      <c r="U14" s="56">
        <v>180343</v>
      </c>
      <c r="V14" s="51">
        <v>23775</v>
      </c>
      <c r="W14" s="52">
        <f t="shared" si="5"/>
        <v>7.5854048370136695</v>
      </c>
      <c r="X14" s="10"/>
      <c r="Y14" s="10"/>
    </row>
    <row r="15" spans="1:25" s="9" customFormat="1" ht="15" customHeight="1" thickBot="1">
      <c r="A15" s="27"/>
      <c r="B15" s="99">
        <v>12</v>
      </c>
      <c r="C15" s="58" t="s">
        <v>48</v>
      </c>
      <c r="D15" s="55">
        <v>38506</v>
      </c>
      <c r="E15" s="42" t="s">
        <v>38</v>
      </c>
      <c r="F15" s="42">
        <v>106</v>
      </c>
      <c r="G15" s="43">
        <v>1</v>
      </c>
      <c r="H15" s="42">
        <v>46</v>
      </c>
      <c r="I15" s="56">
        <v>20</v>
      </c>
      <c r="J15" s="45">
        <v>10</v>
      </c>
      <c r="K15" s="56">
        <v>57</v>
      </c>
      <c r="L15" s="45">
        <v>26</v>
      </c>
      <c r="M15" s="56">
        <v>90</v>
      </c>
      <c r="N15" s="45">
        <v>42</v>
      </c>
      <c r="O15" s="57">
        <f t="shared" si="0"/>
        <v>167</v>
      </c>
      <c r="P15" s="47">
        <f t="shared" si="1"/>
        <v>78</v>
      </c>
      <c r="Q15" s="48">
        <f t="shared" si="2"/>
        <v>78</v>
      </c>
      <c r="R15" s="49">
        <f t="shared" si="3"/>
        <v>2.141025641025641</v>
      </c>
      <c r="S15" s="56"/>
      <c r="T15" s="50">
        <f t="shared" si="4"/>
      </c>
      <c r="U15" s="56">
        <v>1514702</v>
      </c>
      <c r="V15" s="51">
        <v>235817</v>
      </c>
      <c r="W15" s="52">
        <f t="shared" si="5"/>
        <v>6.423209522638317</v>
      </c>
      <c r="X15" s="10"/>
      <c r="Y15" s="10"/>
    </row>
    <row r="16" spans="1:25" s="9" customFormat="1" ht="15" customHeight="1" thickBot="1">
      <c r="A16" s="27"/>
      <c r="B16" s="99">
        <v>13</v>
      </c>
      <c r="C16" s="58" t="s">
        <v>37</v>
      </c>
      <c r="D16" s="55">
        <v>38653</v>
      </c>
      <c r="E16" s="42" t="s">
        <v>38</v>
      </c>
      <c r="F16" s="42">
        <v>92</v>
      </c>
      <c r="G16" s="43">
        <v>1</v>
      </c>
      <c r="H16" s="42">
        <v>23</v>
      </c>
      <c r="I16" s="56"/>
      <c r="J16" s="45"/>
      <c r="K16" s="56"/>
      <c r="L16" s="45"/>
      <c r="M16" s="56"/>
      <c r="N16" s="45"/>
      <c r="O16" s="57">
        <f t="shared" si="0"/>
        <v>0</v>
      </c>
      <c r="P16" s="47">
        <f t="shared" si="1"/>
        <v>0</v>
      </c>
      <c r="Q16" s="48">
        <f t="shared" si="2"/>
      </c>
      <c r="R16" s="49">
        <f t="shared" si="3"/>
      </c>
      <c r="S16" s="56">
        <v>202</v>
      </c>
      <c r="T16" s="50">
        <f t="shared" si="4"/>
        <v>-1</v>
      </c>
      <c r="U16" s="56">
        <v>1041633</v>
      </c>
      <c r="V16" s="51">
        <v>151710</v>
      </c>
      <c r="W16" s="52">
        <f t="shared" si="5"/>
        <v>6.865948190626854</v>
      </c>
      <c r="X16" s="10"/>
      <c r="Y16" s="10"/>
    </row>
    <row r="17" spans="1:29" s="74" customFormat="1" ht="15" customHeight="1">
      <c r="A17" s="59"/>
      <c r="B17" s="60"/>
      <c r="C17" s="61"/>
      <c r="D17" s="62"/>
      <c r="E17" s="63"/>
      <c r="F17" s="64"/>
      <c r="G17" s="64"/>
      <c r="H17" s="64"/>
      <c r="I17" s="65"/>
      <c r="J17" s="66"/>
      <c r="K17" s="65"/>
      <c r="L17" s="66"/>
      <c r="M17" s="65"/>
      <c r="N17" s="66"/>
      <c r="O17" s="67"/>
      <c r="P17" s="68"/>
      <c r="Q17" s="69"/>
      <c r="R17" s="70"/>
      <c r="S17" s="65"/>
      <c r="T17" s="71"/>
      <c r="U17" s="71"/>
      <c r="V17" s="71"/>
      <c r="W17" s="71"/>
      <c r="X17" s="72"/>
      <c r="Y17" s="73"/>
      <c r="Z17" s="72"/>
      <c r="AA17" s="72"/>
      <c r="AB17" s="72"/>
      <c r="AC17" s="72"/>
    </row>
    <row r="18" spans="1:29" s="88" customFormat="1" ht="15" customHeight="1">
      <c r="A18" s="75"/>
      <c r="B18" s="201" t="s">
        <v>17</v>
      </c>
      <c r="C18" s="202"/>
      <c r="D18" s="202"/>
      <c r="E18" s="203"/>
      <c r="F18" s="76">
        <f>SUM(F4:F17)</f>
        <v>1011</v>
      </c>
      <c r="G18" s="76">
        <f>SUM(G4:G17)</f>
        <v>267</v>
      </c>
      <c r="H18" s="77"/>
      <c r="I18" s="78">
        <f aca="true" t="shared" si="6" ref="I18:P18">SUM(I4:I17)</f>
        <v>59573</v>
      </c>
      <c r="J18" s="79">
        <f t="shared" si="6"/>
        <v>8893</v>
      </c>
      <c r="K18" s="78">
        <f t="shared" si="6"/>
        <v>154128</v>
      </c>
      <c r="L18" s="79">
        <f t="shared" si="6"/>
        <v>21806</v>
      </c>
      <c r="M18" s="78">
        <f t="shared" si="6"/>
        <v>139205</v>
      </c>
      <c r="N18" s="79">
        <f t="shared" si="6"/>
        <v>19858</v>
      </c>
      <c r="O18" s="80">
        <f t="shared" si="6"/>
        <v>352906</v>
      </c>
      <c r="P18" s="81">
        <f t="shared" si="6"/>
        <v>50557</v>
      </c>
      <c r="Q18" s="82">
        <f>IF(O18&lt;&gt;0,P18/G18,"")</f>
        <v>189.35205992509364</v>
      </c>
      <c r="R18" s="83">
        <f>IF(O18&lt;&gt;0,O18/P18,"")</f>
        <v>6.9803588029353</v>
      </c>
      <c r="S18" s="78">
        <f>SUM(S4:S17)</f>
        <v>370422</v>
      </c>
      <c r="T18" s="84">
        <f>IF(S18&lt;&gt;0,-(S18-O18)/S18,"")</f>
        <v>-0.04728660824681039</v>
      </c>
      <c r="U18" s="85"/>
      <c r="V18" s="86"/>
      <c r="W18" s="87"/>
      <c r="Y18" s="89"/>
      <c r="AC18" s="88" t="s">
        <v>18</v>
      </c>
    </row>
  </sheetData>
  <mergeCells count="13">
    <mergeCell ref="B18:E18"/>
    <mergeCell ref="M2:N2"/>
    <mergeCell ref="O2:R2"/>
    <mergeCell ref="S2:T2"/>
    <mergeCell ref="C2:C3"/>
    <mergeCell ref="D2:D3"/>
    <mergeCell ref="E2:E3"/>
    <mergeCell ref="F2:F3"/>
    <mergeCell ref="U2:W2"/>
    <mergeCell ref="G2:G3"/>
    <mergeCell ref="H2:H3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selection activeCell="B19" sqref="B19:E19"/>
    </sheetView>
  </sheetViews>
  <sheetFormatPr defaultColWidth="9.00390625" defaultRowHeight="15" customHeight="1"/>
  <cols>
    <col min="1" max="1" width="3.875" style="90" bestFit="1" customWidth="1"/>
    <col min="2" max="2" width="2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125" style="93" bestFit="1" customWidth="1"/>
    <col min="7" max="7" width="7.125" style="93" bestFit="1" customWidth="1"/>
    <col min="8" max="8" width="7.75390625" style="53" customWidth="1"/>
    <col min="9" max="9" width="12.25390625" style="53" bestFit="1" customWidth="1"/>
    <col min="10" max="10" width="8.25390625" style="53" bestFit="1" customWidth="1"/>
    <col min="11" max="11" width="13.375" style="53" bestFit="1" customWidth="1"/>
    <col min="12" max="12" width="8.75390625" style="53" bestFit="1" customWidth="1"/>
    <col min="13" max="13" width="13.375" style="53" customWidth="1"/>
    <col min="14" max="14" width="8.75390625" style="53" bestFit="1" customWidth="1"/>
    <col min="15" max="15" width="13.75390625" style="53" bestFit="1" customWidth="1"/>
    <col min="16" max="16" width="8.375" style="53" customWidth="1"/>
    <col min="17" max="17" width="9.25390625" style="53" customWidth="1"/>
    <col min="18" max="18" width="6.125" style="53" bestFit="1" customWidth="1"/>
    <col min="19" max="19" width="13.375" style="53" customWidth="1"/>
    <col min="20" max="20" width="8.00390625" style="53" bestFit="1" customWidth="1"/>
    <col min="21" max="21" width="15.125" style="53" bestFit="1" customWidth="1"/>
    <col min="22" max="22" width="10.625" style="53" bestFit="1" customWidth="1"/>
    <col min="23" max="23" width="8.875" style="53" bestFit="1" customWidth="1"/>
    <col min="24" max="24" width="12.375" style="53" bestFit="1" customWidth="1"/>
    <col min="25" max="25" width="9.12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5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  <c r="Y1" s="10"/>
    </row>
    <row r="2" spans="2:25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  <c r="Y2" s="13"/>
    </row>
    <row r="3" spans="1:25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22" t="s">
        <v>12</v>
      </c>
      <c r="T3" s="23" t="s">
        <v>16</v>
      </c>
      <c r="U3" s="24" t="s">
        <v>12</v>
      </c>
      <c r="V3" s="25" t="s">
        <v>13</v>
      </c>
      <c r="W3" s="26" t="s">
        <v>15</v>
      </c>
      <c r="Y3" s="13"/>
    </row>
    <row r="4" spans="1:25" s="11" customFormat="1" ht="15" customHeight="1" thickBot="1">
      <c r="A4" s="27"/>
      <c r="B4" s="99">
        <v>1</v>
      </c>
      <c r="C4" s="96" t="s">
        <v>49</v>
      </c>
      <c r="D4" s="94">
        <v>38815</v>
      </c>
      <c r="E4" s="29" t="s">
        <v>23</v>
      </c>
      <c r="F4" s="29">
        <v>94</v>
      </c>
      <c r="G4" s="30">
        <v>96</v>
      </c>
      <c r="H4" s="30">
        <v>2</v>
      </c>
      <c r="I4" s="31">
        <v>18223</v>
      </c>
      <c r="J4" s="32">
        <v>2571</v>
      </c>
      <c r="K4" s="31">
        <v>60219</v>
      </c>
      <c r="L4" s="32">
        <v>8194</v>
      </c>
      <c r="M4" s="31">
        <v>90536</v>
      </c>
      <c r="N4" s="32">
        <v>11806</v>
      </c>
      <c r="O4" s="33">
        <f aca="true" t="shared" si="0" ref="O4:P17">+I4+K4+M4</f>
        <v>168978</v>
      </c>
      <c r="P4" s="34">
        <f t="shared" si="0"/>
        <v>22571</v>
      </c>
      <c r="Q4" s="35">
        <f>IF(O4&lt;&gt;0,P4/G4,"")</f>
        <v>235.11458333333334</v>
      </c>
      <c r="R4" s="36">
        <f>IF(O4&lt;&gt;0,O4/P4,"")</f>
        <v>7.4865092375171685</v>
      </c>
      <c r="S4" s="33">
        <f>+M4+O4+Q4</f>
        <v>259749.11458333334</v>
      </c>
      <c r="T4" s="38">
        <f>IF(S4&lt;&gt;0,-(S4-O4)/S4,"")</f>
        <v>-0.34945687776045115</v>
      </c>
      <c r="U4" s="31">
        <v>597865</v>
      </c>
      <c r="V4" s="39">
        <v>80773</v>
      </c>
      <c r="W4" s="40">
        <f>U4/V4</f>
        <v>7.401792678246443</v>
      </c>
      <c r="Y4" s="13"/>
    </row>
    <row r="5" spans="1:25" s="11" customFormat="1" ht="15" customHeight="1" thickBot="1">
      <c r="A5" s="27"/>
      <c r="B5" s="99">
        <v>2</v>
      </c>
      <c r="C5" s="96" t="s">
        <v>50</v>
      </c>
      <c r="D5" s="94">
        <v>38828</v>
      </c>
      <c r="E5" s="29" t="s">
        <v>23</v>
      </c>
      <c r="F5" s="29">
        <v>46</v>
      </c>
      <c r="G5" s="30">
        <v>48</v>
      </c>
      <c r="H5" s="30">
        <v>1</v>
      </c>
      <c r="I5" s="31">
        <v>15089</v>
      </c>
      <c r="J5" s="32">
        <v>1641</v>
      </c>
      <c r="K5" s="31">
        <v>22928</v>
      </c>
      <c r="L5" s="32">
        <v>2537</v>
      </c>
      <c r="M5" s="31">
        <v>48420</v>
      </c>
      <c r="N5" s="32">
        <v>5174</v>
      </c>
      <c r="O5" s="33">
        <f t="shared" si="0"/>
        <v>86437</v>
      </c>
      <c r="P5" s="34">
        <f t="shared" si="0"/>
        <v>9352</v>
      </c>
      <c r="Q5" s="35">
        <f>IF(O5&lt;&gt;0,P5/G5,"")</f>
        <v>194.83333333333334</v>
      </c>
      <c r="R5" s="36">
        <f>IF(O5&lt;&gt;0,O5/P5,"")</f>
        <v>9.242621899059024</v>
      </c>
      <c r="S5" s="37">
        <v>86437</v>
      </c>
      <c r="T5" s="38">
        <f>IF(S5&lt;&gt;0,-(S5-O5)/S5,"")</f>
        <v>0</v>
      </c>
      <c r="U5" s="31">
        <v>86437</v>
      </c>
      <c r="V5" s="39">
        <v>9352</v>
      </c>
      <c r="W5" s="40">
        <f>U5/V5</f>
        <v>9.242621899059024</v>
      </c>
      <c r="Y5" s="13"/>
    </row>
    <row r="6" spans="1:25" s="11" customFormat="1" ht="15" customHeight="1" thickBot="1">
      <c r="A6" s="27"/>
      <c r="B6" s="99">
        <v>3</v>
      </c>
      <c r="C6" s="96" t="s">
        <v>19</v>
      </c>
      <c r="D6" s="94">
        <v>38793</v>
      </c>
      <c r="E6" s="29" t="s">
        <v>22</v>
      </c>
      <c r="F6" s="29">
        <v>129</v>
      </c>
      <c r="G6" s="30">
        <v>47</v>
      </c>
      <c r="H6" s="30">
        <v>6</v>
      </c>
      <c r="I6" s="31">
        <v>4482</v>
      </c>
      <c r="J6" s="32">
        <v>1047</v>
      </c>
      <c r="K6" s="31">
        <v>6024</v>
      </c>
      <c r="L6" s="32">
        <v>1411</v>
      </c>
      <c r="M6" s="31">
        <v>8488</v>
      </c>
      <c r="N6" s="32">
        <v>1859</v>
      </c>
      <c r="O6" s="33">
        <f t="shared" si="0"/>
        <v>18994</v>
      </c>
      <c r="P6" s="34">
        <f t="shared" si="0"/>
        <v>4317</v>
      </c>
      <c r="Q6" s="35">
        <f>IF(O6&lt;&gt;0,P6/G6,"")</f>
        <v>91.85106382978724</v>
      </c>
      <c r="R6" s="36">
        <f>IF(O6&lt;&gt;0,O6/P6,"")</f>
        <v>4.399814686124624</v>
      </c>
      <c r="S6" s="33">
        <v>46595</v>
      </c>
      <c r="T6" s="38">
        <f>IF(S6&lt;&gt;0,-(S6-O6)/S6,"")</f>
        <v>-0.5923596952462711</v>
      </c>
      <c r="U6" s="31">
        <v>1755580</v>
      </c>
      <c r="V6" s="39">
        <v>264795</v>
      </c>
      <c r="W6" s="40">
        <f>U6/V6</f>
        <v>6.62995902490606</v>
      </c>
      <c r="Y6" s="13"/>
    </row>
    <row r="7" spans="1:25" s="11" customFormat="1" ht="15" customHeight="1" thickBot="1">
      <c r="A7" s="27"/>
      <c r="B7" s="99">
        <v>4</v>
      </c>
      <c r="C7" s="96" t="s">
        <v>40</v>
      </c>
      <c r="D7" s="94">
        <v>38807</v>
      </c>
      <c r="E7" s="29" t="s">
        <v>23</v>
      </c>
      <c r="F7" s="29">
        <v>62</v>
      </c>
      <c r="G7" s="30">
        <v>28</v>
      </c>
      <c r="H7" s="30">
        <v>4</v>
      </c>
      <c r="I7" s="31">
        <v>2443</v>
      </c>
      <c r="J7" s="32">
        <v>429</v>
      </c>
      <c r="K7" s="31">
        <v>3706</v>
      </c>
      <c r="L7" s="32">
        <v>665</v>
      </c>
      <c r="M7" s="31">
        <v>5052</v>
      </c>
      <c r="N7" s="32">
        <v>885</v>
      </c>
      <c r="O7" s="33">
        <f t="shared" si="0"/>
        <v>11201</v>
      </c>
      <c r="P7" s="34">
        <f t="shared" si="0"/>
        <v>1979</v>
      </c>
      <c r="Q7" s="35">
        <f>IF(O7&lt;&gt;0,P7/G7,"")</f>
        <v>70.67857142857143</v>
      </c>
      <c r="R7" s="36">
        <f>IF(O7&lt;&gt;0,O7/P7,"")</f>
        <v>5.659929257200607</v>
      </c>
      <c r="S7" s="33">
        <v>59013</v>
      </c>
      <c r="T7" s="100">
        <f>IF(S7&lt;&gt;0,-(S7-O7)/S7,"")</f>
        <v>-0.8101943639537051</v>
      </c>
      <c r="U7" s="31">
        <v>516952</v>
      </c>
      <c r="V7" s="39">
        <v>65209</v>
      </c>
      <c r="W7" s="40">
        <f>U7/V7</f>
        <v>7.927617353432808</v>
      </c>
      <c r="Y7" s="13"/>
    </row>
    <row r="8" spans="1:26" ht="15" customHeight="1" thickBot="1">
      <c r="A8" s="27"/>
      <c r="B8" s="99">
        <v>5</v>
      </c>
      <c r="C8" s="54" t="s">
        <v>20</v>
      </c>
      <c r="D8" s="95">
        <v>38779</v>
      </c>
      <c r="E8" s="42" t="s">
        <v>23</v>
      </c>
      <c r="F8" s="42">
        <v>72</v>
      </c>
      <c r="G8" s="43">
        <v>22</v>
      </c>
      <c r="H8" s="43">
        <v>8</v>
      </c>
      <c r="I8" s="44">
        <v>1502</v>
      </c>
      <c r="J8" s="45">
        <v>380</v>
      </c>
      <c r="K8" s="44">
        <v>2325</v>
      </c>
      <c r="L8" s="45">
        <v>508</v>
      </c>
      <c r="M8" s="44">
        <v>3066</v>
      </c>
      <c r="N8" s="45">
        <v>680</v>
      </c>
      <c r="O8" s="46">
        <f t="shared" si="0"/>
        <v>6893</v>
      </c>
      <c r="P8" s="47">
        <f t="shared" si="0"/>
        <v>1568</v>
      </c>
      <c r="Q8" s="48">
        <f aca="true" t="shared" si="1" ref="Q8:Q17">IF(O8&lt;&gt;0,P8/G8,"")</f>
        <v>71.27272727272727</v>
      </c>
      <c r="R8" s="49">
        <f aca="true" t="shared" si="2" ref="R8:R17">IF(O8&lt;&gt;0,O8/P8,"")</f>
        <v>4.396045918367347</v>
      </c>
      <c r="S8" s="46">
        <v>2821</v>
      </c>
      <c r="T8" s="50">
        <f aca="true" t="shared" si="3" ref="T8:T17">IF(S8&lt;&gt;0,-(S8-O8)/S8,"")</f>
        <v>1.4434597660404112</v>
      </c>
      <c r="U8" s="44">
        <v>945184</v>
      </c>
      <c r="V8" s="51">
        <v>137540</v>
      </c>
      <c r="W8" s="52">
        <f aca="true" t="shared" si="4" ref="W8:W17">U8/V8</f>
        <v>6.872066307983133</v>
      </c>
      <c r="X8" s="10"/>
      <c r="Y8" s="53"/>
      <c r="Z8" s="10"/>
    </row>
    <row r="9" spans="1:26" ht="15" customHeight="1" thickBot="1">
      <c r="A9" s="27"/>
      <c r="B9" s="99">
        <v>6</v>
      </c>
      <c r="C9" s="54" t="s">
        <v>21</v>
      </c>
      <c r="D9" s="95">
        <v>38772</v>
      </c>
      <c r="E9" s="42" t="s">
        <v>24</v>
      </c>
      <c r="F9" s="42">
        <v>62</v>
      </c>
      <c r="G9" s="43">
        <v>6</v>
      </c>
      <c r="H9" s="43">
        <v>9</v>
      </c>
      <c r="I9" s="44">
        <v>426</v>
      </c>
      <c r="J9" s="45">
        <v>83</v>
      </c>
      <c r="K9" s="44">
        <v>1385</v>
      </c>
      <c r="L9" s="45">
        <v>271</v>
      </c>
      <c r="M9" s="44">
        <v>2560</v>
      </c>
      <c r="N9" s="45">
        <v>489</v>
      </c>
      <c r="O9" s="46">
        <f t="shared" si="0"/>
        <v>4371</v>
      </c>
      <c r="P9" s="47">
        <f t="shared" si="0"/>
        <v>843</v>
      </c>
      <c r="Q9" s="48">
        <f t="shared" si="1"/>
        <v>140.5</v>
      </c>
      <c r="R9" s="49">
        <f t="shared" si="2"/>
        <v>5.185053380782918</v>
      </c>
      <c r="S9" s="44">
        <v>1279</v>
      </c>
      <c r="T9" s="50">
        <f t="shared" si="3"/>
        <v>2.4175136825645036</v>
      </c>
      <c r="U9" s="44">
        <v>812783</v>
      </c>
      <c r="V9" s="51">
        <v>105984</v>
      </c>
      <c r="W9" s="52">
        <f t="shared" si="4"/>
        <v>7.668921724033816</v>
      </c>
      <c r="X9" s="10"/>
      <c r="Y9" s="53"/>
      <c r="Z9" s="10"/>
    </row>
    <row r="10" spans="1:26" ht="15" customHeight="1" thickBot="1">
      <c r="A10" s="27"/>
      <c r="B10" s="99">
        <v>7</v>
      </c>
      <c r="C10" s="54" t="s">
        <v>27</v>
      </c>
      <c r="D10" s="95">
        <v>38751</v>
      </c>
      <c r="E10" s="42" t="s">
        <v>24</v>
      </c>
      <c r="F10" s="42">
        <v>51</v>
      </c>
      <c r="G10" s="43">
        <v>2</v>
      </c>
      <c r="H10" s="43">
        <v>11</v>
      </c>
      <c r="I10" s="44">
        <v>235</v>
      </c>
      <c r="J10" s="45">
        <v>39</v>
      </c>
      <c r="K10" s="44">
        <v>497</v>
      </c>
      <c r="L10" s="45">
        <v>81</v>
      </c>
      <c r="M10" s="44">
        <v>972</v>
      </c>
      <c r="N10" s="45">
        <v>154</v>
      </c>
      <c r="O10" s="46">
        <f t="shared" si="0"/>
        <v>1704</v>
      </c>
      <c r="P10" s="47">
        <f t="shared" si="0"/>
        <v>274</v>
      </c>
      <c r="Q10" s="48">
        <f t="shared" si="1"/>
        <v>137</v>
      </c>
      <c r="R10" s="49">
        <f t="shared" si="2"/>
        <v>6.218978102189781</v>
      </c>
      <c r="S10" s="44">
        <v>2015</v>
      </c>
      <c r="T10" s="50">
        <f t="shared" si="3"/>
        <v>-0.1543424317617866</v>
      </c>
      <c r="U10" s="44">
        <v>1312226</v>
      </c>
      <c r="V10" s="51">
        <v>169951</v>
      </c>
      <c r="W10" s="52">
        <f t="shared" si="4"/>
        <v>7.721201993515778</v>
      </c>
      <c r="X10" s="10"/>
      <c r="Y10" s="53"/>
      <c r="Z10" s="10"/>
    </row>
    <row r="11" spans="1:26" ht="15" customHeight="1" thickBot="1">
      <c r="A11" s="27"/>
      <c r="B11" s="99">
        <v>8</v>
      </c>
      <c r="C11" s="54" t="s">
        <v>31</v>
      </c>
      <c r="D11" s="95">
        <v>38730</v>
      </c>
      <c r="E11" s="42" t="s">
        <v>23</v>
      </c>
      <c r="F11" s="42">
        <v>116</v>
      </c>
      <c r="G11" s="43">
        <v>3</v>
      </c>
      <c r="H11" s="42">
        <v>15</v>
      </c>
      <c r="I11" s="56">
        <v>399</v>
      </c>
      <c r="J11" s="45">
        <v>103</v>
      </c>
      <c r="K11" s="56">
        <v>414</v>
      </c>
      <c r="L11" s="45">
        <v>100</v>
      </c>
      <c r="M11" s="56">
        <v>595</v>
      </c>
      <c r="N11" s="45">
        <v>140</v>
      </c>
      <c r="O11" s="57">
        <f t="shared" si="0"/>
        <v>1408</v>
      </c>
      <c r="P11" s="47">
        <f t="shared" si="0"/>
        <v>343</v>
      </c>
      <c r="Q11" s="48">
        <f t="shared" si="1"/>
        <v>114.33333333333333</v>
      </c>
      <c r="R11" s="49">
        <f t="shared" si="2"/>
        <v>4.104956268221574</v>
      </c>
      <c r="S11" s="56">
        <v>814</v>
      </c>
      <c r="T11" s="50">
        <f t="shared" si="3"/>
        <v>0.7297297297297297</v>
      </c>
      <c r="U11" s="56">
        <v>3272804</v>
      </c>
      <c r="V11" s="51">
        <v>465669</v>
      </c>
      <c r="W11" s="52">
        <f t="shared" si="4"/>
        <v>7.028176666258651</v>
      </c>
      <c r="X11" s="10"/>
      <c r="Y11" s="53"/>
      <c r="Z11" s="10"/>
    </row>
    <row r="12" spans="1:26" ht="15" customHeight="1" thickBot="1">
      <c r="A12" s="27"/>
      <c r="B12" s="99">
        <v>9</v>
      </c>
      <c r="C12" s="54" t="s">
        <v>29</v>
      </c>
      <c r="D12" s="95">
        <v>38751</v>
      </c>
      <c r="E12" s="42" t="s">
        <v>39</v>
      </c>
      <c r="F12" s="42">
        <v>27</v>
      </c>
      <c r="G12" s="43">
        <v>4</v>
      </c>
      <c r="H12" s="42">
        <v>12</v>
      </c>
      <c r="I12" s="44">
        <v>287</v>
      </c>
      <c r="J12" s="45">
        <v>54</v>
      </c>
      <c r="K12" s="44">
        <v>434</v>
      </c>
      <c r="L12" s="45">
        <v>77</v>
      </c>
      <c r="M12" s="44">
        <v>683</v>
      </c>
      <c r="N12" s="45">
        <v>113</v>
      </c>
      <c r="O12" s="46">
        <f t="shared" si="0"/>
        <v>1404</v>
      </c>
      <c r="P12" s="47">
        <f t="shared" si="0"/>
        <v>244</v>
      </c>
      <c r="Q12" s="48">
        <f t="shared" si="1"/>
        <v>61</v>
      </c>
      <c r="R12" s="49">
        <f t="shared" si="2"/>
        <v>5.754098360655738</v>
      </c>
      <c r="S12" s="44"/>
      <c r="T12" s="50"/>
      <c r="U12" s="44">
        <v>476275</v>
      </c>
      <c r="V12" s="51">
        <v>55152</v>
      </c>
      <c r="W12" s="52">
        <f t="shared" si="4"/>
        <v>8.635679576443284</v>
      </c>
      <c r="X12" s="10"/>
      <c r="Y12" s="53"/>
      <c r="Z12" s="10"/>
    </row>
    <row r="13" spans="1:25" s="9" customFormat="1" ht="15" customHeight="1" thickBot="1">
      <c r="A13" s="27"/>
      <c r="B13" s="99">
        <v>10</v>
      </c>
      <c r="C13" s="54" t="s">
        <v>25</v>
      </c>
      <c r="D13" s="95">
        <v>38786</v>
      </c>
      <c r="E13" s="42" t="s">
        <v>26</v>
      </c>
      <c r="F13" s="42">
        <v>63</v>
      </c>
      <c r="G13" s="43">
        <v>7</v>
      </c>
      <c r="H13" s="43">
        <v>7</v>
      </c>
      <c r="I13" s="44">
        <v>248</v>
      </c>
      <c r="J13" s="45">
        <v>54</v>
      </c>
      <c r="K13" s="44">
        <v>540</v>
      </c>
      <c r="L13" s="45">
        <v>115</v>
      </c>
      <c r="M13" s="44">
        <v>587</v>
      </c>
      <c r="N13" s="45">
        <v>124</v>
      </c>
      <c r="O13" s="46">
        <f t="shared" si="0"/>
        <v>1375</v>
      </c>
      <c r="P13" s="47">
        <f t="shared" si="0"/>
        <v>293</v>
      </c>
      <c r="Q13" s="48">
        <f t="shared" si="1"/>
        <v>41.857142857142854</v>
      </c>
      <c r="R13" s="49">
        <f t="shared" si="2"/>
        <v>4.69283276450512</v>
      </c>
      <c r="S13" s="44">
        <v>2922</v>
      </c>
      <c r="T13" s="50">
        <f t="shared" si="3"/>
        <v>-0.5294318959616701</v>
      </c>
      <c r="U13" s="44">
        <v>501306</v>
      </c>
      <c r="V13" s="51">
        <v>62440</v>
      </c>
      <c r="W13" s="52">
        <f t="shared" si="4"/>
        <v>8.028603459320948</v>
      </c>
      <c r="X13" s="10"/>
      <c r="Y13" s="10"/>
    </row>
    <row r="14" spans="1:25" s="9" customFormat="1" ht="15" customHeight="1" thickBot="1">
      <c r="A14" s="27"/>
      <c r="B14" s="99">
        <v>11</v>
      </c>
      <c r="C14" s="54" t="s">
        <v>32</v>
      </c>
      <c r="D14" s="55">
        <v>39060</v>
      </c>
      <c r="E14" s="42" t="s">
        <v>23</v>
      </c>
      <c r="F14" s="42">
        <v>77</v>
      </c>
      <c r="G14" s="43">
        <v>2</v>
      </c>
      <c r="H14" s="42">
        <v>20</v>
      </c>
      <c r="I14" s="56">
        <v>314</v>
      </c>
      <c r="J14" s="45">
        <v>87</v>
      </c>
      <c r="K14" s="56">
        <v>314</v>
      </c>
      <c r="L14" s="45">
        <v>87</v>
      </c>
      <c r="M14" s="56">
        <v>306</v>
      </c>
      <c r="N14" s="45">
        <v>86</v>
      </c>
      <c r="O14" s="57">
        <f t="shared" si="0"/>
        <v>934</v>
      </c>
      <c r="P14" s="47">
        <f t="shared" si="0"/>
        <v>260</v>
      </c>
      <c r="Q14" s="48">
        <f t="shared" si="1"/>
        <v>130</v>
      </c>
      <c r="R14" s="49">
        <f t="shared" si="2"/>
        <v>3.5923076923076924</v>
      </c>
      <c r="S14" s="56">
        <v>271</v>
      </c>
      <c r="T14" s="50">
        <f t="shared" si="3"/>
        <v>2.4464944649446494</v>
      </c>
      <c r="U14" s="56">
        <v>1922441</v>
      </c>
      <c r="V14" s="51">
        <v>280907</v>
      </c>
      <c r="W14" s="52">
        <f t="shared" si="4"/>
        <v>6.843692040426191</v>
      </c>
      <c r="X14" s="10"/>
      <c r="Y14" s="10"/>
    </row>
    <row r="15" spans="1:25" s="9" customFormat="1" ht="15" customHeight="1" thickBot="1">
      <c r="A15" s="27"/>
      <c r="B15" s="99">
        <v>12</v>
      </c>
      <c r="C15" s="58" t="s">
        <v>33</v>
      </c>
      <c r="D15" s="55">
        <v>38758</v>
      </c>
      <c r="E15" s="42" t="s">
        <v>24</v>
      </c>
      <c r="F15" s="42">
        <v>46</v>
      </c>
      <c r="G15" s="43">
        <v>2</v>
      </c>
      <c r="H15" s="42">
        <v>11</v>
      </c>
      <c r="I15" s="56">
        <v>140</v>
      </c>
      <c r="J15" s="45">
        <v>26</v>
      </c>
      <c r="K15" s="56">
        <v>202</v>
      </c>
      <c r="L15" s="45">
        <v>47</v>
      </c>
      <c r="M15" s="56">
        <v>202</v>
      </c>
      <c r="N15" s="45">
        <v>49</v>
      </c>
      <c r="O15" s="57">
        <f t="shared" si="0"/>
        <v>544</v>
      </c>
      <c r="P15" s="47">
        <f t="shared" si="0"/>
        <v>122</v>
      </c>
      <c r="Q15" s="48">
        <f t="shared" si="1"/>
        <v>61</v>
      </c>
      <c r="R15" s="49">
        <f t="shared" si="2"/>
        <v>4.459016393442623</v>
      </c>
      <c r="S15" s="56">
        <v>180</v>
      </c>
      <c r="T15" s="50">
        <f t="shared" si="3"/>
        <v>2.022222222222222</v>
      </c>
      <c r="U15" s="56">
        <v>180992</v>
      </c>
      <c r="V15" s="51">
        <v>23911</v>
      </c>
      <c r="W15" s="52">
        <f t="shared" si="4"/>
        <v>7.569403203546485</v>
      </c>
      <c r="X15" s="10"/>
      <c r="Y15" s="10"/>
    </row>
    <row r="16" spans="1:25" s="9" customFormat="1" ht="15" customHeight="1" thickBot="1">
      <c r="A16" s="27"/>
      <c r="B16" s="99">
        <v>13</v>
      </c>
      <c r="C16" s="58" t="s">
        <v>48</v>
      </c>
      <c r="D16" s="55">
        <v>38506</v>
      </c>
      <c r="E16" s="42" t="s">
        <v>38</v>
      </c>
      <c r="F16" s="42">
        <v>106</v>
      </c>
      <c r="G16" s="43">
        <v>1</v>
      </c>
      <c r="H16" s="42">
        <v>47</v>
      </c>
      <c r="I16" s="56"/>
      <c r="J16" s="45"/>
      <c r="K16" s="56">
        <v>12</v>
      </c>
      <c r="L16" s="45">
        <v>2</v>
      </c>
      <c r="M16" s="56"/>
      <c r="N16" s="45"/>
      <c r="O16" s="57">
        <f t="shared" si="0"/>
        <v>12</v>
      </c>
      <c r="P16" s="47">
        <f t="shared" si="0"/>
        <v>2</v>
      </c>
      <c r="Q16" s="48">
        <f t="shared" si="1"/>
        <v>2</v>
      </c>
      <c r="R16" s="49">
        <f t="shared" si="2"/>
        <v>6</v>
      </c>
      <c r="S16" s="56">
        <v>167</v>
      </c>
      <c r="T16" s="50">
        <f t="shared" si="3"/>
        <v>-0.9281437125748503</v>
      </c>
      <c r="U16" s="56">
        <v>1514845</v>
      </c>
      <c r="V16" s="51">
        <v>235883</v>
      </c>
      <c r="W16" s="52">
        <f t="shared" si="4"/>
        <v>6.422018543091278</v>
      </c>
      <c r="X16" s="10"/>
      <c r="Y16" s="10"/>
    </row>
    <row r="17" spans="1:25" s="9" customFormat="1" ht="15" customHeight="1" thickBot="1">
      <c r="A17" s="27"/>
      <c r="B17" s="99">
        <v>14</v>
      </c>
      <c r="C17" s="58" t="s">
        <v>37</v>
      </c>
      <c r="D17" s="55">
        <v>38653</v>
      </c>
      <c r="E17" s="42" t="s">
        <v>38</v>
      </c>
      <c r="F17" s="42">
        <v>92</v>
      </c>
      <c r="G17" s="43">
        <v>1</v>
      </c>
      <c r="H17" s="42">
        <v>26</v>
      </c>
      <c r="I17" s="56"/>
      <c r="J17" s="45"/>
      <c r="K17" s="56">
        <v>6</v>
      </c>
      <c r="L17" s="45">
        <v>1</v>
      </c>
      <c r="M17" s="56"/>
      <c r="N17" s="45"/>
      <c r="O17" s="57">
        <f t="shared" si="0"/>
        <v>6</v>
      </c>
      <c r="P17" s="47">
        <f t="shared" si="0"/>
        <v>1</v>
      </c>
      <c r="Q17" s="48">
        <f t="shared" si="1"/>
        <v>1</v>
      </c>
      <c r="R17" s="49">
        <f t="shared" si="2"/>
        <v>6</v>
      </c>
      <c r="S17" s="56"/>
      <c r="T17" s="50">
        <f t="shared" si="3"/>
      </c>
      <c r="U17" s="56">
        <v>1041639</v>
      </c>
      <c r="V17" s="51">
        <v>151711</v>
      </c>
      <c r="W17" s="52">
        <f t="shared" si="4"/>
        <v>6.865942482746801</v>
      </c>
      <c r="X17" s="10"/>
      <c r="Y17" s="10"/>
    </row>
    <row r="18" spans="1:29" s="74" customFormat="1" ht="15" customHeight="1">
      <c r="A18" s="59"/>
      <c r="B18" s="60"/>
      <c r="C18" s="61"/>
      <c r="D18" s="62"/>
      <c r="E18" s="63"/>
      <c r="F18" s="64"/>
      <c r="G18" s="64"/>
      <c r="H18" s="64"/>
      <c r="I18" s="65"/>
      <c r="J18" s="66"/>
      <c r="K18" s="65"/>
      <c r="L18" s="66"/>
      <c r="M18" s="65"/>
      <c r="N18" s="66"/>
      <c r="O18" s="67"/>
      <c r="P18" s="68"/>
      <c r="Q18" s="69"/>
      <c r="R18" s="70"/>
      <c r="S18" s="65"/>
      <c r="T18" s="71"/>
      <c r="U18" s="71"/>
      <c r="V18" s="71"/>
      <c r="W18" s="71"/>
      <c r="X18" s="72"/>
      <c r="Y18" s="73"/>
      <c r="Z18" s="72"/>
      <c r="AA18" s="72"/>
      <c r="AB18" s="72"/>
      <c r="AC18" s="72"/>
    </row>
    <row r="19" spans="1:29" s="88" customFormat="1" ht="15" customHeight="1">
      <c r="A19" s="75"/>
      <c r="B19" s="201" t="s">
        <v>17</v>
      </c>
      <c r="C19" s="202"/>
      <c r="D19" s="202"/>
      <c r="E19" s="203"/>
      <c r="F19" s="76">
        <f>SUM(F4:F18)</f>
        <v>1043</v>
      </c>
      <c r="G19" s="76">
        <f>SUM(G4:G18)</f>
        <v>269</v>
      </c>
      <c r="H19" s="77"/>
      <c r="I19" s="78">
        <f aca="true" t="shared" si="5" ref="I19:P19">SUM(I4:I18)</f>
        <v>43788</v>
      </c>
      <c r="J19" s="79">
        <f t="shared" si="5"/>
        <v>6514</v>
      </c>
      <c r="K19" s="78">
        <f t="shared" si="5"/>
        <v>99006</v>
      </c>
      <c r="L19" s="79">
        <f t="shared" si="5"/>
        <v>14096</v>
      </c>
      <c r="M19" s="78">
        <f t="shared" si="5"/>
        <v>161467</v>
      </c>
      <c r="N19" s="79">
        <f t="shared" si="5"/>
        <v>21559</v>
      </c>
      <c r="O19" s="80">
        <f t="shared" si="5"/>
        <v>304261</v>
      </c>
      <c r="P19" s="81">
        <f t="shared" si="5"/>
        <v>42169</v>
      </c>
      <c r="Q19" s="82">
        <f>IF(O19&lt;&gt;0,P19/G19,"")</f>
        <v>156.76208178438662</v>
      </c>
      <c r="R19" s="83">
        <f>IF(O19&lt;&gt;0,O19/P19,"")</f>
        <v>7.215276625008893</v>
      </c>
      <c r="S19" s="78">
        <f>SUM(S4:S18)</f>
        <v>462263.1145833334</v>
      </c>
      <c r="T19" s="84">
        <f>IF(S19&lt;&gt;0,-(S19-O19)/S19,"")</f>
        <v>-0.34180125906379216</v>
      </c>
      <c r="U19" s="85"/>
      <c r="V19" s="86"/>
      <c r="W19" s="87"/>
      <c r="Y19" s="89"/>
      <c r="AC19" s="88" t="s">
        <v>18</v>
      </c>
    </row>
    <row r="24" spans="1:25" ht="15" customHeight="1">
      <c r="A24" s="53"/>
      <c r="B24" s="53"/>
      <c r="E24" s="53"/>
      <c r="F24" s="53"/>
      <c r="G24" s="53"/>
      <c r="Y24" s="53"/>
    </row>
    <row r="25" spans="1:25" ht="15" customHeight="1">
      <c r="A25" s="53"/>
      <c r="B25" s="53"/>
      <c r="E25" s="53"/>
      <c r="F25" s="53"/>
      <c r="G25" s="53"/>
      <c r="Y25" s="53"/>
    </row>
    <row r="26" spans="1:25" ht="15" customHeight="1">
      <c r="A26" s="53"/>
      <c r="B26" s="53"/>
      <c r="E26" s="53"/>
      <c r="F26" s="53"/>
      <c r="G26" s="53"/>
      <c r="Y26" s="53"/>
    </row>
    <row r="27" spans="1:25" ht="15" customHeight="1">
      <c r="A27" s="53"/>
      <c r="B27" s="53"/>
      <c r="E27" s="53"/>
      <c r="F27" s="53"/>
      <c r="G27" s="53"/>
      <c r="Y27" s="53"/>
    </row>
    <row r="28" spans="1:25" ht="15" customHeight="1">
      <c r="A28" s="53"/>
      <c r="B28" s="53"/>
      <c r="E28" s="53"/>
      <c r="F28" s="53"/>
      <c r="G28" s="53"/>
      <c r="Y28" s="53"/>
    </row>
    <row r="29" spans="1:25" ht="15" customHeight="1">
      <c r="A29" s="53"/>
      <c r="B29" s="53"/>
      <c r="E29" s="53"/>
      <c r="F29" s="53"/>
      <c r="G29" s="53"/>
      <c r="Y29" s="53"/>
    </row>
    <row r="30" spans="1:25" ht="15" customHeight="1">
      <c r="A30" s="53"/>
      <c r="B30" s="53"/>
      <c r="E30" s="53"/>
      <c r="F30" s="53"/>
      <c r="G30" s="53"/>
      <c r="Y30" s="53"/>
    </row>
    <row r="31" spans="1:25" ht="15" customHeight="1">
      <c r="A31" s="53"/>
      <c r="B31" s="53"/>
      <c r="E31" s="53"/>
      <c r="F31" s="53"/>
      <c r="G31" s="53"/>
      <c r="Y31" s="53"/>
    </row>
    <row r="32" spans="1:25" ht="15" customHeight="1">
      <c r="A32" s="53"/>
      <c r="B32" s="53"/>
      <c r="E32" s="53"/>
      <c r="F32" s="53"/>
      <c r="G32" s="53"/>
      <c r="Y32" s="53"/>
    </row>
    <row r="33" spans="1:25" ht="15" customHeight="1">
      <c r="A33" s="53"/>
      <c r="B33" s="53"/>
      <c r="E33" s="53"/>
      <c r="F33" s="53"/>
      <c r="G33" s="53"/>
      <c r="Y33" s="53"/>
    </row>
    <row r="34" spans="1:25" ht="15" customHeight="1">
      <c r="A34" s="53"/>
      <c r="B34" s="53"/>
      <c r="E34" s="53"/>
      <c r="F34" s="53"/>
      <c r="G34" s="53"/>
      <c r="Y34" s="53"/>
    </row>
    <row r="35" spans="1:25" ht="15" customHeight="1">
      <c r="A35" s="53"/>
      <c r="B35" s="53"/>
      <c r="E35" s="53"/>
      <c r="F35" s="53"/>
      <c r="G35" s="53"/>
      <c r="Y35" s="53"/>
    </row>
    <row r="36" spans="1:25" ht="15" customHeight="1">
      <c r="A36" s="53"/>
      <c r="B36" s="53"/>
      <c r="E36" s="53"/>
      <c r="F36" s="53"/>
      <c r="G36" s="53"/>
      <c r="Y36" s="53"/>
    </row>
    <row r="37" spans="1:25" ht="15" customHeight="1">
      <c r="A37" s="53"/>
      <c r="B37" s="53"/>
      <c r="E37" s="53"/>
      <c r="F37" s="53"/>
      <c r="G37" s="53"/>
      <c r="Y37" s="53"/>
    </row>
    <row r="38" spans="1:25" ht="15" customHeight="1">
      <c r="A38" s="53"/>
      <c r="B38" s="53"/>
      <c r="E38" s="53"/>
      <c r="F38" s="53"/>
      <c r="G38" s="53"/>
      <c r="Y38" s="53"/>
    </row>
    <row r="39" spans="1:25" ht="15" customHeight="1">
      <c r="A39" s="53"/>
      <c r="B39" s="53"/>
      <c r="E39" s="53"/>
      <c r="F39" s="53"/>
      <c r="G39" s="53"/>
      <c r="Y39" s="53"/>
    </row>
    <row r="40" spans="1:25" ht="15" customHeight="1">
      <c r="A40" s="53"/>
      <c r="B40" s="53"/>
      <c r="E40" s="53"/>
      <c r="F40" s="53"/>
      <c r="G40" s="53"/>
      <c r="Y40" s="53"/>
    </row>
    <row r="41" spans="1:25" ht="15" customHeight="1">
      <c r="A41" s="53"/>
      <c r="B41" s="53"/>
      <c r="E41" s="53"/>
      <c r="F41" s="53"/>
      <c r="G41" s="53"/>
      <c r="Y41" s="53"/>
    </row>
    <row r="42" spans="1:25" ht="15" customHeight="1">
      <c r="A42" s="53"/>
      <c r="B42" s="53"/>
      <c r="E42" s="53"/>
      <c r="F42" s="53"/>
      <c r="G42" s="53"/>
      <c r="Y42" s="53"/>
    </row>
    <row r="43" spans="1:25" ht="15" customHeight="1">
      <c r="A43" s="53"/>
      <c r="B43" s="53"/>
      <c r="E43" s="53"/>
      <c r="F43" s="53"/>
      <c r="G43" s="53"/>
      <c r="Y43" s="53"/>
    </row>
    <row r="44" spans="1:25" ht="15" customHeight="1">
      <c r="A44" s="53"/>
      <c r="B44" s="53"/>
      <c r="E44" s="53"/>
      <c r="F44" s="53"/>
      <c r="G44" s="53"/>
      <c r="Y44" s="53"/>
    </row>
    <row r="45" spans="1:25" ht="15" customHeight="1">
      <c r="A45" s="53"/>
      <c r="B45" s="53"/>
      <c r="E45" s="53"/>
      <c r="F45" s="53"/>
      <c r="G45" s="53"/>
      <c r="Y45" s="53"/>
    </row>
    <row r="46" spans="1:25" ht="15" customHeight="1">
      <c r="A46" s="53"/>
      <c r="B46" s="53"/>
      <c r="E46" s="53"/>
      <c r="F46" s="53"/>
      <c r="G46" s="53"/>
      <c r="Y46" s="53"/>
    </row>
    <row r="47" spans="1:25" ht="15" customHeight="1">
      <c r="A47" s="53"/>
      <c r="B47" s="53"/>
      <c r="E47" s="53"/>
      <c r="F47" s="53"/>
      <c r="G47" s="53"/>
      <c r="Y47" s="53"/>
    </row>
    <row r="48" spans="1:25" ht="15" customHeight="1">
      <c r="A48" s="53"/>
      <c r="B48" s="53"/>
      <c r="E48" s="53"/>
      <c r="F48" s="53"/>
      <c r="G48" s="53"/>
      <c r="Y48" s="53"/>
    </row>
    <row r="49" spans="1:25" ht="15" customHeight="1">
      <c r="A49" s="53"/>
      <c r="B49" s="53"/>
      <c r="E49" s="53"/>
      <c r="F49" s="53"/>
      <c r="G49" s="53"/>
      <c r="Y49" s="53"/>
    </row>
    <row r="50" spans="1:25" ht="15" customHeight="1">
      <c r="A50" s="53"/>
      <c r="B50" s="53"/>
      <c r="E50" s="53"/>
      <c r="F50" s="53"/>
      <c r="G50" s="53"/>
      <c r="Y50" s="53"/>
    </row>
    <row r="51" spans="1:25" ht="15" customHeight="1">
      <c r="A51" s="53"/>
      <c r="B51" s="53"/>
      <c r="E51" s="53"/>
      <c r="F51" s="53"/>
      <c r="G51" s="53"/>
      <c r="Y51" s="53"/>
    </row>
    <row r="52" spans="1:25" ht="15" customHeight="1">
      <c r="A52" s="53"/>
      <c r="B52" s="53"/>
      <c r="E52" s="53"/>
      <c r="F52" s="53"/>
      <c r="G52" s="53"/>
      <c r="Y52" s="53"/>
    </row>
    <row r="53" spans="1:25" ht="15" customHeight="1">
      <c r="A53" s="53"/>
      <c r="B53" s="53"/>
      <c r="E53" s="53"/>
      <c r="F53" s="53"/>
      <c r="G53" s="53"/>
      <c r="Y53" s="53"/>
    </row>
    <row r="54" spans="1:25" ht="15" customHeight="1">
      <c r="A54" s="53"/>
      <c r="B54" s="53"/>
      <c r="E54" s="53"/>
      <c r="F54" s="53"/>
      <c r="G54" s="53"/>
      <c r="Y54" s="53"/>
    </row>
    <row r="55" spans="1:25" ht="15" customHeight="1">
      <c r="A55" s="53"/>
      <c r="B55" s="53"/>
      <c r="E55" s="53"/>
      <c r="F55" s="53"/>
      <c r="G55" s="53"/>
      <c r="Y55" s="53"/>
    </row>
    <row r="56" spans="1:25" ht="15" customHeight="1">
      <c r="A56" s="53"/>
      <c r="B56" s="53"/>
      <c r="E56" s="53"/>
      <c r="F56" s="53"/>
      <c r="G56" s="53"/>
      <c r="Y56" s="53"/>
    </row>
  </sheetData>
  <mergeCells count="13">
    <mergeCell ref="B19:E19"/>
    <mergeCell ref="M2:N2"/>
    <mergeCell ref="O2:R2"/>
    <mergeCell ref="S2:T2"/>
    <mergeCell ref="C2:C3"/>
    <mergeCell ref="D2:D3"/>
    <mergeCell ref="E2:E3"/>
    <mergeCell ref="F2:F3"/>
    <mergeCell ref="U2:W2"/>
    <mergeCell ref="G2:G3"/>
    <mergeCell ref="H2:H3"/>
    <mergeCell ref="I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2"/>
  <sheetViews>
    <sheetView workbookViewId="0" topLeftCell="A4">
      <selection activeCell="C12" sqref="C12:H12"/>
    </sheetView>
  </sheetViews>
  <sheetFormatPr defaultColWidth="9.00390625" defaultRowHeight="15" customHeight="1"/>
  <cols>
    <col min="1" max="1" width="3.875" style="90" bestFit="1" customWidth="1"/>
    <col min="2" max="2" width="2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125" style="93" bestFit="1" customWidth="1"/>
    <col min="7" max="7" width="7.125" style="93" bestFit="1" customWidth="1"/>
    <col min="8" max="8" width="7.75390625" style="53" customWidth="1"/>
    <col min="9" max="9" width="12.25390625" style="53" bestFit="1" customWidth="1"/>
    <col min="10" max="10" width="8.25390625" style="53" bestFit="1" customWidth="1"/>
    <col min="11" max="11" width="13.375" style="53" bestFit="1" customWidth="1"/>
    <col min="12" max="12" width="8.75390625" style="53" bestFit="1" customWidth="1"/>
    <col min="13" max="13" width="13.375" style="53" customWidth="1"/>
    <col min="14" max="14" width="8.75390625" style="53" bestFit="1" customWidth="1"/>
    <col min="15" max="15" width="13.75390625" style="53" bestFit="1" customWidth="1"/>
    <col min="16" max="16" width="8.375" style="53" customWidth="1"/>
    <col min="17" max="17" width="9.25390625" style="53" customWidth="1"/>
    <col min="18" max="18" width="6.125" style="53" bestFit="1" customWidth="1"/>
    <col min="19" max="19" width="13.375" style="53" customWidth="1"/>
    <col min="20" max="20" width="8.00390625" style="53" bestFit="1" customWidth="1"/>
    <col min="21" max="21" width="15.125" style="53" bestFit="1" customWidth="1"/>
    <col min="22" max="22" width="10.625" style="53" bestFit="1" customWidth="1"/>
    <col min="23" max="23" width="8.875" style="53" bestFit="1" customWidth="1"/>
    <col min="24" max="24" width="12.375" style="53" bestFit="1" customWidth="1"/>
    <col min="25" max="25" width="9.12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5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  <c r="Y1" s="10"/>
    </row>
    <row r="2" spans="2:25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  <c r="Y2" s="13"/>
    </row>
    <row r="3" spans="1:25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16" t="s">
        <v>12</v>
      </c>
      <c r="T3" s="102" t="s">
        <v>16</v>
      </c>
      <c r="U3" s="24" t="s">
        <v>12</v>
      </c>
      <c r="V3" s="25" t="s">
        <v>13</v>
      </c>
      <c r="W3" s="26" t="s">
        <v>15</v>
      </c>
      <c r="Y3" s="13"/>
    </row>
    <row r="4" spans="1:25" s="11" customFormat="1" ht="15" customHeight="1" thickBot="1">
      <c r="A4" s="27"/>
      <c r="B4" s="99">
        <v>1</v>
      </c>
      <c r="C4" s="114" t="s">
        <v>51</v>
      </c>
      <c r="D4" s="115">
        <v>38835</v>
      </c>
      <c r="E4" s="116" t="s">
        <v>24</v>
      </c>
      <c r="F4" s="116">
        <v>71</v>
      </c>
      <c r="G4" s="116">
        <v>76</v>
      </c>
      <c r="H4" s="116">
        <v>1</v>
      </c>
      <c r="I4" s="117">
        <v>76914</v>
      </c>
      <c r="J4" s="118">
        <v>8657</v>
      </c>
      <c r="K4" s="117">
        <v>136434</v>
      </c>
      <c r="L4" s="118">
        <v>14816</v>
      </c>
      <c r="M4" s="117">
        <v>159406</v>
      </c>
      <c r="N4" s="118">
        <v>17316</v>
      </c>
      <c r="O4" s="119">
        <f aca="true" t="shared" si="0" ref="O4:O14">+I4+K4+M4</f>
        <v>372754</v>
      </c>
      <c r="P4" s="120">
        <f aca="true" t="shared" si="1" ref="P4:P14">+J4+L4+N4</f>
        <v>40789</v>
      </c>
      <c r="Q4" s="121">
        <f aca="true" t="shared" si="2" ref="Q4:Q20">IF(O4&lt;&gt;0,P4/G4,"")</f>
        <v>536.6973684210526</v>
      </c>
      <c r="R4" s="122">
        <f aca="true" t="shared" si="3" ref="R4:R20">IF(O4&lt;&gt;0,O4/P4,"")</f>
        <v>9.138591286866557</v>
      </c>
      <c r="S4" s="123"/>
      <c r="T4" s="124">
        <f aca="true" t="shared" si="4" ref="T4:T11">IF(S4&lt;&gt;0,-(S4-O4)/S4,"")</f>
      </c>
      <c r="U4" s="117">
        <v>372754</v>
      </c>
      <c r="V4" s="118">
        <v>40789</v>
      </c>
      <c r="W4" s="125">
        <f aca="true" t="shared" si="5" ref="W4:W20">U4/V4</f>
        <v>9.138591286866557</v>
      </c>
      <c r="Y4" s="13"/>
    </row>
    <row r="5" spans="1:25" s="11" customFormat="1" ht="15" customHeight="1" thickBot="1">
      <c r="A5" s="27"/>
      <c r="B5" s="99">
        <v>2</v>
      </c>
      <c r="C5" s="114" t="s">
        <v>49</v>
      </c>
      <c r="D5" s="115">
        <v>38815</v>
      </c>
      <c r="E5" s="116" t="s">
        <v>23</v>
      </c>
      <c r="F5" s="116">
        <v>94</v>
      </c>
      <c r="G5" s="116">
        <v>94</v>
      </c>
      <c r="H5" s="116">
        <v>3</v>
      </c>
      <c r="I5" s="117">
        <v>14408</v>
      </c>
      <c r="J5" s="118">
        <v>2480</v>
      </c>
      <c r="K5" s="117">
        <v>45176</v>
      </c>
      <c r="L5" s="118">
        <v>6160</v>
      </c>
      <c r="M5" s="117">
        <v>48755</v>
      </c>
      <c r="N5" s="118">
        <v>6531</v>
      </c>
      <c r="O5" s="119">
        <f t="shared" si="0"/>
        <v>108339</v>
      </c>
      <c r="P5" s="120">
        <f t="shared" si="1"/>
        <v>15171</v>
      </c>
      <c r="Q5" s="121">
        <f t="shared" si="2"/>
        <v>161.39361702127658</v>
      </c>
      <c r="R5" s="122">
        <f t="shared" si="3"/>
        <v>7.141190429108167</v>
      </c>
      <c r="S5" s="123">
        <v>168978</v>
      </c>
      <c r="T5" s="124">
        <f t="shared" si="4"/>
        <v>-0.35885736604765117</v>
      </c>
      <c r="U5" s="117">
        <v>800330</v>
      </c>
      <c r="V5" s="118">
        <v>110745</v>
      </c>
      <c r="W5" s="125">
        <f t="shared" si="5"/>
        <v>7.226782247505531</v>
      </c>
      <c r="Y5" s="13"/>
    </row>
    <row r="6" spans="1:25" s="11" customFormat="1" ht="15" customHeight="1" thickBot="1">
      <c r="A6" s="27"/>
      <c r="B6" s="99">
        <v>3</v>
      </c>
      <c r="C6" s="114" t="s">
        <v>50</v>
      </c>
      <c r="D6" s="115">
        <v>38828</v>
      </c>
      <c r="E6" s="116" t="s">
        <v>23</v>
      </c>
      <c r="F6" s="116">
        <v>46</v>
      </c>
      <c r="G6" s="116">
        <v>46</v>
      </c>
      <c r="H6" s="116">
        <v>2</v>
      </c>
      <c r="I6" s="117">
        <v>11946</v>
      </c>
      <c r="J6" s="118">
        <v>1304</v>
      </c>
      <c r="K6" s="117">
        <v>27445</v>
      </c>
      <c r="L6" s="118">
        <v>2885</v>
      </c>
      <c r="M6" s="117">
        <v>30595</v>
      </c>
      <c r="N6" s="118">
        <v>3247</v>
      </c>
      <c r="O6" s="119">
        <f t="shared" si="0"/>
        <v>69986</v>
      </c>
      <c r="P6" s="120">
        <f t="shared" si="1"/>
        <v>7436</v>
      </c>
      <c r="Q6" s="121">
        <f t="shared" si="2"/>
        <v>161.65217391304347</v>
      </c>
      <c r="R6" s="122">
        <f t="shared" si="3"/>
        <v>9.411780527165142</v>
      </c>
      <c r="S6" s="117">
        <v>86437</v>
      </c>
      <c r="T6" s="124">
        <f t="shared" si="4"/>
        <v>-0.19032358827816792</v>
      </c>
      <c r="U6" s="117">
        <v>211009</v>
      </c>
      <c r="V6" s="118">
        <v>23675</v>
      </c>
      <c r="W6" s="125">
        <f t="shared" si="5"/>
        <v>8.91273495248152</v>
      </c>
      <c r="Y6" s="13"/>
    </row>
    <row r="7" spans="1:25" s="11" customFormat="1" ht="15" customHeight="1" thickBot="1">
      <c r="A7" s="27"/>
      <c r="B7" s="99">
        <v>4</v>
      </c>
      <c r="C7" s="96" t="s">
        <v>19</v>
      </c>
      <c r="D7" s="94">
        <v>38793</v>
      </c>
      <c r="E7" s="29" t="s">
        <v>22</v>
      </c>
      <c r="F7" s="29">
        <v>129</v>
      </c>
      <c r="G7" s="116">
        <v>21</v>
      </c>
      <c r="H7" s="116">
        <v>7</v>
      </c>
      <c r="I7" s="117">
        <v>1357</v>
      </c>
      <c r="J7" s="118">
        <v>308</v>
      </c>
      <c r="K7" s="117">
        <v>2640</v>
      </c>
      <c r="L7" s="118">
        <v>553</v>
      </c>
      <c r="M7" s="117">
        <v>2423</v>
      </c>
      <c r="N7" s="118">
        <v>511</v>
      </c>
      <c r="O7" s="119">
        <f t="shared" si="0"/>
        <v>6420</v>
      </c>
      <c r="P7" s="120">
        <f t="shared" si="1"/>
        <v>1372</v>
      </c>
      <c r="Q7" s="121">
        <f t="shared" si="2"/>
        <v>65.33333333333333</v>
      </c>
      <c r="R7" s="122">
        <f t="shared" si="3"/>
        <v>4.679300291545189</v>
      </c>
      <c r="S7" s="117">
        <v>18944</v>
      </c>
      <c r="T7" s="124">
        <f t="shared" si="4"/>
        <v>-0.661106418918919</v>
      </c>
      <c r="U7" s="117">
        <v>1774276</v>
      </c>
      <c r="V7" s="118">
        <v>26894</v>
      </c>
      <c r="W7" s="125">
        <f t="shared" si="5"/>
        <v>65.97293076522645</v>
      </c>
      <c r="Y7" s="13"/>
    </row>
    <row r="8" spans="1:26" ht="15" customHeight="1" thickBot="1">
      <c r="A8" s="27"/>
      <c r="B8" s="99">
        <v>5</v>
      </c>
      <c r="C8" s="114" t="s">
        <v>27</v>
      </c>
      <c r="D8" s="115">
        <v>38751</v>
      </c>
      <c r="E8" s="116" t="s">
        <v>24</v>
      </c>
      <c r="F8" s="116">
        <v>51</v>
      </c>
      <c r="G8" s="116">
        <v>6</v>
      </c>
      <c r="H8" s="116">
        <v>12</v>
      </c>
      <c r="I8" s="117">
        <v>1250</v>
      </c>
      <c r="J8" s="118">
        <v>260</v>
      </c>
      <c r="K8" s="117">
        <v>2551</v>
      </c>
      <c r="L8" s="118">
        <v>507</v>
      </c>
      <c r="M8" s="117">
        <v>2918</v>
      </c>
      <c r="N8" s="118">
        <v>561</v>
      </c>
      <c r="O8" s="119">
        <f t="shared" si="0"/>
        <v>6719</v>
      </c>
      <c r="P8" s="120">
        <f t="shared" si="1"/>
        <v>1328</v>
      </c>
      <c r="Q8" s="121">
        <f t="shared" si="2"/>
        <v>221.33333333333334</v>
      </c>
      <c r="R8" s="122">
        <f t="shared" si="3"/>
        <v>5.059487951807229</v>
      </c>
      <c r="S8" s="117">
        <v>1704</v>
      </c>
      <c r="T8" s="124">
        <f t="shared" si="4"/>
        <v>2.943075117370892</v>
      </c>
      <c r="U8" s="117">
        <v>1319930</v>
      </c>
      <c r="V8" s="118">
        <v>171445</v>
      </c>
      <c r="W8" s="125">
        <f t="shared" si="5"/>
        <v>7.698853859838432</v>
      </c>
      <c r="X8" s="10"/>
      <c r="Y8" s="53"/>
      <c r="Z8" s="10"/>
    </row>
    <row r="9" spans="1:26" ht="15" customHeight="1" thickBot="1">
      <c r="A9" s="27"/>
      <c r="B9" s="99">
        <v>6</v>
      </c>
      <c r="C9" s="114" t="s">
        <v>40</v>
      </c>
      <c r="D9" s="115">
        <v>38807</v>
      </c>
      <c r="E9" s="116" t="s">
        <v>23</v>
      </c>
      <c r="F9" s="116">
        <v>62</v>
      </c>
      <c r="G9" s="116">
        <v>21</v>
      </c>
      <c r="H9" s="116">
        <v>5</v>
      </c>
      <c r="I9" s="117">
        <v>1433</v>
      </c>
      <c r="J9" s="118">
        <v>267</v>
      </c>
      <c r="K9" s="117">
        <v>2661</v>
      </c>
      <c r="L9" s="118">
        <v>514</v>
      </c>
      <c r="M9" s="117">
        <v>2406</v>
      </c>
      <c r="N9" s="118">
        <v>434</v>
      </c>
      <c r="O9" s="119">
        <f t="shared" si="0"/>
        <v>6500</v>
      </c>
      <c r="P9" s="120">
        <f t="shared" si="1"/>
        <v>1215</v>
      </c>
      <c r="Q9" s="121">
        <f t="shared" si="2"/>
        <v>57.857142857142854</v>
      </c>
      <c r="R9" s="122">
        <f t="shared" si="3"/>
        <v>5.349794238683128</v>
      </c>
      <c r="S9" s="123">
        <v>11201</v>
      </c>
      <c r="T9" s="124">
        <f t="shared" si="4"/>
        <v>-0.4196946701187394</v>
      </c>
      <c r="U9" s="117">
        <v>530627</v>
      </c>
      <c r="V9" s="118">
        <v>67718</v>
      </c>
      <c r="W9" s="125">
        <f t="shared" si="5"/>
        <v>7.835833899406362</v>
      </c>
      <c r="X9" s="10"/>
      <c r="Y9" s="53"/>
      <c r="Z9" s="10"/>
    </row>
    <row r="10" spans="1:26" ht="15" customHeight="1" thickBot="1">
      <c r="A10" s="27"/>
      <c r="B10" s="99">
        <v>7</v>
      </c>
      <c r="C10" s="54" t="s">
        <v>20</v>
      </c>
      <c r="D10" s="95">
        <v>38779</v>
      </c>
      <c r="E10" s="42" t="s">
        <v>23</v>
      </c>
      <c r="F10" s="42">
        <v>72</v>
      </c>
      <c r="G10" s="116">
        <v>23</v>
      </c>
      <c r="H10" s="116">
        <v>15</v>
      </c>
      <c r="I10" s="117">
        <v>856</v>
      </c>
      <c r="J10" s="118">
        <v>207</v>
      </c>
      <c r="K10" s="117">
        <v>1269</v>
      </c>
      <c r="L10" s="118">
        <v>299</v>
      </c>
      <c r="M10" s="117">
        <v>1228</v>
      </c>
      <c r="N10" s="118">
        <v>287</v>
      </c>
      <c r="O10" s="119">
        <f t="shared" si="0"/>
        <v>3353</v>
      </c>
      <c r="P10" s="120">
        <f t="shared" si="1"/>
        <v>793</v>
      </c>
      <c r="Q10" s="121">
        <f t="shared" si="2"/>
        <v>34.47826086956522</v>
      </c>
      <c r="R10" s="122">
        <f t="shared" si="3"/>
        <v>4.228247162673393</v>
      </c>
      <c r="S10" s="123">
        <v>6893</v>
      </c>
      <c r="T10" s="124">
        <f t="shared" si="4"/>
        <v>-0.5135644857101407</v>
      </c>
      <c r="U10" s="117">
        <v>954726</v>
      </c>
      <c r="V10" s="118">
        <v>41861</v>
      </c>
      <c r="W10" s="125">
        <f t="shared" si="5"/>
        <v>22.807051909892262</v>
      </c>
      <c r="X10" s="10"/>
      <c r="Y10" s="53"/>
      <c r="Z10" s="10"/>
    </row>
    <row r="11" spans="1:26" ht="15" customHeight="1" thickBot="1">
      <c r="A11" s="27"/>
      <c r="B11" s="99">
        <v>8</v>
      </c>
      <c r="C11" s="114" t="s">
        <v>21</v>
      </c>
      <c r="D11" s="115">
        <v>38772</v>
      </c>
      <c r="E11" s="116" t="s">
        <v>24</v>
      </c>
      <c r="F11" s="116">
        <v>62</v>
      </c>
      <c r="G11" s="116">
        <v>5</v>
      </c>
      <c r="H11" s="116">
        <v>10</v>
      </c>
      <c r="I11" s="117">
        <v>641</v>
      </c>
      <c r="J11" s="118">
        <v>136</v>
      </c>
      <c r="K11" s="117">
        <v>1040</v>
      </c>
      <c r="L11" s="118">
        <v>219</v>
      </c>
      <c r="M11" s="117">
        <v>823</v>
      </c>
      <c r="N11" s="118">
        <v>168</v>
      </c>
      <c r="O11" s="119">
        <f t="shared" si="0"/>
        <v>2504</v>
      </c>
      <c r="P11" s="120">
        <f t="shared" si="1"/>
        <v>523</v>
      </c>
      <c r="Q11" s="121">
        <f t="shared" si="2"/>
        <v>104.6</v>
      </c>
      <c r="R11" s="122">
        <f t="shared" si="3"/>
        <v>4.7877629063097515</v>
      </c>
      <c r="S11" s="117">
        <v>1279</v>
      </c>
      <c r="T11" s="124">
        <f t="shared" si="4"/>
        <v>0.9577795152462861</v>
      </c>
      <c r="U11" s="117">
        <v>819749</v>
      </c>
      <c r="V11" s="118">
        <v>107781</v>
      </c>
      <c r="W11" s="125">
        <f t="shared" si="5"/>
        <v>7.605691170057803</v>
      </c>
      <c r="X11" s="10"/>
      <c r="Y11" s="53"/>
      <c r="Z11" s="10"/>
    </row>
    <row r="12" spans="1:26" ht="15" customHeight="1" thickBot="1">
      <c r="A12" s="27"/>
      <c r="B12" s="99">
        <v>9</v>
      </c>
      <c r="C12" s="126" t="s">
        <v>28</v>
      </c>
      <c r="D12" s="115">
        <v>38744</v>
      </c>
      <c r="E12" s="116" t="s">
        <v>38</v>
      </c>
      <c r="F12" s="116">
        <v>71</v>
      </c>
      <c r="G12" s="116">
        <v>2</v>
      </c>
      <c r="H12" s="116">
        <v>13</v>
      </c>
      <c r="I12" s="117">
        <v>351</v>
      </c>
      <c r="J12" s="118">
        <v>83</v>
      </c>
      <c r="K12" s="117">
        <v>542</v>
      </c>
      <c r="L12" s="118">
        <v>127</v>
      </c>
      <c r="M12" s="117">
        <v>703</v>
      </c>
      <c r="N12" s="118">
        <v>159</v>
      </c>
      <c r="O12" s="119">
        <f t="shared" si="0"/>
        <v>1596</v>
      </c>
      <c r="P12" s="120">
        <f t="shared" si="1"/>
        <v>369</v>
      </c>
      <c r="Q12" s="121">
        <f t="shared" si="2"/>
        <v>184.5</v>
      </c>
      <c r="R12" s="122">
        <f t="shared" si="3"/>
        <v>4.32520325203252</v>
      </c>
      <c r="S12" s="117"/>
      <c r="T12" s="124"/>
      <c r="U12" s="117">
        <v>1842144</v>
      </c>
      <c r="V12" s="118">
        <v>228280</v>
      </c>
      <c r="W12" s="125">
        <f t="shared" si="5"/>
        <v>8.069668827755388</v>
      </c>
      <c r="X12" s="10"/>
      <c r="Y12" s="53"/>
      <c r="Z12" s="10"/>
    </row>
    <row r="13" spans="1:26" ht="15" customHeight="1" thickBot="1">
      <c r="A13" s="27"/>
      <c r="B13" s="99">
        <v>10</v>
      </c>
      <c r="C13" s="114" t="s">
        <v>29</v>
      </c>
      <c r="D13" s="115">
        <v>38751</v>
      </c>
      <c r="E13" s="116" t="s">
        <v>39</v>
      </c>
      <c r="F13" s="116">
        <v>27</v>
      </c>
      <c r="G13" s="116">
        <v>3</v>
      </c>
      <c r="H13" s="116">
        <v>13</v>
      </c>
      <c r="I13" s="117">
        <v>233</v>
      </c>
      <c r="J13" s="118">
        <v>51</v>
      </c>
      <c r="K13" s="117">
        <v>320</v>
      </c>
      <c r="L13" s="118">
        <v>54</v>
      </c>
      <c r="M13" s="117">
        <v>346</v>
      </c>
      <c r="N13" s="118">
        <v>66</v>
      </c>
      <c r="O13" s="119">
        <f t="shared" si="0"/>
        <v>899</v>
      </c>
      <c r="P13" s="120">
        <f t="shared" si="1"/>
        <v>171</v>
      </c>
      <c r="Q13" s="121">
        <f t="shared" si="2"/>
        <v>57</v>
      </c>
      <c r="R13" s="122">
        <f t="shared" si="3"/>
        <v>5.257309941520468</v>
      </c>
      <c r="S13" s="117">
        <v>1404</v>
      </c>
      <c r="T13" s="124">
        <f>IF(S13&lt;&gt;0,-(S13-O13)/S13,"")</f>
        <v>-0.3596866096866097</v>
      </c>
      <c r="U13" s="117">
        <v>478127</v>
      </c>
      <c r="V13" s="118">
        <v>55493</v>
      </c>
      <c r="W13" s="125">
        <f t="shared" si="5"/>
        <v>8.615987602039898</v>
      </c>
      <c r="X13" s="10"/>
      <c r="Y13" s="53"/>
      <c r="Z13" s="10"/>
    </row>
    <row r="14" spans="1:25" s="9" customFormat="1" ht="15" customHeight="1" thickBot="1">
      <c r="A14" s="27"/>
      <c r="B14" s="99">
        <v>11</v>
      </c>
      <c r="C14" s="114" t="s">
        <v>25</v>
      </c>
      <c r="D14" s="115">
        <v>38786</v>
      </c>
      <c r="E14" s="116" t="s">
        <v>26</v>
      </c>
      <c r="F14" s="116">
        <v>63</v>
      </c>
      <c r="G14" s="116">
        <v>2</v>
      </c>
      <c r="H14" s="116">
        <v>8</v>
      </c>
      <c r="I14" s="117">
        <v>106</v>
      </c>
      <c r="J14" s="118">
        <v>24</v>
      </c>
      <c r="K14" s="117">
        <v>216</v>
      </c>
      <c r="L14" s="118">
        <v>42</v>
      </c>
      <c r="M14" s="117">
        <v>204</v>
      </c>
      <c r="N14" s="118">
        <v>39</v>
      </c>
      <c r="O14" s="119">
        <f t="shared" si="0"/>
        <v>526</v>
      </c>
      <c r="P14" s="120">
        <f t="shared" si="1"/>
        <v>105</v>
      </c>
      <c r="Q14" s="121">
        <f t="shared" si="2"/>
        <v>52.5</v>
      </c>
      <c r="R14" s="122">
        <f t="shared" si="3"/>
        <v>5.0095238095238095</v>
      </c>
      <c r="S14" s="117">
        <v>1375</v>
      </c>
      <c r="T14" s="124">
        <f>IF(S14&lt;&gt;0,-(S14-O14)/S14,"")</f>
        <v>-0.6174545454545455</v>
      </c>
      <c r="U14" s="117">
        <v>502829</v>
      </c>
      <c r="V14" s="118">
        <v>62779</v>
      </c>
      <c r="W14" s="125">
        <f t="shared" si="5"/>
        <v>8.009509549371606</v>
      </c>
      <c r="X14" s="10"/>
      <c r="Y14" s="10"/>
    </row>
    <row r="15" spans="1:25" s="9" customFormat="1" ht="15" customHeight="1" thickBot="1">
      <c r="A15" s="27"/>
      <c r="B15" s="99">
        <v>12</v>
      </c>
      <c r="C15" s="126" t="s">
        <v>33</v>
      </c>
      <c r="D15" s="115">
        <v>38758</v>
      </c>
      <c r="E15" s="116" t="s">
        <v>24</v>
      </c>
      <c r="F15" s="116">
        <v>46</v>
      </c>
      <c r="G15" s="116">
        <v>1</v>
      </c>
      <c r="H15" s="116">
        <v>12</v>
      </c>
      <c r="I15" s="117">
        <v>224</v>
      </c>
      <c r="J15" s="118">
        <v>26</v>
      </c>
      <c r="K15" s="117">
        <v>40</v>
      </c>
      <c r="L15" s="118">
        <v>4</v>
      </c>
      <c r="M15" s="117">
        <v>30</v>
      </c>
      <c r="N15" s="118">
        <v>3</v>
      </c>
      <c r="O15" s="119">
        <f aca="true" t="shared" si="6" ref="O15:P20">+I15+K15+M15</f>
        <v>294</v>
      </c>
      <c r="P15" s="120">
        <f>+J15+L15+N15</f>
        <v>33</v>
      </c>
      <c r="Q15" s="121">
        <f t="shared" si="2"/>
        <v>33</v>
      </c>
      <c r="R15" s="122">
        <f t="shared" si="3"/>
        <v>8.909090909090908</v>
      </c>
      <c r="S15" s="117">
        <v>544</v>
      </c>
      <c r="T15" s="124">
        <f>IF(S15&lt;&gt;0,-(S15-O15)/S15,"")</f>
        <v>-0.45955882352941174</v>
      </c>
      <c r="U15" s="117">
        <v>181535</v>
      </c>
      <c r="V15" s="118">
        <v>24002</v>
      </c>
      <c r="W15" s="125">
        <f t="shared" si="5"/>
        <v>7.563328055995334</v>
      </c>
      <c r="X15" s="10"/>
      <c r="Y15" s="10"/>
    </row>
    <row r="16" spans="1:25" s="9" customFormat="1" ht="15" customHeight="1" thickBot="1">
      <c r="A16" s="27"/>
      <c r="B16" s="99">
        <v>13</v>
      </c>
      <c r="C16" s="114" t="s">
        <v>43</v>
      </c>
      <c r="D16" s="115">
        <v>38737</v>
      </c>
      <c r="E16" s="116" t="s">
        <v>45</v>
      </c>
      <c r="F16" s="116">
        <v>28</v>
      </c>
      <c r="G16" s="116">
        <v>1</v>
      </c>
      <c r="H16" s="116"/>
      <c r="I16" s="117">
        <v>68</v>
      </c>
      <c r="J16" s="118">
        <v>17</v>
      </c>
      <c r="K16" s="117">
        <v>115</v>
      </c>
      <c r="L16" s="118">
        <v>28</v>
      </c>
      <c r="M16" s="117">
        <v>93</v>
      </c>
      <c r="N16" s="118">
        <v>22</v>
      </c>
      <c r="O16" s="119">
        <f t="shared" si="6"/>
        <v>276</v>
      </c>
      <c r="P16" s="120">
        <f>+J16+L16+N16</f>
        <v>67</v>
      </c>
      <c r="Q16" s="121">
        <f t="shared" si="2"/>
        <v>67</v>
      </c>
      <c r="R16" s="122">
        <f t="shared" si="3"/>
        <v>4.119402985074627</v>
      </c>
      <c r="S16" s="117"/>
      <c r="T16" s="124"/>
      <c r="U16" s="117">
        <v>246387</v>
      </c>
      <c r="V16" s="118">
        <v>30377</v>
      </c>
      <c r="W16" s="125">
        <f t="shared" si="5"/>
        <v>8.110972117062252</v>
      </c>
      <c r="X16" s="10"/>
      <c r="Y16" s="10"/>
    </row>
    <row r="17" spans="1:25" s="9" customFormat="1" ht="15" customHeight="1" thickBot="1">
      <c r="A17" s="27"/>
      <c r="B17" s="99">
        <v>14</v>
      </c>
      <c r="C17" s="54" t="s">
        <v>30</v>
      </c>
      <c r="D17" s="95">
        <v>38765</v>
      </c>
      <c r="E17" s="42" t="s">
        <v>26</v>
      </c>
      <c r="F17" s="42">
        <v>41</v>
      </c>
      <c r="G17" s="43">
        <v>1</v>
      </c>
      <c r="H17" s="42">
        <v>11</v>
      </c>
      <c r="I17" s="117">
        <v>52</v>
      </c>
      <c r="J17" s="118">
        <v>10</v>
      </c>
      <c r="K17" s="117">
        <v>68</v>
      </c>
      <c r="L17" s="118">
        <v>13</v>
      </c>
      <c r="M17" s="117">
        <v>58</v>
      </c>
      <c r="N17" s="118">
        <v>11</v>
      </c>
      <c r="O17" s="119">
        <f t="shared" si="6"/>
        <v>178</v>
      </c>
      <c r="P17" s="120">
        <f>+J17+L17+N17</f>
        <v>34</v>
      </c>
      <c r="Q17" s="121">
        <f t="shared" si="2"/>
        <v>34</v>
      </c>
      <c r="R17" s="122">
        <f t="shared" si="3"/>
        <v>5.235294117647059</v>
      </c>
      <c r="S17" s="117"/>
      <c r="T17" s="124"/>
      <c r="U17" s="117">
        <v>331198</v>
      </c>
      <c r="V17" s="118">
        <v>44833</v>
      </c>
      <c r="W17" s="125">
        <f t="shared" si="5"/>
        <v>7.387370909820891</v>
      </c>
      <c r="X17" s="10"/>
      <c r="Y17" s="10"/>
    </row>
    <row r="18" spans="1:25" s="9" customFormat="1" ht="15" customHeight="1" thickBot="1">
      <c r="A18" s="27"/>
      <c r="B18" s="99">
        <v>15</v>
      </c>
      <c r="C18" s="114" t="s">
        <v>32</v>
      </c>
      <c r="D18" s="115">
        <v>39060</v>
      </c>
      <c r="E18" s="116" t="s">
        <v>23</v>
      </c>
      <c r="F18" s="116">
        <v>77</v>
      </c>
      <c r="G18" s="116">
        <v>2</v>
      </c>
      <c r="H18" s="116">
        <v>21</v>
      </c>
      <c r="I18" s="117">
        <v>0</v>
      </c>
      <c r="J18" s="118">
        <v>0</v>
      </c>
      <c r="K18" s="117">
        <v>12</v>
      </c>
      <c r="L18" s="118">
        <v>2</v>
      </c>
      <c r="M18" s="117">
        <v>82</v>
      </c>
      <c r="N18" s="118">
        <v>15</v>
      </c>
      <c r="O18" s="119">
        <f t="shared" si="6"/>
        <v>94</v>
      </c>
      <c r="P18" s="120">
        <f>+J18+L18+N18</f>
        <v>17</v>
      </c>
      <c r="Q18" s="121">
        <f t="shared" si="2"/>
        <v>8.5</v>
      </c>
      <c r="R18" s="122">
        <f t="shared" si="3"/>
        <v>5.529411764705882</v>
      </c>
      <c r="S18" s="117">
        <v>934</v>
      </c>
      <c r="T18" s="124">
        <f>IF(S18&lt;&gt;0,-(S18-O18)/S18,"")</f>
        <v>-0.8993576017130621</v>
      </c>
      <c r="U18" s="117">
        <v>1921721</v>
      </c>
      <c r="V18" s="118">
        <v>280687</v>
      </c>
      <c r="W18" s="125">
        <f t="shared" si="5"/>
        <v>6.84649093117957</v>
      </c>
      <c r="X18" s="10"/>
      <c r="Y18" s="10"/>
    </row>
    <row r="19" spans="1:25" s="9" customFormat="1" ht="15" customHeight="1" thickBot="1">
      <c r="A19" s="27"/>
      <c r="B19" s="99">
        <v>16</v>
      </c>
      <c r="C19" s="126" t="s">
        <v>37</v>
      </c>
      <c r="D19" s="115">
        <v>38653</v>
      </c>
      <c r="E19" s="116" t="s">
        <v>38</v>
      </c>
      <c r="F19" s="116">
        <v>92</v>
      </c>
      <c r="G19" s="116">
        <v>1</v>
      </c>
      <c r="H19" s="116">
        <v>27</v>
      </c>
      <c r="I19" s="117"/>
      <c r="J19" s="118"/>
      <c r="K19" s="117">
        <v>30</v>
      </c>
      <c r="L19" s="118">
        <v>5</v>
      </c>
      <c r="M19" s="117"/>
      <c r="N19" s="118"/>
      <c r="O19" s="119">
        <f t="shared" si="6"/>
        <v>30</v>
      </c>
      <c r="P19" s="120">
        <f t="shared" si="6"/>
        <v>5</v>
      </c>
      <c r="Q19" s="121">
        <f t="shared" si="2"/>
        <v>5</v>
      </c>
      <c r="R19" s="122">
        <f t="shared" si="3"/>
        <v>6</v>
      </c>
      <c r="S19" s="117">
        <v>6</v>
      </c>
      <c r="T19" s="124">
        <f>IF(S19&lt;&gt;0,-(S19-O19)/S19,"")</f>
        <v>4</v>
      </c>
      <c r="U19" s="117">
        <v>1041699</v>
      </c>
      <c r="V19" s="118">
        <v>151721</v>
      </c>
      <c r="W19" s="125">
        <f t="shared" si="5"/>
        <v>6.865885408084576</v>
      </c>
      <c r="X19" s="10"/>
      <c r="Y19" s="10"/>
    </row>
    <row r="20" spans="1:25" s="9" customFormat="1" ht="15" customHeight="1" thickBot="1">
      <c r="A20" s="27"/>
      <c r="B20" s="99">
        <v>17</v>
      </c>
      <c r="C20" s="126" t="s">
        <v>48</v>
      </c>
      <c r="D20" s="115">
        <v>38506</v>
      </c>
      <c r="E20" s="116" t="s">
        <v>38</v>
      </c>
      <c r="F20" s="116">
        <v>106</v>
      </c>
      <c r="G20" s="116">
        <v>1</v>
      </c>
      <c r="H20" s="116">
        <v>48</v>
      </c>
      <c r="I20" s="117"/>
      <c r="J20" s="118"/>
      <c r="K20" s="117"/>
      <c r="L20" s="118"/>
      <c r="M20" s="117">
        <v>12</v>
      </c>
      <c r="N20" s="118">
        <v>2</v>
      </c>
      <c r="O20" s="119">
        <f t="shared" si="6"/>
        <v>12</v>
      </c>
      <c r="P20" s="120">
        <f t="shared" si="6"/>
        <v>2</v>
      </c>
      <c r="Q20" s="121">
        <f t="shared" si="2"/>
        <v>2</v>
      </c>
      <c r="R20" s="122">
        <f t="shared" si="3"/>
        <v>6</v>
      </c>
      <c r="S20" s="117">
        <v>1200</v>
      </c>
      <c r="T20" s="124">
        <f>IF(S20&lt;&gt;0,-(S20-O20)/S20,"")</f>
        <v>-0.99</v>
      </c>
      <c r="U20" s="117">
        <v>1514857</v>
      </c>
      <c r="V20" s="118">
        <v>235885</v>
      </c>
      <c r="W20" s="125">
        <f t="shared" si="5"/>
        <v>6.422014964919346</v>
      </c>
      <c r="X20" s="10"/>
      <c r="Y20" s="10"/>
    </row>
    <row r="21" spans="1:29" s="74" customFormat="1" ht="15" customHeight="1">
      <c r="A21" s="59"/>
      <c r="B21" s="60"/>
      <c r="C21" s="103"/>
      <c r="D21" s="104"/>
      <c r="E21" s="105"/>
      <c r="F21" s="106"/>
      <c r="G21" s="106"/>
      <c r="H21" s="106"/>
      <c r="I21" s="107"/>
      <c r="J21" s="108"/>
      <c r="K21" s="107"/>
      <c r="L21" s="108"/>
      <c r="M21" s="107"/>
      <c r="N21" s="108"/>
      <c r="O21" s="109"/>
      <c r="P21" s="110"/>
      <c r="Q21" s="111"/>
      <c r="R21" s="112"/>
      <c r="S21" s="107"/>
      <c r="T21" s="113"/>
      <c r="U21" s="113"/>
      <c r="V21" s="113"/>
      <c r="W21" s="113"/>
      <c r="X21" s="72"/>
      <c r="Y21" s="73"/>
      <c r="Z21" s="72"/>
      <c r="AA21" s="72"/>
      <c r="AB21" s="72"/>
      <c r="AC21" s="72"/>
    </row>
    <row r="22" spans="1:29" s="88" customFormat="1" ht="15" customHeight="1">
      <c r="A22" s="75"/>
      <c r="B22" s="201" t="s">
        <v>17</v>
      </c>
      <c r="C22" s="202"/>
      <c r="D22" s="202"/>
      <c r="E22" s="203"/>
      <c r="F22" s="76">
        <f>SUM(F4:F21)</f>
        <v>1138</v>
      </c>
      <c r="G22" s="76">
        <f>SUM(G4:G21)</f>
        <v>306</v>
      </c>
      <c r="H22" s="77"/>
      <c r="I22" s="78">
        <f aca="true" t="shared" si="7" ref="I22:P22">SUM(I4:I21)</f>
        <v>109839</v>
      </c>
      <c r="J22" s="79">
        <f t="shared" si="7"/>
        <v>13830</v>
      </c>
      <c r="K22" s="78">
        <f t="shared" si="7"/>
        <v>220559</v>
      </c>
      <c r="L22" s="79">
        <f t="shared" si="7"/>
        <v>26228</v>
      </c>
      <c r="M22" s="78">
        <f t="shared" si="7"/>
        <v>250082</v>
      </c>
      <c r="N22" s="79">
        <f t="shared" si="7"/>
        <v>29372</v>
      </c>
      <c r="O22" s="80">
        <f t="shared" si="7"/>
        <v>580480</v>
      </c>
      <c r="P22" s="81">
        <f t="shared" si="7"/>
        <v>69430</v>
      </c>
      <c r="Q22" s="82">
        <f>IF(O22&lt;&gt;0,P22/G22,"")</f>
        <v>226.8954248366013</v>
      </c>
      <c r="R22" s="83">
        <f>IF(O22&lt;&gt;0,O22/P22,"")</f>
        <v>8.360651015411205</v>
      </c>
      <c r="S22" s="78">
        <f>SUM(S4:S21)</f>
        <v>300899</v>
      </c>
      <c r="T22" s="84">
        <f>IF(S22&lt;&gt;0,-(S22-O22)/S22,"")</f>
        <v>0.9291523069202623</v>
      </c>
      <c r="U22" s="85"/>
      <c r="V22" s="86"/>
      <c r="W22" s="87"/>
      <c r="Y22" s="89"/>
      <c r="AC22" s="88" t="s">
        <v>18</v>
      </c>
    </row>
  </sheetData>
  <mergeCells count="13">
    <mergeCell ref="U2:W2"/>
    <mergeCell ref="G2:G3"/>
    <mergeCell ref="H2:H3"/>
    <mergeCell ref="I2:J2"/>
    <mergeCell ref="K2:L2"/>
    <mergeCell ref="B22:E22"/>
    <mergeCell ref="M2:N2"/>
    <mergeCell ref="O2:R2"/>
    <mergeCell ref="S2:T2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C15" sqref="C15:H15"/>
    </sheetView>
  </sheetViews>
  <sheetFormatPr defaultColWidth="9.00390625" defaultRowHeight="15" customHeight="1"/>
  <cols>
    <col min="1" max="1" width="3.875" style="90" bestFit="1" customWidth="1"/>
    <col min="2" max="2" width="2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125" style="93" bestFit="1" customWidth="1"/>
    <col min="7" max="7" width="7.125" style="93" bestFit="1" customWidth="1"/>
    <col min="8" max="8" width="7.75390625" style="53" customWidth="1"/>
    <col min="9" max="9" width="12.25390625" style="53" bestFit="1" customWidth="1"/>
    <col min="10" max="10" width="8.25390625" style="53" bestFit="1" customWidth="1"/>
    <col min="11" max="11" width="13.375" style="53" bestFit="1" customWidth="1"/>
    <col min="12" max="12" width="8.75390625" style="53" bestFit="1" customWidth="1"/>
    <col min="13" max="13" width="13.375" style="53" customWidth="1"/>
    <col min="14" max="14" width="8.75390625" style="53" bestFit="1" customWidth="1"/>
    <col min="15" max="15" width="13.75390625" style="53" bestFit="1" customWidth="1"/>
    <col min="16" max="16" width="8.375" style="53" customWidth="1"/>
    <col min="17" max="17" width="9.25390625" style="53" customWidth="1"/>
    <col min="18" max="18" width="6.125" style="53" bestFit="1" customWidth="1"/>
    <col min="19" max="19" width="13.375" style="53" customWidth="1"/>
    <col min="20" max="20" width="8.00390625" style="53" bestFit="1" customWidth="1"/>
    <col min="21" max="21" width="15.125" style="53" bestFit="1" customWidth="1"/>
    <col min="22" max="22" width="10.625" style="53" bestFit="1" customWidth="1"/>
    <col min="23" max="23" width="8.875" style="53" bestFit="1" customWidth="1"/>
    <col min="24" max="24" width="12.375" style="53" bestFit="1" customWidth="1"/>
    <col min="25" max="25" width="13.87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3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</row>
    <row r="2" spans="2:23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</row>
    <row r="3" spans="1:23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16" t="s">
        <v>12</v>
      </c>
      <c r="T3" s="102" t="s">
        <v>16</v>
      </c>
      <c r="U3" s="24" t="s">
        <v>12</v>
      </c>
      <c r="V3" s="25" t="s">
        <v>13</v>
      </c>
      <c r="W3" s="26" t="s">
        <v>15</v>
      </c>
    </row>
    <row r="4" spans="1:23" s="11" customFormat="1" ht="15" customHeight="1" thickBot="1">
      <c r="A4" s="27"/>
      <c r="B4" s="99">
        <v>1</v>
      </c>
      <c r="C4" s="114" t="s">
        <v>52</v>
      </c>
      <c r="D4" s="115">
        <v>38842</v>
      </c>
      <c r="E4" s="116" t="s">
        <v>26</v>
      </c>
      <c r="F4" s="116">
        <v>173</v>
      </c>
      <c r="G4" s="116">
        <v>178</v>
      </c>
      <c r="H4" s="116">
        <v>1</v>
      </c>
      <c r="I4" s="117">
        <v>280933</v>
      </c>
      <c r="J4" s="118">
        <v>34264</v>
      </c>
      <c r="K4" s="117">
        <v>443418</v>
      </c>
      <c r="L4" s="118">
        <v>53093</v>
      </c>
      <c r="M4" s="117">
        <v>386984</v>
      </c>
      <c r="N4" s="118">
        <v>48062</v>
      </c>
      <c r="O4" s="119">
        <f aca="true" t="shared" si="0" ref="O4:P16">+I4+K4+M4</f>
        <v>1111335</v>
      </c>
      <c r="P4" s="120">
        <f t="shared" si="0"/>
        <v>135419</v>
      </c>
      <c r="Q4" s="121">
        <f aca="true" t="shared" si="1" ref="Q4:Q16">IF(O4&lt;&gt;0,P4/G4,"")</f>
        <v>760.7808988764045</v>
      </c>
      <c r="R4" s="122">
        <f aca="true" t="shared" si="2" ref="R4:R16">IF(O4&lt;&gt;0,O4/P4,"")</f>
        <v>8.206640131739269</v>
      </c>
      <c r="S4" s="123"/>
      <c r="T4" s="124"/>
      <c r="U4" s="117">
        <v>1111335</v>
      </c>
      <c r="V4" s="118">
        <v>135419</v>
      </c>
      <c r="W4" s="125">
        <f aca="true" t="shared" si="3" ref="W4:W16">U4/V4</f>
        <v>8.206640131739269</v>
      </c>
    </row>
    <row r="5" spans="1:23" s="11" customFormat="1" ht="15" customHeight="1" thickBot="1">
      <c r="A5" s="27"/>
      <c r="B5" s="99">
        <v>2</v>
      </c>
      <c r="C5" s="114" t="s">
        <v>51</v>
      </c>
      <c r="D5" s="115">
        <v>38835</v>
      </c>
      <c r="E5" s="116" t="s">
        <v>24</v>
      </c>
      <c r="F5" s="116">
        <v>71</v>
      </c>
      <c r="G5" s="116">
        <v>73</v>
      </c>
      <c r="H5" s="116">
        <v>2</v>
      </c>
      <c r="I5" s="117">
        <v>38828</v>
      </c>
      <c r="J5" s="118">
        <v>4209</v>
      </c>
      <c r="K5" s="117">
        <v>73147</v>
      </c>
      <c r="L5" s="118">
        <v>8037</v>
      </c>
      <c r="M5" s="117">
        <v>57683</v>
      </c>
      <c r="N5" s="118">
        <v>6477</v>
      </c>
      <c r="O5" s="119">
        <f t="shared" si="0"/>
        <v>169658</v>
      </c>
      <c r="P5" s="120">
        <f t="shared" si="0"/>
        <v>18723</v>
      </c>
      <c r="Q5" s="121">
        <f t="shared" si="1"/>
        <v>256.47945205479454</v>
      </c>
      <c r="R5" s="122">
        <f t="shared" si="2"/>
        <v>9.061475190941623</v>
      </c>
      <c r="S5" s="123">
        <v>372754</v>
      </c>
      <c r="T5" s="120">
        <f aca="true" t="shared" si="4" ref="T5:T15">+N5+P5+R5</f>
        <v>25209.06147519094</v>
      </c>
      <c r="U5" s="117">
        <v>678904</v>
      </c>
      <c r="V5" s="118">
        <v>77519</v>
      </c>
      <c r="W5" s="125">
        <f t="shared" si="3"/>
        <v>8.757904513732118</v>
      </c>
    </row>
    <row r="6" spans="1:23" s="11" customFormat="1" ht="15" customHeight="1" thickBot="1">
      <c r="A6" s="27"/>
      <c r="B6" s="99">
        <v>3</v>
      </c>
      <c r="C6" s="114" t="s">
        <v>49</v>
      </c>
      <c r="D6" s="115">
        <v>38815</v>
      </c>
      <c r="E6" s="116" t="s">
        <v>23</v>
      </c>
      <c r="F6" s="116">
        <v>94</v>
      </c>
      <c r="G6" s="116">
        <v>88</v>
      </c>
      <c r="H6" s="116">
        <v>4</v>
      </c>
      <c r="I6" s="117">
        <v>8958</v>
      </c>
      <c r="J6" s="118">
        <v>1720</v>
      </c>
      <c r="K6" s="117">
        <v>21136</v>
      </c>
      <c r="L6" s="118">
        <v>3311</v>
      </c>
      <c r="M6" s="117">
        <v>22583</v>
      </c>
      <c r="N6" s="118">
        <v>3503</v>
      </c>
      <c r="O6" s="119">
        <f t="shared" si="0"/>
        <v>52677</v>
      </c>
      <c r="P6" s="120">
        <f t="shared" si="0"/>
        <v>8534</v>
      </c>
      <c r="Q6" s="121">
        <f t="shared" si="1"/>
        <v>96.97727272727273</v>
      </c>
      <c r="R6" s="122">
        <f t="shared" si="2"/>
        <v>6.172603702835716</v>
      </c>
      <c r="S6" s="123">
        <v>108339</v>
      </c>
      <c r="T6" s="120">
        <f t="shared" si="4"/>
        <v>12043.172603702837</v>
      </c>
      <c r="U6" s="117">
        <v>880577</v>
      </c>
      <c r="V6" s="118">
        <v>123983</v>
      </c>
      <c r="W6" s="125">
        <f t="shared" si="3"/>
        <v>7.102401135639563</v>
      </c>
    </row>
    <row r="7" spans="1:23" s="11" customFormat="1" ht="15" customHeight="1" thickBot="1">
      <c r="A7" s="27"/>
      <c r="B7" s="99">
        <v>4</v>
      </c>
      <c r="C7" s="114" t="s">
        <v>50</v>
      </c>
      <c r="D7" s="115">
        <v>38828</v>
      </c>
      <c r="E7" s="116" t="s">
        <v>23</v>
      </c>
      <c r="F7" s="116">
        <v>46</v>
      </c>
      <c r="G7" s="116">
        <v>45</v>
      </c>
      <c r="H7" s="116">
        <v>3</v>
      </c>
      <c r="I7" s="117">
        <v>2873</v>
      </c>
      <c r="J7" s="118">
        <v>397</v>
      </c>
      <c r="K7" s="117">
        <v>8030</v>
      </c>
      <c r="L7" s="118">
        <v>1042</v>
      </c>
      <c r="M7" s="117">
        <v>8464</v>
      </c>
      <c r="N7" s="118">
        <v>1168</v>
      </c>
      <c r="O7" s="119">
        <f t="shared" si="0"/>
        <v>19367</v>
      </c>
      <c r="P7" s="120">
        <f t="shared" si="0"/>
        <v>2607</v>
      </c>
      <c r="Q7" s="121">
        <f t="shared" si="1"/>
        <v>57.93333333333333</v>
      </c>
      <c r="R7" s="122">
        <f t="shared" si="2"/>
        <v>7.428845416187189</v>
      </c>
      <c r="S7" s="117">
        <v>69986</v>
      </c>
      <c r="T7" s="120">
        <f t="shared" si="4"/>
        <v>3782.4288454161874</v>
      </c>
      <c r="U7" s="117">
        <v>251879</v>
      </c>
      <c r="V7" s="118">
        <v>29071</v>
      </c>
      <c r="W7" s="125">
        <f t="shared" si="3"/>
        <v>8.66427023494204</v>
      </c>
    </row>
    <row r="8" spans="1:25" ht="15" customHeight="1" thickBot="1">
      <c r="A8" s="27"/>
      <c r="B8" s="99">
        <v>5</v>
      </c>
      <c r="C8" s="114" t="s">
        <v>27</v>
      </c>
      <c r="D8" s="115">
        <v>38751</v>
      </c>
      <c r="E8" s="116" t="s">
        <v>24</v>
      </c>
      <c r="F8" s="116">
        <v>51</v>
      </c>
      <c r="G8" s="116">
        <v>5</v>
      </c>
      <c r="H8" s="116">
        <v>13</v>
      </c>
      <c r="I8" s="117">
        <v>1012</v>
      </c>
      <c r="J8" s="118">
        <v>199</v>
      </c>
      <c r="K8" s="117">
        <v>2100</v>
      </c>
      <c r="L8" s="118">
        <v>406</v>
      </c>
      <c r="M8" s="117">
        <v>2232</v>
      </c>
      <c r="N8" s="118">
        <v>427</v>
      </c>
      <c r="O8" s="119">
        <f t="shared" si="0"/>
        <v>5344</v>
      </c>
      <c r="P8" s="120">
        <f t="shared" si="0"/>
        <v>1032</v>
      </c>
      <c r="Q8" s="121">
        <f t="shared" si="1"/>
        <v>206.4</v>
      </c>
      <c r="R8" s="122">
        <f t="shared" si="2"/>
        <v>5.178294573643411</v>
      </c>
      <c r="S8" s="117">
        <v>6719</v>
      </c>
      <c r="T8" s="120">
        <f t="shared" si="4"/>
        <v>1464.1782945736434</v>
      </c>
      <c r="U8" s="117">
        <v>1328797</v>
      </c>
      <c r="V8" s="118">
        <v>173229</v>
      </c>
      <c r="W8" s="125">
        <f t="shared" si="3"/>
        <v>7.670753742156337</v>
      </c>
      <c r="Y8" s="53"/>
    </row>
    <row r="9" spans="1:25" ht="15" customHeight="1" thickBot="1">
      <c r="A9" s="27"/>
      <c r="B9" s="99">
        <v>6</v>
      </c>
      <c r="C9" s="114" t="s">
        <v>40</v>
      </c>
      <c r="D9" s="115">
        <v>38807</v>
      </c>
      <c r="E9" s="116" t="s">
        <v>23</v>
      </c>
      <c r="F9" s="116">
        <v>62</v>
      </c>
      <c r="G9" s="116">
        <v>10</v>
      </c>
      <c r="H9" s="116">
        <v>6</v>
      </c>
      <c r="I9" s="117">
        <v>793</v>
      </c>
      <c r="J9" s="118">
        <v>201</v>
      </c>
      <c r="K9" s="117">
        <v>985</v>
      </c>
      <c r="L9" s="118">
        <v>221</v>
      </c>
      <c r="M9" s="117">
        <v>1290</v>
      </c>
      <c r="N9" s="118">
        <v>289</v>
      </c>
      <c r="O9" s="119">
        <f t="shared" si="0"/>
        <v>3068</v>
      </c>
      <c r="P9" s="120">
        <f t="shared" si="0"/>
        <v>711</v>
      </c>
      <c r="Q9" s="121">
        <f t="shared" si="1"/>
        <v>71.1</v>
      </c>
      <c r="R9" s="122">
        <f t="shared" si="2"/>
        <v>4.315049226441632</v>
      </c>
      <c r="S9" s="123">
        <v>6500</v>
      </c>
      <c r="T9" s="120">
        <f t="shared" si="4"/>
        <v>1004.3150492264416</v>
      </c>
      <c r="U9" s="117">
        <v>538419</v>
      </c>
      <c r="V9" s="118">
        <v>69343</v>
      </c>
      <c r="W9" s="125">
        <f t="shared" si="3"/>
        <v>7.764576092756299</v>
      </c>
      <c r="Y9" s="53"/>
    </row>
    <row r="10" spans="1:25" ht="15" customHeight="1" thickBot="1">
      <c r="A10" s="27"/>
      <c r="B10" s="99">
        <v>7</v>
      </c>
      <c r="C10" s="96" t="s">
        <v>19</v>
      </c>
      <c r="D10" s="94">
        <v>38793</v>
      </c>
      <c r="E10" s="29" t="s">
        <v>22</v>
      </c>
      <c r="F10" s="29">
        <v>129</v>
      </c>
      <c r="G10" s="30">
        <v>10</v>
      </c>
      <c r="H10" s="116">
        <v>8</v>
      </c>
      <c r="I10" s="117">
        <v>500</v>
      </c>
      <c r="J10" s="118">
        <v>111</v>
      </c>
      <c r="K10" s="117">
        <v>822</v>
      </c>
      <c r="L10" s="118">
        <v>173</v>
      </c>
      <c r="M10" s="117">
        <v>942</v>
      </c>
      <c r="N10" s="118">
        <v>207</v>
      </c>
      <c r="O10" s="119">
        <f t="shared" si="0"/>
        <v>2264</v>
      </c>
      <c r="P10" s="120">
        <f t="shared" si="0"/>
        <v>491</v>
      </c>
      <c r="Q10" s="121">
        <f t="shared" si="1"/>
        <v>49.1</v>
      </c>
      <c r="R10" s="122">
        <f t="shared" si="2"/>
        <v>4.610997963340123</v>
      </c>
      <c r="S10" s="123">
        <v>6420</v>
      </c>
      <c r="T10" s="120">
        <f t="shared" si="4"/>
        <v>702.6109979633401</v>
      </c>
      <c r="U10" s="117">
        <v>1780913</v>
      </c>
      <c r="V10" s="118">
        <v>270462</v>
      </c>
      <c r="W10" s="125">
        <f t="shared" si="3"/>
        <v>6.584706908918813</v>
      </c>
      <c r="Y10" s="53"/>
    </row>
    <row r="11" spans="1:25" ht="15" customHeight="1" thickBot="1">
      <c r="A11" s="27"/>
      <c r="B11" s="99">
        <v>8</v>
      </c>
      <c r="C11" s="54" t="s">
        <v>20</v>
      </c>
      <c r="D11" s="95">
        <v>38779</v>
      </c>
      <c r="E11" s="42" t="s">
        <v>23</v>
      </c>
      <c r="F11" s="42">
        <v>72</v>
      </c>
      <c r="G11" s="43">
        <v>7</v>
      </c>
      <c r="H11" s="116">
        <v>24</v>
      </c>
      <c r="I11" s="117">
        <v>570</v>
      </c>
      <c r="J11" s="118">
        <v>203</v>
      </c>
      <c r="K11" s="117">
        <v>757</v>
      </c>
      <c r="L11" s="118">
        <v>238</v>
      </c>
      <c r="M11" s="117">
        <v>730</v>
      </c>
      <c r="N11" s="118">
        <v>230</v>
      </c>
      <c r="O11" s="119">
        <f t="shared" si="0"/>
        <v>2057</v>
      </c>
      <c r="P11" s="120">
        <f t="shared" si="0"/>
        <v>671</v>
      </c>
      <c r="Q11" s="121">
        <f t="shared" si="1"/>
        <v>95.85714285714286</v>
      </c>
      <c r="R11" s="122">
        <f t="shared" si="2"/>
        <v>3.0655737704918034</v>
      </c>
      <c r="S11" s="123">
        <v>3353</v>
      </c>
      <c r="T11" s="120">
        <f t="shared" si="4"/>
        <v>904.0655737704918</v>
      </c>
      <c r="U11" s="117">
        <v>960297</v>
      </c>
      <c r="V11" s="118">
        <v>141649</v>
      </c>
      <c r="W11" s="125">
        <f t="shared" si="3"/>
        <v>6.779412491440109</v>
      </c>
      <c r="Y11" s="53"/>
    </row>
    <row r="12" spans="1:25" ht="15" customHeight="1" thickBot="1">
      <c r="A12" s="27"/>
      <c r="B12" s="99">
        <v>9</v>
      </c>
      <c r="C12" s="114" t="s">
        <v>25</v>
      </c>
      <c r="D12" s="115">
        <v>38786</v>
      </c>
      <c r="E12" s="116" t="s">
        <v>26</v>
      </c>
      <c r="F12" s="116">
        <v>63</v>
      </c>
      <c r="G12" s="116">
        <v>2</v>
      </c>
      <c r="H12" s="116">
        <v>9</v>
      </c>
      <c r="I12" s="117">
        <v>193</v>
      </c>
      <c r="J12" s="118">
        <v>57</v>
      </c>
      <c r="K12" s="117">
        <v>366</v>
      </c>
      <c r="L12" s="118">
        <v>89</v>
      </c>
      <c r="M12" s="117">
        <v>277</v>
      </c>
      <c r="N12" s="118">
        <v>72</v>
      </c>
      <c r="O12" s="119">
        <f t="shared" si="0"/>
        <v>836</v>
      </c>
      <c r="P12" s="120">
        <f t="shared" si="0"/>
        <v>218</v>
      </c>
      <c r="Q12" s="121">
        <f t="shared" si="1"/>
        <v>109</v>
      </c>
      <c r="R12" s="122">
        <f t="shared" si="2"/>
        <v>3.834862385321101</v>
      </c>
      <c r="S12" s="123">
        <v>526</v>
      </c>
      <c r="T12" s="120">
        <f t="shared" si="4"/>
        <v>293.8348623853211</v>
      </c>
      <c r="U12" s="117">
        <v>503929</v>
      </c>
      <c r="V12" s="118">
        <v>63059</v>
      </c>
      <c r="W12" s="125">
        <f t="shared" si="3"/>
        <v>7.991389016635215</v>
      </c>
      <c r="Y12" s="53"/>
    </row>
    <row r="13" spans="1:25" ht="15" customHeight="1" thickBot="1">
      <c r="A13" s="27"/>
      <c r="B13" s="99">
        <v>10</v>
      </c>
      <c r="C13" s="114" t="s">
        <v>32</v>
      </c>
      <c r="D13" s="115">
        <v>39060</v>
      </c>
      <c r="E13" s="116" t="s">
        <v>23</v>
      </c>
      <c r="F13" s="116">
        <v>77</v>
      </c>
      <c r="G13" s="116">
        <v>2</v>
      </c>
      <c r="H13" s="116">
        <v>22</v>
      </c>
      <c r="I13" s="117">
        <v>47</v>
      </c>
      <c r="J13" s="118">
        <v>25</v>
      </c>
      <c r="K13" s="117">
        <v>153</v>
      </c>
      <c r="L13" s="118">
        <v>72</v>
      </c>
      <c r="M13" s="117">
        <v>174</v>
      </c>
      <c r="N13" s="118">
        <v>81</v>
      </c>
      <c r="O13" s="119">
        <f t="shared" si="0"/>
        <v>374</v>
      </c>
      <c r="P13" s="120">
        <f t="shared" si="0"/>
        <v>178</v>
      </c>
      <c r="Q13" s="121">
        <f t="shared" si="1"/>
        <v>89</v>
      </c>
      <c r="R13" s="122">
        <f t="shared" si="2"/>
        <v>2.101123595505618</v>
      </c>
      <c r="S13" s="123">
        <v>94</v>
      </c>
      <c r="T13" s="120">
        <f t="shared" si="4"/>
        <v>261.1011235955056</v>
      </c>
      <c r="U13" s="117">
        <v>1922095</v>
      </c>
      <c r="V13" s="118">
        <v>280865</v>
      </c>
      <c r="W13" s="125">
        <f t="shared" si="3"/>
        <v>6.843483524113008</v>
      </c>
      <c r="Y13" s="53"/>
    </row>
    <row r="14" spans="1:25" ht="15" customHeight="1" thickBot="1">
      <c r="A14" s="27"/>
      <c r="B14" s="99">
        <v>11</v>
      </c>
      <c r="C14" s="54" t="s">
        <v>31</v>
      </c>
      <c r="D14" s="95">
        <v>38730</v>
      </c>
      <c r="E14" s="42" t="s">
        <v>23</v>
      </c>
      <c r="F14" s="42">
        <v>116</v>
      </c>
      <c r="G14" s="43">
        <v>1</v>
      </c>
      <c r="H14" s="116">
        <v>17</v>
      </c>
      <c r="I14" s="117">
        <v>10</v>
      </c>
      <c r="J14" s="118">
        <v>2</v>
      </c>
      <c r="K14" s="117">
        <v>22</v>
      </c>
      <c r="L14" s="118">
        <v>4</v>
      </c>
      <c r="M14" s="117">
        <v>30</v>
      </c>
      <c r="N14" s="118">
        <v>6</v>
      </c>
      <c r="O14" s="119">
        <f t="shared" si="0"/>
        <v>62</v>
      </c>
      <c r="P14" s="120">
        <f t="shared" si="0"/>
        <v>12</v>
      </c>
      <c r="Q14" s="121">
        <f t="shared" si="1"/>
        <v>12</v>
      </c>
      <c r="R14" s="122">
        <f t="shared" si="2"/>
        <v>5.166666666666667</v>
      </c>
      <c r="S14" s="123"/>
      <c r="T14" s="120">
        <f t="shared" si="4"/>
        <v>23.166666666666668</v>
      </c>
      <c r="U14" s="117">
        <v>3275456</v>
      </c>
      <c r="V14" s="118">
        <v>466213</v>
      </c>
      <c r="W14" s="125">
        <f t="shared" si="3"/>
        <v>7.025664235017041</v>
      </c>
      <c r="Y14" s="53"/>
    </row>
    <row r="15" spans="1:25" ht="15" customHeight="1" thickBot="1">
      <c r="A15" s="27"/>
      <c r="B15" s="99">
        <v>12</v>
      </c>
      <c r="C15" s="126" t="s">
        <v>28</v>
      </c>
      <c r="D15" s="115">
        <v>38744</v>
      </c>
      <c r="E15" s="116" t="s">
        <v>38</v>
      </c>
      <c r="F15" s="116">
        <v>71</v>
      </c>
      <c r="G15" s="116">
        <v>1</v>
      </c>
      <c r="H15" s="116">
        <v>14</v>
      </c>
      <c r="I15" s="117">
        <v>40</v>
      </c>
      <c r="J15" s="118">
        <v>6</v>
      </c>
      <c r="K15" s="117">
        <v>25</v>
      </c>
      <c r="L15" s="118">
        <v>4</v>
      </c>
      <c r="M15" s="117">
        <v>58</v>
      </c>
      <c r="N15" s="118">
        <v>9</v>
      </c>
      <c r="O15" s="119">
        <f t="shared" si="0"/>
        <v>123</v>
      </c>
      <c r="P15" s="120">
        <f t="shared" si="0"/>
        <v>19</v>
      </c>
      <c r="Q15" s="121">
        <f t="shared" si="1"/>
        <v>19</v>
      </c>
      <c r="R15" s="122">
        <f t="shared" si="2"/>
        <v>6.473684210526316</v>
      </c>
      <c r="S15" s="117">
        <v>1596</v>
      </c>
      <c r="T15" s="120">
        <f t="shared" si="4"/>
        <v>34.473684210526315</v>
      </c>
      <c r="U15" s="117">
        <v>1843993</v>
      </c>
      <c r="V15" s="118">
        <v>228723</v>
      </c>
      <c r="W15" s="125">
        <f t="shared" si="3"/>
        <v>8.06212317956655</v>
      </c>
      <c r="Y15" s="53"/>
    </row>
    <row r="16" spans="1:23" s="9" customFormat="1" ht="15" customHeight="1" thickBot="1">
      <c r="A16" s="27"/>
      <c r="B16" s="99">
        <v>13</v>
      </c>
      <c r="C16" s="126" t="s">
        <v>37</v>
      </c>
      <c r="D16" s="115">
        <v>38653</v>
      </c>
      <c r="E16" s="116" t="s">
        <v>38</v>
      </c>
      <c r="F16" s="116">
        <v>92</v>
      </c>
      <c r="G16" s="116">
        <v>1</v>
      </c>
      <c r="H16" s="116">
        <v>28</v>
      </c>
      <c r="I16" s="117">
        <v>42</v>
      </c>
      <c r="J16" s="118">
        <v>7</v>
      </c>
      <c r="K16" s="117"/>
      <c r="L16" s="118"/>
      <c r="M16" s="117"/>
      <c r="N16" s="118"/>
      <c r="O16" s="119">
        <f t="shared" si="0"/>
        <v>42</v>
      </c>
      <c r="P16" s="120">
        <f t="shared" si="0"/>
        <v>7</v>
      </c>
      <c r="Q16" s="121">
        <f t="shared" si="1"/>
        <v>7</v>
      </c>
      <c r="R16" s="122">
        <f t="shared" si="2"/>
        <v>6</v>
      </c>
      <c r="S16" s="117">
        <v>30</v>
      </c>
      <c r="T16" s="120">
        <f>+N16+P16+R16</f>
        <v>13</v>
      </c>
      <c r="U16" s="117">
        <v>1041741</v>
      </c>
      <c r="V16" s="118">
        <v>151728</v>
      </c>
      <c r="W16" s="125">
        <f t="shared" si="3"/>
        <v>6.865845460297375</v>
      </c>
    </row>
    <row r="17" spans="1:26" s="74" customFormat="1" ht="15" customHeight="1">
      <c r="A17" s="59"/>
      <c r="B17" s="60"/>
      <c r="C17" s="103"/>
      <c r="D17" s="104"/>
      <c r="E17" s="105"/>
      <c r="F17" s="106"/>
      <c r="G17" s="106"/>
      <c r="H17" s="106"/>
      <c r="I17" s="107"/>
      <c r="J17" s="108"/>
      <c r="K17" s="107"/>
      <c r="L17" s="108"/>
      <c r="M17" s="107"/>
      <c r="N17" s="108"/>
      <c r="O17" s="109"/>
      <c r="P17" s="110"/>
      <c r="Q17" s="111"/>
      <c r="R17" s="112"/>
      <c r="S17" s="107"/>
      <c r="T17" s="113"/>
      <c r="U17" s="113"/>
      <c r="V17" s="113"/>
      <c r="W17" s="113"/>
      <c r="X17" s="72"/>
      <c r="Y17" s="72"/>
      <c r="Z17" s="72"/>
    </row>
    <row r="18" spans="1:26" s="88" customFormat="1" ht="15" customHeight="1">
      <c r="A18" s="75"/>
      <c r="B18" s="201" t="s">
        <v>17</v>
      </c>
      <c r="C18" s="202"/>
      <c r="D18" s="202"/>
      <c r="E18" s="203"/>
      <c r="F18" s="76">
        <f>SUM(F4:F17)</f>
        <v>1117</v>
      </c>
      <c r="G18" s="76">
        <f>SUM(G4:G17)</f>
        <v>423</v>
      </c>
      <c r="H18" s="77"/>
      <c r="I18" s="78">
        <f aca="true" t="shared" si="5" ref="I18:P18">SUM(I4:I17)</f>
        <v>334799</v>
      </c>
      <c r="J18" s="79">
        <f t="shared" si="5"/>
        <v>41401</v>
      </c>
      <c r="K18" s="78">
        <f t="shared" si="5"/>
        <v>550961</v>
      </c>
      <c r="L18" s="79">
        <f t="shared" si="5"/>
        <v>66690</v>
      </c>
      <c r="M18" s="78">
        <f t="shared" si="5"/>
        <v>481447</v>
      </c>
      <c r="N18" s="79">
        <f t="shared" si="5"/>
        <v>60531</v>
      </c>
      <c r="O18" s="80">
        <f t="shared" si="5"/>
        <v>1367207</v>
      </c>
      <c r="P18" s="81">
        <f t="shared" si="5"/>
        <v>168622</v>
      </c>
      <c r="Q18" s="82">
        <f>IF(O18&lt;&gt;0,P18/G18,"")</f>
        <v>398.6335697399527</v>
      </c>
      <c r="R18" s="83">
        <f>IF(O18&lt;&gt;0,O18/P18,"")</f>
        <v>8.10811756473058</v>
      </c>
      <c r="S18" s="78">
        <f>SUM(S4:S17)</f>
        <v>576317</v>
      </c>
      <c r="T18" s="84">
        <f>IF(S18&lt;&gt;0,-(S18-O18)/S18,"")</f>
        <v>1.372317665451479</v>
      </c>
      <c r="U18" s="85"/>
      <c r="V18" s="86"/>
      <c r="W18" s="87"/>
      <c r="Z18" s="88" t="s">
        <v>18</v>
      </c>
    </row>
  </sheetData>
  <mergeCells count="13">
    <mergeCell ref="B18:E18"/>
    <mergeCell ref="M2:N2"/>
    <mergeCell ref="O2:R2"/>
    <mergeCell ref="S2:T2"/>
    <mergeCell ref="C2:C3"/>
    <mergeCell ref="D2:D3"/>
    <mergeCell ref="E2:E3"/>
    <mergeCell ref="F2:F3"/>
    <mergeCell ref="U2:W2"/>
    <mergeCell ref="G2:G3"/>
    <mergeCell ref="H2:H3"/>
    <mergeCell ref="I2:J2"/>
    <mergeCell ref="K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O2">
      <selection activeCell="C17" sqref="C17:W17"/>
    </sheetView>
  </sheetViews>
  <sheetFormatPr defaultColWidth="9.00390625" defaultRowHeight="15" customHeight="1"/>
  <cols>
    <col min="1" max="1" width="3.875" style="90" bestFit="1" customWidth="1"/>
    <col min="2" max="2" width="2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125" style="93" bestFit="1" customWidth="1"/>
    <col min="7" max="7" width="7.125" style="93" bestFit="1" customWidth="1"/>
    <col min="8" max="8" width="7.75390625" style="53" customWidth="1"/>
    <col min="9" max="9" width="12.25390625" style="53" bestFit="1" customWidth="1"/>
    <col min="10" max="10" width="8.25390625" style="53" bestFit="1" customWidth="1"/>
    <col min="11" max="11" width="13.375" style="53" bestFit="1" customWidth="1"/>
    <col min="12" max="12" width="8.75390625" style="53" bestFit="1" customWidth="1"/>
    <col min="13" max="13" width="13.375" style="53" customWidth="1"/>
    <col min="14" max="14" width="8.75390625" style="53" bestFit="1" customWidth="1"/>
    <col min="15" max="15" width="13.75390625" style="53" bestFit="1" customWidth="1"/>
    <col min="16" max="16" width="8.375" style="53" customWidth="1"/>
    <col min="17" max="17" width="9.25390625" style="53" customWidth="1"/>
    <col min="18" max="18" width="6.125" style="53" bestFit="1" customWidth="1"/>
    <col min="19" max="19" width="13.375" style="53" customWidth="1"/>
    <col min="20" max="20" width="8.00390625" style="53" bestFit="1" customWidth="1"/>
    <col min="21" max="21" width="15.125" style="53" bestFit="1" customWidth="1"/>
    <col min="22" max="22" width="10.625" style="53" bestFit="1" customWidth="1"/>
    <col min="23" max="23" width="8.875" style="53" bestFit="1" customWidth="1"/>
    <col min="24" max="24" width="12.375" style="53" bestFit="1" customWidth="1"/>
    <col min="25" max="25" width="13.87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3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</row>
    <row r="2" spans="2:23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</row>
    <row r="3" spans="1:23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16" t="s">
        <v>12</v>
      </c>
      <c r="T3" s="102" t="s">
        <v>16</v>
      </c>
      <c r="U3" s="24" t="s">
        <v>12</v>
      </c>
      <c r="V3" s="25" t="s">
        <v>13</v>
      </c>
      <c r="W3" s="26" t="s">
        <v>15</v>
      </c>
    </row>
    <row r="4" spans="1:23" s="11" customFormat="1" ht="15" customHeight="1" thickBot="1">
      <c r="A4" s="27"/>
      <c r="B4" s="99">
        <v>1</v>
      </c>
      <c r="C4" s="114" t="s">
        <v>52</v>
      </c>
      <c r="D4" s="115">
        <v>38842</v>
      </c>
      <c r="E4" s="116" t="s">
        <v>26</v>
      </c>
      <c r="F4" s="116">
        <v>173</v>
      </c>
      <c r="G4" s="116">
        <v>178</v>
      </c>
      <c r="H4" s="116">
        <v>2</v>
      </c>
      <c r="I4" s="117">
        <v>120232</v>
      </c>
      <c r="J4" s="118">
        <v>14692</v>
      </c>
      <c r="K4" s="117">
        <v>205961</v>
      </c>
      <c r="L4" s="118">
        <v>24741</v>
      </c>
      <c r="M4" s="117">
        <v>121652</v>
      </c>
      <c r="N4" s="118">
        <v>15661</v>
      </c>
      <c r="O4" s="119">
        <f aca="true" t="shared" si="0" ref="O4:P19">+I4+K4+M4</f>
        <v>447845</v>
      </c>
      <c r="P4" s="120">
        <f t="shared" si="0"/>
        <v>55094</v>
      </c>
      <c r="Q4" s="121">
        <f aca="true" t="shared" si="1" ref="Q4:Q19">IF(O4&lt;&gt;0,P4/G4,"")</f>
        <v>309.5168539325843</v>
      </c>
      <c r="R4" s="122">
        <f aca="true" t="shared" si="2" ref="R4:R19">IF(O4&lt;&gt;0,O4/P4,"")</f>
        <v>8.128743601844121</v>
      </c>
      <c r="S4" s="123">
        <v>1111335</v>
      </c>
      <c r="T4" s="120">
        <f aca="true" t="shared" si="3" ref="T4:T13">+N4+P4+R4</f>
        <v>70763.12874360185</v>
      </c>
      <c r="U4" s="117">
        <v>2008794</v>
      </c>
      <c r="V4" s="118">
        <v>255920</v>
      </c>
      <c r="W4" s="125">
        <f aca="true" t="shared" si="4" ref="W4:W19">U4/V4</f>
        <v>7.849304470146921</v>
      </c>
    </row>
    <row r="5" spans="1:23" s="11" customFormat="1" ht="15" customHeight="1" thickBot="1">
      <c r="A5" s="27"/>
      <c r="B5" s="99">
        <v>2</v>
      </c>
      <c r="C5" s="114" t="s">
        <v>51</v>
      </c>
      <c r="D5" s="115">
        <v>38835</v>
      </c>
      <c r="E5" s="116" t="s">
        <v>24</v>
      </c>
      <c r="F5" s="116">
        <v>71</v>
      </c>
      <c r="G5" s="116">
        <v>72</v>
      </c>
      <c r="H5" s="116">
        <v>3</v>
      </c>
      <c r="I5" s="117">
        <v>28496</v>
      </c>
      <c r="J5" s="118">
        <v>3260</v>
      </c>
      <c r="K5" s="117">
        <v>47701</v>
      </c>
      <c r="L5" s="118">
        <v>5360</v>
      </c>
      <c r="M5" s="117">
        <v>24828</v>
      </c>
      <c r="N5" s="118">
        <v>2892</v>
      </c>
      <c r="O5" s="119">
        <f t="shared" si="0"/>
        <v>101025</v>
      </c>
      <c r="P5" s="120">
        <f t="shared" si="0"/>
        <v>11512</v>
      </c>
      <c r="Q5" s="121">
        <f t="shared" si="1"/>
        <v>159.88888888888889</v>
      </c>
      <c r="R5" s="122">
        <f t="shared" si="2"/>
        <v>8.775625434329395</v>
      </c>
      <c r="S5" s="123">
        <v>169658</v>
      </c>
      <c r="T5" s="120">
        <f t="shared" si="3"/>
        <v>14412.77562543433</v>
      </c>
      <c r="U5" s="117">
        <v>861550</v>
      </c>
      <c r="V5" s="118">
        <v>99691</v>
      </c>
      <c r="W5" s="125">
        <f t="shared" si="4"/>
        <v>8.642204411631942</v>
      </c>
    </row>
    <row r="6" spans="1:23" s="11" customFormat="1" ht="15" customHeight="1" thickBot="1">
      <c r="A6" s="27"/>
      <c r="B6" s="99">
        <v>3</v>
      </c>
      <c r="C6" s="114" t="s">
        <v>49</v>
      </c>
      <c r="D6" s="115">
        <v>38815</v>
      </c>
      <c r="E6" s="116" t="s">
        <v>23</v>
      </c>
      <c r="F6" s="116">
        <v>94</v>
      </c>
      <c r="G6" s="116">
        <v>76</v>
      </c>
      <c r="H6" s="116">
        <v>5</v>
      </c>
      <c r="I6" s="117">
        <v>5673</v>
      </c>
      <c r="J6" s="118">
        <v>1167</v>
      </c>
      <c r="K6" s="117">
        <v>12713</v>
      </c>
      <c r="L6" s="118">
        <v>2404</v>
      </c>
      <c r="M6" s="117">
        <v>9502</v>
      </c>
      <c r="N6" s="118">
        <v>1789</v>
      </c>
      <c r="O6" s="119">
        <f>+I6+K6+M6</f>
        <v>27888</v>
      </c>
      <c r="P6" s="120">
        <f>+J6+L6+N6</f>
        <v>5360</v>
      </c>
      <c r="Q6" s="121">
        <f>IF(O6&lt;&gt;0,P6/G6,"")</f>
        <v>70.52631578947368</v>
      </c>
      <c r="R6" s="122">
        <f>IF(O6&lt;&gt;0,O6/P6,"")</f>
        <v>5.2029850746268655</v>
      </c>
      <c r="S6" s="123">
        <v>52677</v>
      </c>
      <c r="T6" s="120">
        <f t="shared" si="3"/>
        <v>7154.202985074627</v>
      </c>
      <c r="U6" s="117">
        <v>929838</v>
      </c>
      <c r="V6" s="118">
        <v>134403</v>
      </c>
      <c r="W6" s="125">
        <f>U6/V6</f>
        <v>6.918283074038526</v>
      </c>
    </row>
    <row r="7" spans="1:23" s="11" customFormat="1" ht="15" customHeight="1" thickBot="1">
      <c r="A7" s="27"/>
      <c r="B7" s="99">
        <v>4</v>
      </c>
      <c r="C7" s="114" t="s">
        <v>50</v>
      </c>
      <c r="D7" s="115">
        <v>38828</v>
      </c>
      <c r="E7" s="116" t="s">
        <v>23</v>
      </c>
      <c r="F7" s="116">
        <v>46</v>
      </c>
      <c r="G7" s="116">
        <v>40</v>
      </c>
      <c r="H7" s="116">
        <v>4</v>
      </c>
      <c r="I7" s="117">
        <v>1785</v>
      </c>
      <c r="J7" s="118">
        <v>364</v>
      </c>
      <c r="K7" s="117">
        <v>3994</v>
      </c>
      <c r="L7" s="118">
        <v>797</v>
      </c>
      <c r="M7" s="117">
        <v>3565</v>
      </c>
      <c r="N7" s="118">
        <v>683</v>
      </c>
      <c r="O7" s="119">
        <f>+I7+K7+M7</f>
        <v>9344</v>
      </c>
      <c r="P7" s="120">
        <f>+J7+L7+N7</f>
        <v>1844</v>
      </c>
      <c r="Q7" s="121">
        <f>IF(O7&lt;&gt;0,P7/G7,"")</f>
        <v>46.1</v>
      </c>
      <c r="R7" s="122">
        <f>IF(O7&lt;&gt;0,O7/P7,"")</f>
        <v>5.0672451193058565</v>
      </c>
      <c r="S7" s="117">
        <v>19367</v>
      </c>
      <c r="T7" s="120">
        <f t="shared" si="3"/>
        <v>2532.067245119306</v>
      </c>
      <c r="U7" s="117">
        <v>269545</v>
      </c>
      <c r="V7" s="118">
        <v>32227</v>
      </c>
      <c r="W7" s="125">
        <f>U7/V7</f>
        <v>8.363949483352469</v>
      </c>
    </row>
    <row r="8" spans="1:23" s="11" customFormat="1" ht="15" customHeight="1" thickBot="1">
      <c r="A8" s="27"/>
      <c r="B8" s="99">
        <v>5</v>
      </c>
      <c r="C8" s="54" t="s">
        <v>20</v>
      </c>
      <c r="D8" s="95">
        <v>38779</v>
      </c>
      <c r="E8" s="42" t="s">
        <v>23</v>
      </c>
      <c r="F8" s="42">
        <v>72</v>
      </c>
      <c r="G8" s="43">
        <v>4</v>
      </c>
      <c r="H8" s="116">
        <v>25</v>
      </c>
      <c r="I8" s="117">
        <v>768</v>
      </c>
      <c r="J8" s="118">
        <v>167</v>
      </c>
      <c r="K8" s="117">
        <v>381</v>
      </c>
      <c r="L8" s="118">
        <v>66</v>
      </c>
      <c r="M8" s="117">
        <v>270</v>
      </c>
      <c r="N8" s="118">
        <v>48</v>
      </c>
      <c r="O8" s="119">
        <f t="shared" si="0"/>
        <v>1419</v>
      </c>
      <c r="P8" s="120">
        <f t="shared" si="0"/>
        <v>281</v>
      </c>
      <c r="Q8" s="121">
        <f t="shared" si="1"/>
        <v>70.25</v>
      </c>
      <c r="R8" s="122">
        <f t="shared" si="2"/>
        <v>5.049822064056939</v>
      </c>
      <c r="S8" s="123">
        <v>2057</v>
      </c>
      <c r="T8" s="120">
        <f t="shared" si="3"/>
        <v>334.0498220640569</v>
      </c>
      <c r="U8" s="117">
        <v>963699</v>
      </c>
      <c r="V8" s="118">
        <v>142673</v>
      </c>
      <c r="W8" s="125">
        <f t="shared" si="4"/>
        <v>6.754599678986213</v>
      </c>
    </row>
    <row r="9" spans="1:23" s="11" customFormat="1" ht="15" customHeight="1" thickBot="1">
      <c r="A9" s="27"/>
      <c r="B9" s="99">
        <v>6</v>
      </c>
      <c r="C9" s="54" t="s">
        <v>31</v>
      </c>
      <c r="D9" s="95">
        <v>38730</v>
      </c>
      <c r="E9" s="42" t="s">
        <v>23</v>
      </c>
      <c r="F9" s="42">
        <v>116</v>
      </c>
      <c r="G9" s="43">
        <v>2</v>
      </c>
      <c r="H9" s="116">
        <v>18</v>
      </c>
      <c r="I9" s="117">
        <v>320</v>
      </c>
      <c r="J9" s="118">
        <v>61</v>
      </c>
      <c r="K9" s="117">
        <v>724</v>
      </c>
      <c r="L9" s="118">
        <v>139</v>
      </c>
      <c r="M9" s="117">
        <v>375</v>
      </c>
      <c r="N9" s="118">
        <v>71</v>
      </c>
      <c r="O9" s="119">
        <f>+I9+K9+M9</f>
        <v>1419</v>
      </c>
      <c r="P9" s="120">
        <f>+J9+L9+N9</f>
        <v>271</v>
      </c>
      <c r="Q9" s="121">
        <f>IF(O9&lt;&gt;0,P9/G9,"")</f>
        <v>135.5</v>
      </c>
      <c r="R9" s="122">
        <f>IF(O9&lt;&gt;0,O9/P9,"")</f>
        <v>5.236162361623617</v>
      </c>
      <c r="S9" s="123">
        <v>62</v>
      </c>
      <c r="T9" s="120">
        <f t="shared" si="3"/>
        <v>347.2361623616236</v>
      </c>
      <c r="U9" s="117">
        <v>3276965</v>
      </c>
      <c r="V9" s="118">
        <v>466502</v>
      </c>
      <c r="W9" s="125">
        <f>U9/V9</f>
        <v>7.024546518557262</v>
      </c>
    </row>
    <row r="10" spans="1:23" s="11" customFormat="1" ht="15" customHeight="1" thickBot="1">
      <c r="A10" s="27"/>
      <c r="B10" s="99">
        <v>7</v>
      </c>
      <c r="C10" s="96" t="s">
        <v>19</v>
      </c>
      <c r="D10" s="94">
        <v>38793</v>
      </c>
      <c r="E10" s="29" t="s">
        <v>22</v>
      </c>
      <c r="F10" s="29">
        <v>129</v>
      </c>
      <c r="G10" s="30">
        <v>4</v>
      </c>
      <c r="H10" s="116">
        <v>9</v>
      </c>
      <c r="I10" s="117">
        <v>428</v>
      </c>
      <c r="J10" s="118">
        <v>82</v>
      </c>
      <c r="K10" s="117">
        <v>314</v>
      </c>
      <c r="L10" s="118">
        <v>55</v>
      </c>
      <c r="M10" s="117">
        <v>304</v>
      </c>
      <c r="N10" s="118">
        <v>49</v>
      </c>
      <c r="O10" s="119">
        <f aca="true" t="shared" si="5" ref="O10:P12">+I10+K10+M10</f>
        <v>1046</v>
      </c>
      <c r="P10" s="120">
        <f>+J10+L10+N10</f>
        <v>186</v>
      </c>
      <c r="Q10" s="121">
        <f>IF(O10&lt;&gt;0,P10/G10,"")</f>
        <v>46.5</v>
      </c>
      <c r="R10" s="122">
        <f>IF(O10&lt;&gt;0,O10/P10,"")</f>
        <v>5.623655913978495</v>
      </c>
      <c r="S10" s="123">
        <v>2264</v>
      </c>
      <c r="T10" s="120">
        <f t="shared" si="3"/>
        <v>240.6236559139785</v>
      </c>
      <c r="U10" s="117">
        <v>1783462</v>
      </c>
      <c r="V10" s="118">
        <v>271002</v>
      </c>
      <c r="W10" s="125">
        <f>U10/V10</f>
        <v>6.580992022199098</v>
      </c>
    </row>
    <row r="11" spans="1:23" s="11" customFormat="1" ht="15" customHeight="1" thickBot="1">
      <c r="A11" s="27"/>
      <c r="B11" s="99">
        <v>8</v>
      </c>
      <c r="C11" s="114" t="s">
        <v>27</v>
      </c>
      <c r="D11" s="115">
        <v>38751</v>
      </c>
      <c r="E11" s="116" t="s">
        <v>24</v>
      </c>
      <c r="F11" s="116">
        <v>51</v>
      </c>
      <c r="G11" s="116">
        <v>2</v>
      </c>
      <c r="H11" s="116">
        <v>14</v>
      </c>
      <c r="I11" s="117">
        <v>263</v>
      </c>
      <c r="J11" s="118">
        <v>42</v>
      </c>
      <c r="K11" s="117">
        <v>461</v>
      </c>
      <c r="L11" s="118">
        <v>74</v>
      </c>
      <c r="M11" s="117">
        <v>526</v>
      </c>
      <c r="N11" s="118">
        <v>84</v>
      </c>
      <c r="O11" s="119">
        <f t="shared" si="5"/>
        <v>1250</v>
      </c>
      <c r="P11" s="120">
        <f t="shared" si="5"/>
        <v>200</v>
      </c>
      <c r="Q11" s="121">
        <f>IF(O11&lt;&gt;0,P11/G11,"")</f>
        <v>100</v>
      </c>
      <c r="R11" s="122">
        <f>IF(O11&lt;&gt;0,O11/P11,"")</f>
        <v>6.25</v>
      </c>
      <c r="S11" s="117">
        <v>5344</v>
      </c>
      <c r="T11" s="120">
        <f t="shared" si="3"/>
        <v>290.25</v>
      </c>
      <c r="U11" s="117">
        <v>1333155</v>
      </c>
      <c r="V11" s="118">
        <v>174021</v>
      </c>
      <c r="W11" s="125">
        <f>U11/V11</f>
        <v>7.66088575516748</v>
      </c>
    </row>
    <row r="12" spans="1:23" s="11" customFormat="1" ht="15" customHeight="1" thickBot="1">
      <c r="A12" s="27"/>
      <c r="B12" s="99">
        <v>9</v>
      </c>
      <c r="C12" s="114" t="s">
        <v>25</v>
      </c>
      <c r="D12" s="115">
        <v>38786</v>
      </c>
      <c r="E12" s="116" t="s">
        <v>26</v>
      </c>
      <c r="F12" s="116">
        <v>63</v>
      </c>
      <c r="G12" s="116">
        <v>2</v>
      </c>
      <c r="H12" s="116">
        <v>10</v>
      </c>
      <c r="I12" s="117">
        <v>193</v>
      </c>
      <c r="J12" s="118">
        <v>47</v>
      </c>
      <c r="K12" s="117">
        <v>365</v>
      </c>
      <c r="L12" s="118">
        <v>89</v>
      </c>
      <c r="M12" s="117">
        <v>293</v>
      </c>
      <c r="N12" s="118">
        <v>71</v>
      </c>
      <c r="O12" s="119">
        <f t="shared" si="5"/>
        <v>851</v>
      </c>
      <c r="P12" s="120">
        <f t="shared" si="5"/>
        <v>207</v>
      </c>
      <c r="Q12" s="121">
        <f>IF(O12&lt;&gt;0,P12/G12,"")</f>
        <v>103.5</v>
      </c>
      <c r="R12" s="122">
        <f>IF(O12&lt;&gt;0,O12/P12,"")</f>
        <v>4.111111111111111</v>
      </c>
      <c r="S12" s="123">
        <v>836</v>
      </c>
      <c r="T12" s="120">
        <f t="shared" si="3"/>
        <v>282.1111111111111</v>
      </c>
      <c r="U12" s="117">
        <v>505560</v>
      </c>
      <c r="V12" s="118">
        <v>63496</v>
      </c>
      <c r="W12" s="125">
        <f>U12/V12</f>
        <v>7.962076351266221</v>
      </c>
    </row>
    <row r="13" spans="1:25" ht="15" customHeight="1" thickBot="1">
      <c r="A13" s="27"/>
      <c r="B13" s="99">
        <v>10</v>
      </c>
      <c r="C13" s="114" t="s">
        <v>40</v>
      </c>
      <c r="D13" s="115">
        <v>38807</v>
      </c>
      <c r="E13" s="116" t="s">
        <v>23</v>
      </c>
      <c r="F13" s="116">
        <v>62</v>
      </c>
      <c r="G13" s="116">
        <v>2</v>
      </c>
      <c r="H13" s="116">
        <v>7</v>
      </c>
      <c r="I13" s="117">
        <v>235</v>
      </c>
      <c r="J13" s="118">
        <v>57</v>
      </c>
      <c r="K13" s="117">
        <v>265</v>
      </c>
      <c r="L13" s="118">
        <v>60</v>
      </c>
      <c r="M13" s="117">
        <v>165</v>
      </c>
      <c r="N13" s="118">
        <v>50</v>
      </c>
      <c r="O13" s="119">
        <f t="shared" si="0"/>
        <v>665</v>
      </c>
      <c r="P13" s="120">
        <f t="shared" si="0"/>
        <v>167</v>
      </c>
      <c r="Q13" s="121">
        <f t="shared" si="1"/>
        <v>83.5</v>
      </c>
      <c r="R13" s="122">
        <f t="shared" si="2"/>
        <v>3.9820359281437128</v>
      </c>
      <c r="S13" s="123">
        <v>3068</v>
      </c>
      <c r="T13" s="120">
        <f t="shared" si="3"/>
        <v>220.98203592814372</v>
      </c>
      <c r="U13" s="117">
        <v>542318</v>
      </c>
      <c r="V13" s="118">
        <v>70307</v>
      </c>
      <c r="W13" s="125">
        <f t="shared" si="4"/>
        <v>7.713570483735617</v>
      </c>
      <c r="Y13" s="53"/>
    </row>
    <row r="14" spans="1:25" ht="15" customHeight="1" thickBot="1">
      <c r="A14" s="27"/>
      <c r="B14" s="99">
        <v>11</v>
      </c>
      <c r="C14" s="114" t="s">
        <v>29</v>
      </c>
      <c r="D14" s="115">
        <v>38751</v>
      </c>
      <c r="E14" s="116" t="s">
        <v>39</v>
      </c>
      <c r="F14" s="116">
        <v>27</v>
      </c>
      <c r="G14" s="116">
        <v>1</v>
      </c>
      <c r="H14" s="116">
        <v>15</v>
      </c>
      <c r="I14" s="117">
        <v>111</v>
      </c>
      <c r="J14" s="118">
        <v>27</v>
      </c>
      <c r="K14" s="117">
        <v>190</v>
      </c>
      <c r="L14" s="118">
        <v>46</v>
      </c>
      <c r="M14" s="117">
        <v>74</v>
      </c>
      <c r="N14" s="118">
        <v>18</v>
      </c>
      <c r="O14" s="119">
        <f t="shared" si="0"/>
        <v>375</v>
      </c>
      <c r="P14" s="120">
        <f t="shared" si="0"/>
        <v>91</v>
      </c>
      <c r="Q14" s="121">
        <f t="shared" si="1"/>
        <v>91</v>
      </c>
      <c r="R14" s="122">
        <f t="shared" si="2"/>
        <v>4.1208791208791204</v>
      </c>
      <c r="S14" s="117"/>
      <c r="T14" s="124">
        <f>IF(S14&lt;&gt;0,-(S14-O14)/S14,"")</f>
      </c>
      <c r="U14" s="117">
        <v>478982</v>
      </c>
      <c r="V14" s="118">
        <v>55693</v>
      </c>
      <c r="W14" s="125">
        <f t="shared" si="4"/>
        <v>8.600398613829386</v>
      </c>
      <c r="Y14" s="53"/>
    </row>
    <row r="15" spans="1:25" ht="15" customHeight="1" thickBot="1">
      <c r="A15" s="27"/>
      <c r="B15" s="99">
        <v>12</v>
      </c>
      <c r="C15" s="114" t="s">
        <v>32</v>
      </c>
      <c r="D15" s="115">
        <v>39060</v>
      </c>
      <c r="E15" s="116" t="s">
        <v>23</v>
      </c>
      <c r="F15" s="116">
        <v>77</v>
      </c>
      <c r="G15" s="116">
        <v>2</v>
      </c>
      <c r="H15" s="116">
        <v>23</v>
      </c>
      <c r="I15" s="117">
        <v>27</v>
      </c>
      <c r="J15" s="118">
        <v>6</v>
      </c>
      <c r="K15" s="117">
        <v>133</v>
      </c>
      <c r="L15" s="118">
        <v>31</v>
      </c>
      <c r="M15" s="117">
        <v>156</v>
      </c>
      <c r="N15" s="118">
        <v>39</v>
      </c>
      <c r="O15" s="119">
        <f t="shared" si="0"/>
        <v>316</v>
      </c>
      <c r="P15" s="120">
        <f t="shared" si="0"/>
        <v>76</v>
      </c>
      <c r="Q15" s="121">
        <f t="shared" si="1"/>
        <v>38</v>
      </c>
      <c r="R15" s="122">
        <f t="shared" si="2"/>
        <v>4.157894736842105</v>
      </c>
      <c r="S15" s="123">
        <v>374</v>
      </c>
      <c r="T15" s="120">
        <f>+N15+P15+R15</f>
        <v>119.15789473684211</v>
      </c>
      <c r="U15" s="117">
        <v>1922670</v>
      </c>
      <c r="V15" s="118">
        <v>281068</v>
      </c>
      <c r="W15" s="125">
        <f t="shared" si="4"/>
        <v>6.840586619608066</v>
      </c>
      <c r="Y15" s="53"/>
    </row>
    <row r="16" spans="1:25" ht="15" customHeight="1" thickBot="1">
      <c r="A16" s="27"/>
      <c r="B16" s="99">
        <v>13</v>
      </c>
      <c r="C16" s="126" t="s">
        <v>48</v>
      </c>
      <c r="D16" s="115">
        <v>38506</v>
      </c>
      <c r="E16" s="116" t="s">
        <v>38</v>
      </c>
      <c r="F16" s="116">
        <v>106</v>
      </c>
      <c r="G16" s="116">
        <v>1</v>
      </c>
      <c r="H16" s="116">
        <v>50</v>
      </c>
      <c r="I16" s="117">
        <v>20</v>
      </c>
      <c r="J16" s="118">
        <v>4</v>
      </c>
      <c r="K16" s="117">
        <v>150</v>
      </c>
      <c r="L16" s="118">
        <v>24</v>
      </c>
      <c r="M16" s="117">
        <v>94</v>
      </c>
      <c r="N16" s="118">
        <v>15</v>
      </c>
      <c r="O16" s="119">
        <f t="shared" si="0"/>
        <v>264</v>
      </c>
      <c r="P16" s="120">
        <f t="shared" si="0"/>
        <v>43</v>
      </c>
      <c r="Q16" s="121">
        <f t="shared" si="1"/>
        <v>43</v>
      </c>
      <c r="R16" s="122">
        <f t="shared" si="2"/>
        <v>6.1395348837209305</v>
      </c>
      <c r="S16" s="117"/>
      <c r="T16" s="124">
        <f>IF(S16&lt;&gt;0,-(S16-O16)/S16,"")</f>
      </c>
      <c r="U16" s="117">
        <v>1514794</v>
      </c>
      <c r="V16" s="118">
        <v>235883</v>
      </c>
      <c r="W16" s="125">
        <f t="shared" si="4"/>
        <v>6.421802334208061</v>
      </c>
      <c r="Y16" s="53"/>
    </row>
    <row r="17" spans="1:25" ht="15" customHeight="1" thickBot="1">
      <c r="A17" s="27"/>
      <c r="B17" s="99">
        <v>14</v>
      </c>
      <c r="C17" s="54" t="s">
        <v>30</v>
      </c>
      <c r="D17" s="95">
        <v>38765</v>
      </c>
      <c r="E17" s="42" t="s">
        <v>26</v>
      </c>
      <c r="F17" s="42">
        <v>41</v>
      </c>
      <c r="G17" s="43">
        <v>1</v>
      </c>
      <c r="H17" s="42">
        <v>13</v>
      </c>
      <c r="I17" s="117">
        <v>20</v>
      </c>
      <c r="J17" s="118">
        <v>4</v>
      </c>
      <c r="K17" s="117">
        <v>52</v>
      </c>
      <c r="L17" s="118">
        <v>10</v>
      </c>
      <c r="M17" s="117">
        <v>32</v>
      </c>
      <c r="N17" s="118">
        <v>6</v>
      </c>
      <c r="O17" s="119">
        <f t="shared" si="0"/>
        <v>104</v>
      </c>
      <c r="P17" s="120">
        <f>+J17+L17+N17</f>
        <v>20</v>
      </c>
      <c r="Q17" s="121">
        <f t="shared" si="1"/>
        <v>20</v>
      </c>
      <c r="R17" s="122">
        <f t="shared" si="2"/>
        <v>5.2</v>
      </c>
      <c r="S17" s="117"/>
      <c r="T17" s="124"/>
      <c r="U17" s="117">
        <v>334765</v>
      </c>
      <c r="V17" s="118">
        <v>45683</v>
      </c>
      <c r="W17" s="125">
        <f t="shared" si="4"/>
        <v>7.327999474640457</v>
      </c>
      <c r="Y17" s="53"/>
    </row>
    <row r="18" spans="1:25" ht="15" customHeight="1" thickBot="1">
      <c r="A18" s="27"/>
      <c r="B18" s="99">
        <v>15</v>
      </c>
      <c r="C18" s="54" t="s">
        <v>21</v>
      </c>
      <c r="D18" s="95">
        <v>38772</v>
      </c>
      <c r="E18" s="42" t="s">
        <v>24</v>
      </c>
      <c r="F18" s="42">
        <v>62</v>
      </c>
      <c r="G18" s="43">
        <v>1</v>
      </c>
      <c r="H18" s="43">
        <v>12</v>
      </c>
      <c r="I18" s="44">
        <v>10</v>
      </c>
      <c r="J18" s="45">
        <v>2</v>
      </c>
      <c r="K18" s="44">
        <v>47</v>
      </c>
      <c r="L18" s="45">
        <v>9</v>
      </c>
      <c r="M18" s="44">
        <v>36</v>
      </c>
      <c r="N18" s="45">
        <v>7</v>
      </c>
      <c r="O18" s="46">
        <f t="shared" si="0"/>
        <v>93</v>
      </c>
      <c r="P18" s="47">
        <f t="shared" si="0"/>
        <v>18</v>
      </c>
      <c r="Q18" s="48">
        <f t="shared" si="1"/>
        <v>18</v>
      </c>
      <c r="R18" s="49">
        <f t="shared" si="2"/>
        <v>5.166666666666667</v>
      </c>
      <c r="S18" s="44"/>
      <c r="T18" s="50">
        <f>IF(S18&lt;&gt;0,-(S18-O18)/S18,"")</f>
      </c>
      <c r="U18" s="44">
        <v>821359</v>
      </c>
      <c r="V18" s="51">
        <v>108118</v>
      </c>
      <c r="W18" s="52">
        <f t="shared" si="4"/>
        <v>7.596875635879317</v>
      </c>
      <c r="Y18" s="53"/>
    </row>
    <row r="19" spans="1:23" s="9" customFormat="1" ht="15" customHeight="1" thickBot="1">
      <c r="A19" s="27"/>
      <c r="B19" s="99">
        <v>16</v>
      </c>
      <c r="C19" s="126" t="s">
        <v>37</v>
      </c>
      <c r="D19" s="115">
        <v>38653</v>
      </c>
      <c r="E19" s="116" t="s">
        <v>38</v>
      </c>
      <c r="F19" s="116">
        <v>92</v>
      </c>
      <c r="G19" s="116">
        <v>1</v>
      </c>
      <c r="H19" s="116">
        <v>29</v>
      </c>
      <c r="I19" s="117"/>
      <c r="J19" s="118"/>
      <c r="K19" s="117"/>
      <c r="L19" s="118"/>
      <c r="M19" s="117">
        <v>12</v>
      </c>
      <c r="N19" s="118">
        <v>2</v>
      </c>
      <c r="O19" s="119">
        <f t="shared" si="0"/>
        <v>12</v>
      </c>
      <c r="P19" s="120">
        <f t="shared" si="0"/>
        <v>2</v>
      </c>
      <c r="Q19" s="121">
        <f t="shared" si="1"/>
        <v>2</v>
      </c>
      <c r="R19" s="122">
        <f t="shared" si="2"/>
        <v>6</v>
      </c>
      <c r="S19" s="117">
        <v>42</v>
      </c>
      <c r="T19" s="120">
        <f>+N19+P19+R19</f>
        <v>10</v>
      </c>
      <c r="U19" s="117">
        <v>1041783</v>
      </c>
      <c r="V19" s="118">
        <v>151735</v>
      </c>
      <c r="W19" s="125">
        <f t="shared" si="4"/>
        <v>6.865805516196</v>
      </c>
    </row>
    <row r="20" spans="1:26" s="74" customFormat="1" ht="15" customHeight="1">
      <c r="A20" s="59"/>
      <c r="B20" s="60"/>
      <c r="C20" s="103"/>
      <c r="D20" s="104"/>
      <c r="E20" s="105"/>
      <c r="F20" s="106"/>
      <c r="G20" s="106"/>
      <c r="H20" s="106"/>
      <c r="I20" s="107"/>
      <c r="J20" s="108"/>
      <c r="K20" s="107"/>
      <c r="L20" s="108"/>
      <c r="M20" s="107"/>
      <c r="N20" s="108"/>
      <c r="O20" s="109"/>
      <c r="P20" s="110"/>
      <c r="Q20" s="111"/>
      <c r="R20" s="112"/>
      <c r="S20" s="107"/>
      <c r="T20" s="113"/>
      <c r="U20" s="113"/>
      <c r="V20" s="113"/>
      <c r="W20" s="113"/>
      <c r="X20" s="72"/>
      <c r="Y20" s="72"/>
      <c r="Z20" s="72"/>
    </row>
    <row r="21" spans="1:26" s="88" customFormat="1" ht="15" customHeight="1">
      <c r="A21" s="75"/>
      <c r="B21" s="201" t="s">
        <v>17</v>
      </c>
      <c r="C21" s="202"/>
      <c r="D21" s="202"/>
      <c r="E21" s="203"/>
      <c r="F21" s="76">
        <f>SUM(F4:F20)</f>
        <v>1282</v>
      </c>
      <c r="G21" s="76">
        <f>SUM(G4:G20)</f>
        <v>389</v>
      </c>
      <c r="H21" s="77"/>
      <c r="I21" s="78">
        <f aca="true" t="shared" si="6" ref="I21:P21">SUM(I4:I20)</f>
        <v>158581</v>
      </c>
      <c r="J21" s="79">
        <f t="shared" si="6"/>
        <v>19982</v>
      </c>
      <c r="K21" s="78">
        <f t="shared" si="6"/>
        <v>273451</v>
      </c>
      <c r="L21" s="79">
        <f t="shared" si="6"/>
        <v>33905</v>
      </c>
      <c r="M21" s="78">
        <f t="shared" si="6"/>
        <v>161884</v>
      </c>
      <c r="N21" s="79">
        <f t="shared" si="6"/>
        <v>21485</v>
      </c>
      <c r="O21" s="80">
        <f t="shared" si="6"/>
        <v>593916</v>
      </c>
      <c r="P21" s="81">
        <f t="shared" si="6"/>
        <v>75372</v>
      </c>
      <c r="Q21" s="82">
        <f>IF(O21&lt;&gt;0,P21/G21,"")</f>
        <v>193.75835475578407</v>
      </c>
      <c r="R21" s="83">
        <f>IF(O21&lt;&gt;0,O21/P21,"")</f>
        <v>7.87979621079446</v>
      </c>
      <c r="S21" s="78">
        <f>SUM(S4:S20)</f>
        <v>1367084</v>
      </c>
      <c r="T21" s="84">
        <f>IF(S21&lt;&gt;0,-(S21-O21)/S21,"")</f>
        <v>-0.5655599802206741</v>
      </c>
      <c r="U21" s="85"/>
      <c r="V21" s="86"/>
      <c r="W21" s="87"/>
      <c r="Z21" s="88" t="s">
        <v>18</v>
      </c>
    </row>
  </sheetData>
  <mergeCells count="13">
    <mergeCell ref="U2:W2"/>
    <mergeCell ref="G2:G3"/>
    <mergeCell ref="H2:H3"/>
    <mergeCell ref="I2:J2"/>
    <mergeCell ref="K2:L2"/>
    <mergeCell ref="B21:E21"/>
    <mergeCell ref="M2:N2"/>
    <mergeCell ref="O2:R2"/>
    <mergeCell ref="S2:T2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C13" sqref="C13:G13"/>
    </sheetView>
  </sheetViews>
  <sheetFormatPr defaultColWidth="9.00390625" defaultRowHeight="15" customHeight="1"/>
  <cols>
    <col min="1" max="1" width="3.875" style="90" bestFit="1" customWidth="1"/>
    <col min="2" max="2" width="2.75390625" style="91" customWidth="1"/>
    <col min="3" max="3" width="35.375" style="53" customWidth="1"/>
    <col min="4" max="4" width="10.00390625" style="53" customWidth="1"/>
    <col min="5" max="5" width="26.875" style="92" bestFit="1" customWidth="1"/>
    <col min="6" max="6" width="6.125" style="93" bestFit="1" customWidth="1"/>
    <col min="7" max="7" width="7.125" style="93" bestFit="1" customWidth="1"/>
    <col min="8" max="8" width="7.75390625" style="53" customWidth="1"/>
    <col min="9" max="9" width="12.25390625" style="53" bestFit="1" customWidth="1"/>
    <col min="10" max="10" width="8.25390625" style="53" bestFit="1" customWidth="1"/>
    <col min="11" max="11" width="13.375" style="53" bestFit="1" customWidth="1"/>
    <col min="12" max="12" width="8.75390625" style="53" bestFit="1" customWidth="1"/>
    <col min="13" max="13" width="13.375" style="53" customWidth="1"/>
    <col min="14" max="14" width="8.75390625" style="53" bestFit="1" customWidth="1"/>
    <col min="15" max="15" width="13.75390625" style="53" bestFit="1" customWidth="1"/>
    <col min="16" max="16" width="8.375" style="53" customWidth="1"/>
    <col min="17" max="17" width="9.25390625" style="53" customWidth="1"/>
    <col min="18" max="18" width="6.125" style="53" bestFit="1" customWidth="1"/>
    <col min="19" max="19" width="13.375" style="53" customWidth="1"/>
    <col min="20" max="20" width="8.00390625" style="53" bestFit="1" customWidth="1"/>
    <col min="21" max="21" width="15.125" style="53" bestFit="1" customWidth="1"/>
    <col min="22" max="22" width="10.625" style="53" bestFit="1" customWidth="1"/>
    <col min="23" max="23" width="8.875" style="53" bestFit="1" customWidth="1"/>
    <col min="24" max="24" width="12.375" style="53" bestFit="1" customWidth="1"/>
    <col min="25" max="25" width="13.875" style="10" customWidth="1"/>
    <col min="26" max="28" width="9.125" style="53" customWidth="1"/>
    <col min="29" max="29" width="1.37890625" style="53" bestFit="1" customWidth="1"/>
    <col min="30" max="16384" width="9.125" style="53" customWidth="1"/>
  </cols>
  <sheetData>
    <row r="1" spans="1:23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</row>
    <row r="2" spans="2:23" s="11" customFormat="1" ht="25.5" customHeight="1">
      <c r="B2" s="12"/>
      <c r="C2" s="204" t="s">
        <v>0</v>
      </c>
      <c r="D2" s="206" t="s">
        <v>1</v>
      </c>
      <c r="E2" s="206" t="s">
        <v>2</v>
      </c>
      <c r="F2" s="195" t="s">
        <v>3</v>
      </c>
      <c r="G2" s="197" t="s">
        <v>4</v>
      </c>
      <c r="H2" s="199" t="s">
        <v>5</v>
      </c>
      <c r="I2" s="193" t="s">
        <v>6</v>
      </c>
      <c r="J2" s="194"/>
      <c r="K2" s="193" t="s">
        <v>7</v>
      </c>
      <c r="L2" s="194"/>
      <c r="M2" s="193" t="s">
        <v>8</v>
      </c>
      <c r="N2" s="194"/>
      <c r="O2" s="209" t="s">
        <v>9</v>
      </c>
      <c r="P2" s="210"/>
      <c r="Q2" s="210"/>
      <c r="R2" s="211"/>
      <c r="S2" s="212" t="s">
        <v>10</v>
      </c>
      <c r="T2" s="194"/>
      <c r="U2" s="210" t="s">
        <v>11</v>
      </c>
      <c r="V2" s="210"/>
      <c r="W2" s="213"/>
    </row>
    <row r="3" spans="1:23" s="11" customFormat="1" ht="42" customHeight="1" thickBot="1">
      <c r="A3" s="14"/>
      <c r="B3" s="15"/>
      <c r="C3" s="205"/>
      <c r="D3" s="207"/>
      <c r="E3" s="208"/>
      <c r="F3" s="196"/>
      <c r="G3" s="198"/>
      <c r="H3" s="200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16" t="s">
        <v>12</v>
      </c>
      <c r="T3" s="102" t="s">
        <v>16</v>
      </c>
      <c r="U3" s="24" t="s">
        <v>12</v>
      </c>
      <c r="V3" s="25" t="s">
        <v>13</v>
      </c>
      <c r="W3" s="26" t="s">
        <v>15</v>
      </c>
    </row>
    <row r="4" spans="1:23" s="11" customFormat="1" ht="15" customHeight="1" thickBot="1">
      <c r="A4" s="27"/>
      <c r="B4" s="99">
        <v>1</v>
      </c>
      <c r="C4" s="114" t="s">
        <v>53</v>
      </c>
      <c r="D4" s="115">
        <v>38856</v>
      </c>
      <c r="E4" s="116" t="s">
        <v>54</v>
      </c>
      <c r="F4" s="116">
        <v>160</v>
      </c>
      <c r="G4" s="116">
        <v>165</v>
      </c>
      <c r="H4" s="116">
        <v>1</v>
      </c>
      <c r="I4" s="117">
        <v>121136</v>
      </c>
      <c r="J4" s="118">
        <v>17502</v>
      </c>
      <c r="K4" s="117">
        <v>106102</v>
      </c>
      <c r="L4" s="118">
        <v>14544</v>
      </c>
      <c r="M4" s="117">
        <v>104364</v>
      </c>
      <c r="N4" s="118">
        <v>14476</v>
      </c>
      <c r="O4" s="119">
        <f>+I4+K4+M4</f>
        <v>331602</v>
      </c>
      <c r="P4" s="120">
        <f>+J4+L4+N4</f>
        <v>46522</v>
      </c>
      <c r="Q4" s="121">
        <f>IF(O4&lt;&gt;0,P4/G4,"")</f>
        <v>281.95151515151514</v>
      </c>
      <c r="R4" s="122">
        <f>IF(O4&lt;&gt;0,O4/P4,"")</f>
        <v>7.127853488672026</v>
      </c>
      <c r="S4" s="119"/>
      <c r="T4" s="120"/>
      <c r="U4" s="117">
        <v>331602</v>
      </c>
      <c r="V4" s="118">
        <v>46522</v>
      </c>
      <c r="W4" s="125">
        <f>U4/V4</f>
        <v>7.127853488672026</v>
      </c>
    </row>
    <row r="5" spans="1:23" s="11" customFormat="1" ht="15" customHeight="1" thickBot="1">
      <c r="A5" s="27"/>
      <c r="B5" s="99">
        <v>2</v>
      </c>
      <c r="C5" s="114" t="s">
        <v>52</v>
      </c>
      <c r="D5" s="115">
        <v>38842</v>
      </c>
      <c r="E5" s="116" t="s">
        <v>26</v>
      </c>
      <c r="F5" s="116">
        <v>173</v>
      </c>
      <c r="G5" s="116">
        <v>173</v>
      </c>
      <c r="H5" s="116">
        <v>3</v>
      </c>
      <c r="I5" s="117">
        <v>74384</v>
      </c>
      <c r="J5" s="118">
        <v>10135</v>
      </c>
      <c r="K5" s="117">
        <v>69035</v>
      </c>
      <c r="L5" s="118">
        <v>8896</v>
      </c>
      <c r="M5" s="117">
        <v>64995</v>
      </c>
      <c r="N5" s="118">
        <v>8622</v>
      </c>
      <c r="O5" s="119">
        <f aca="true" t="shared" si="0" ref="O5:P10">+I5+K5+M5</f>
        <v>208414</v>
      </c>
      <c r="P5" s="120">
        <f t="shared" si="0"/>
        <v>27653</v>
      </c>
      <c r="Q5" s="121">
        <f aca="true" t="shared" si="1" ref="Q5:Q10">IF(O5&lt;&gt;0,P5/G5,"")</f>
        <v>159.84393063583815</v>
      </c>
      <c r="R5" s="122">
        <f aca="true" t="shared" si="2" ref="R5:R10">IF(O5&lt;&gt;0,O5/P5,"")</f>
        <v>7.536759121975916</v>
      </c>
      <c r="S5" s="119">
        <v>447845</v>
      </c>
      <c r="T5" s="120">
        <f aca="true" t="shared" si="3" ref="T5:T10">+N5+P5+R5</f>
        <v>36282.53675912198</v>
      </c>
      <c r="U5" s="117">
        <v>2441026</v>
      </c>
      <c r="V5" s="118">
        <v>316587</v>
      </c>
      <c r="W5" s="125">
        <f aca="true" t="shared" si="4" ref="W5:W10">U5/V5</f>
        <v>7.710442943014084</v>
      </c>
    </row>
    <row r="6" spans="1:23" s="11" customFormat="1" ht="15" customHeight="1" thickBot="1">
      <c r="A6" s="27"/>
      <c r="B6" s="99">
        <v>3</v>
      </c>
      <c r="C6" s="114" t="s">
        <v>51</v>
      </c>
      <c r="D6" s="115">
        <v>38835</v>
      </c>
      <c r="E6" s="116" t="s">
        <v>24</v>
      </c>
      <c r="F6" s="116">
        <v>71</v>
      </c>
      <c r="G6" s="116">
        <v>47</v>
      </c>
      <c r="H6" s="116">
        <v>4</v>
      </c>
      <c r="I6" s="117">
        <v>8592</v>
      </c>
      <c r="J6" s="118">
        <v>1182</v>
      </c>
      <c r="K6" s="117">
        <v>8217</v>
      </c>
      <c r="L6" s="118">
        <v>1160</v>
      </c>
      <c r="M6" s="117">
        <v>7353</v>
      </c>
      <c r="N6" s="118">
        <v>1071</v>
      </c>
      <c r="O6" s="119">
        <f t="shared" si="0"/>
        <v>24162</v>
      </c>
      <c r="P6" s="120">
        <f t="shared" si="0"/>
        <v>3413</v>
      </c>
      <c r="Q6" s="121">
        <f t="shared" si="1"/>
        <v>72.61702127659575</v>
      </c>
      <c r="R6" s="122">
        <f t="shared" si="2"/>
        <v>7.079402285379431</v>
      </c>
      <c r="S6" s="119">
        <v>101025</v>
      </c>
      <c r="T6" s="120">
        <f t="shared" si="3"/>
        <v>4491.07940228538</v>
      </c>
      <c r="U6" s="117">
        <v>942577</v>
      </c>
      <c r="V6" s="118">
        <v>110668</v>
      </c>
      <c r="W6" s="125">
        <f t="shared" si="4"/>
        <v>8.517159431814074</v>
      </c>
    </row>
    <row r="7" spans="1:23" s="11" customFormat="1" ht="15" customHeight="1" thickBot="1">
      <c r="A7" s="27"/>
      <c r="B7" s="99">
        <v>4</v>
      </c>
      <c r="C7" s="114" t="s">
        <v>49</v>
      </c>
      <c r="D7" s="115">
        <v>38815</v>
      </c>
      <c r="E7" s="116" t="s">
        <v>23</v>
      </c>
      <c r="F7" s="116">
        <v>94</v>
      </c>
      <c r="G7" s="116">
        <v>33</v>
      </c>
      <c r="H7" s="116">
        <v>6</v>
      </c>
      <c r="I7" s="117">
        <v>4277</v>
      </c>
      <c r="J7" s="118">
        <v>602</v>
      </c>
      <c r="K7" s="117">
        <v>3762</v>
      </c>
      <c r="L7" s="118">
        <v>544</v>
      </c>
      <c r="M7" s="117">
        <v>3592</v>
      </c>
      <c r="N7" s="118">
        <v>517</v>
      </c>
      <c r="O7" s="119">
        <f aca="true" t="shared" si="5" ref="O7:P9">+I7+K7+M7</f>
        <v>11631</v>
      </c>
      <c r="P7" s="120">
        <f t="shared" si="5"/>
        <v>1663</v>
      </c>
      <c r="Q7" s="121">
        <f>IF(O7&lt;&gt;0,P7/G7,"")</f>
        <v>50.39393939393939</v>
      </c>
      <c r="R7" s="122">
        <f>IF(O7&lt;&gt;0,O7/P7,"")</f>
        <v>6.9939867708959715</v>
      </c>
      <c r="S7" s="119">
        <v>27888</v>
      </c>
      <c r="T7" s="120">
        <f t="shared" si="3"/>
        <v>2186.993986770896</v>
      </c>
      <c r="U7" s="117">
        <v>958887</v>
      </c>
      <c r="V7" s="118">
        <v>139842</v>
      </c>
      <c r="W7" s="125">
        <f>U7/V7</f>
        <v>6.856931394001802</v>
      </c>
    </row>
    <row r="8" spans="1:23" s="11" customFormat="1" ht="15" customHeight="1" thickBot="1">
      <c r="A8" s="27"/>
      <c r="B8" s="99">
        <v>5</v>
      </c>
      <c r="C8" s="114" t="s">
        <v>50</v>
      </c>
      <c r="D8" s="115">
        <v>38828</v>
      </c>
      <c r="E8" s="116" t="s">
        <v>23</v>
      </c>
      <c r="F8" s="116">
        <v>46</v>
      </c>
      <c r="G8" s="116">
        <v>13</v>
      </c>
      <c r="H8" s="116">
        <v>5</v>
      </c>
      <c r="I8" s="117">
        <v>1050</v>
      </c>
      <c r="J8" s="118">
        <v>238</v>
      </c>
      <c r="K8" s="117">
        <v>838</v>
      </c>
      <c r="L8" s="118">
        <v>203</v>
      </c>
      <c r="M8" s="117">
        <v>785</v>
      </c>
      <c r="N8" s="118">
        <v>188</v>
      </c>
      <c r="O8" s="119">
        <f t="shared" si="5"/>
        <v>2673</v>
      </c>
      <c r="P8" s="120">
        <f t="shared" si="5"/>
        <v>629</v>
      </c>
      <c r="Q8" s="121">
        <f>IF(O8&lt;&gt;0,P8/G8,"")</f>
        <v>48.38461538461539</v>
      </c>
      <c r="R8" s="122">
        <f>IF(O8&lt;&gt;0,O8/P8,"")</f>
        <v>4.249602543720191</v>
      </c>
      <c r="S8" s="119">
        <v>9344</v>
      </c>
      <c r="T8" s="120">
        <f t="shared" si="3"/>
        <v>821.2496025437202</v>
      </c>
      <c r="U8" s="117">
        <v>278428</v>
      </c>
      <c r="V8" s="118">
        <v>34269</v>
      </c>
      <c r="W8" s="125">
        <f>U8/V8</f>
        <v>8.124777495695819</v>
      </c>
    </row>
    <row r="9" spans="1:23" s="11" customFormat="1" ht="15" customHeight="1" thickBot="1">
      <c r="A9" s="27"/>
      <c r="B9" s="99">
        <v>6</v>
      </c>
      <c r="C9" s="114" t="s">
        <v>40</v>
      </c>
      <c r="D9" s="115">
        <v>38807</v>
      </c>
      <c r="E9" s="116" t="s">
        <v>23</v>
      </c>
      <c r="F9" s="116">
        <v>62</v>
      </c>
      <c r="G9" s="116">
        <v>3</v>
      </c>
      <c r="H9" s="116">
        <v>8</v>
      </c>
      <c r="I9" s="117">
        <v>406</v>
      </c>
      <c r="J9" s="118">
        <v>89</v>
      </c>
      <c r="K9" s="117">
        <v>386</v>
      </c>
      <c r="L9" s="118">
        <v>93</v>
      </c>
      <c r="M9" s="117">
        <v>436</v>
      </c>
      <c r="N9" s="118">
        <v>92</v>
      </c>
      <c r="O9" s="119">
        <f t="shared" si="5"/>
        <v>1228</v>
      </c>
      <c r="P9" s="120">
        <f t="shared" si="5"/>
        <v>274</v>
      </c>
      <c r="Q9" s="121">
        <f>IF(O9&lt;&gt;0,P9/G9,"")</f>
        <v>91.33333333333333</v>
      </c>
      <c r="R9" s="122">
        <f>IF(O9&lt;&gt;0,O9/P9,"")</f>
        <v>4.481751824817518</v>
      </c>
      <c r="S9" s="119">
        <v>665</v>
      </c>
      <c r="T9" s="120">
        <f t="shared" si="3"/>
        <v>370.48175182481754</v>
      </c>
      <c r="U9" s="117">
        <v>544206</v>
      </c>
      <c r="V9" s="118">
        <v>70781</v>
      </c>
      <c r="W9" s="125">
        <f>U9/V9</f>
        <v>7.688588745567313</v>
      </c>
    </row>
    <row r="10" spans="1:23" s="11" customFormat="1" ht="15" customHeight="1" thickBot="1">
      <c r="A10" s="27"/>
      <c r="B10" s="99">
        <v>7</v>
      </c>
      <c r="C10" s="54" t="s">
        <v>20</v>
      </c>
      <c r="D10" s="95">
        <v>38779</v>
      </c>
      <c r="E10" s="42" t="s">
        <v>23</v>
      </c>
      <c r="F10" s="42">
        <v>72</v>
      </c>
      <c r="G10" s="43">
        <v>4</v>
      </c>
      <c r="H10" s="116">
        <v>26</v>
      </c>
      <c r="I10" s="117">
        <v>460</v>
      </c>
      <c r="J10" s="118">
        <v>87</v>
      </c>
      <c r="K10" s="117">
        <v>109</v>
      </c>
      <c r="L10" s="118">
        <v>23</v>
      </c>
      <c r="M10" s="117">
        <v>142</v>
      </c>
      <c r="N10" s="118">
        <v>30</v>
      </c>
      <c r="O10" s="119">
        <f t="shared" si="0"/>
        <v>711</v>
      </c>
      <c r="P10" s="120">
        <f t="shared" si="0"/>
        <v>140</v>
      </c>
      <c r="Q10" s="121">
        <f t="shared" si="1"/>
        <v>35</v>
      </c>
      <c r="R10" s="122">
        <f t="shared" si="2"/>
        <v>5.078571428571428</v>
      </c>
      <c r="S10" s="119">
        <v>1419</v>
      </c>
      <c r="T10" s="120">
        <f t="shared" si="3"/>
        <v>175.07857142857142</v>
      </c>
      <c r="U10" s="117">
        <v>965212</v>
      </c>
      <c r="V10" s="118">
        <v>142994</v>
      </c>
      <c r="W10" s="125">
        <f t="shared" si="4"/>
        <v>6.750017483251045</v>
      </c>
    </row>
    <row r="11" spans="1:23" s="11" customFormat="1" ht="15" customHeight="1" thickBot="1">
      <c r="A11" s="27"/>
      <c r="B11" s="99">
        <v>8</v>
      </c>
      <c r="C11" s="54" t="s">
        <v>21</v>
      </c>
      <c r="D11" s="95">
        <v>38772</v>
      </c>
      <c r="E11" s="42" t="s">
        <v>24</v>
      </c>
      <c r="F11" s="42">
        <v>62</v>
      </c>
      <c r="G11" s="43">
        <v>1</v>
      </c>
      <c r="H11" s="43">
        <v>13</v>
      </c>
      <c r="I11" s="44">
        <v>379</v>
      </c>
      <c r="J11" s="45">
        <v>78</v>
      </c>
      <c r="K11" s="44">
        <v>172</v>
      </c>
      <c r="L11" s="45">
        <v>40</v>
      </c>
      <c r="M11" s="44">
        <v>151</v>
      </c>
      <c r="N11" s="45">
        <v>36</v>
      </c>
      <c r="O11" s="46">
        <f aca="true" t="shared" si="6" ref="O11:P16">+I11+K11+M11</f>
        <v>702</v>
      </c>
      <c r="P11" s="47">
        <f t="shared" si="6"/>
        <v>154</v>
      </c>
      <c r="Q11" s="48">
        <f aca="true" t="shared" si="7" ref="Q11:Q16">IF(O11&lt;&gt;0,P11/G11,"")</f>
        <v>154</v>
      </c>
      <c r="R11" s="49">
        <f aca="true" t="shared" si="8" ref="R11:R16">IF(O11&lt;&gt;0,O11/P11,"")</f>
        <v>4.558441558441558</v>
      </c>
      <c r="S11" s="46">
        <v>93</v>
      </c>
      <c r="T11" s="50">
        <f>IF(S11&lt;&gt;0,-(S11-O11)/S11,"")</f>
        <v>6.548387096774194</v>
      </c>
      <c r="U11" s="44">
        <v>822124</v>
      </c>
      <c r="V11" s="51">
        <v>108293</v>
      </c>
      <c r="W11" s="52">
        <f aca="true" t="shared" si="9" ref="W11:W16">U11/V11</f>
        <v>7.591663357742421</v>
      </c>
    </row>
    <row r="12" spans="1:23" s="11" customFormat="1" ht="15" customHeight="1" thickBot="1">
      <c r="A12" s="27"/>
      <c r="B12" s="99">
        <v>9</v>
      </c>
      <c r="C12" s="96" t="s">
        <v>19</v>
      </c>
      <c r="D12" s="94">
        <v>38793</v>
      </c>
      <c r="E12" s="29" t="s">
        <v>22</v>
      </c>
      <c r="F12" s="29">
        <v>129</v>
      </c>
      <c r="G12" s="30">
        <v>1</v>
      </c>
      <c r="H12" s="116">
        <v>10</v>
      </c>
      <c r="I12" s="117">
        <v>187</v>
      </c>
      <c r="J12" s="118">
        <v>45</v>
      </c>
      <c r="K12" s="117">
        <v>129</v>
      </c>
      <c r="L12" s="118">
        <v>28</v>
      </c>
      <c r="M12" s="117">
        <v>137</v>
      </c>
      <c r="N12" s="118">
        <v>32</v>
      </c>
      <c r="O12" s="119">
        <f t="shared" si="6"/>
        <v>453</v>
      </c>
      <c r="P12" s="120">
        <f t="shared" si="6"/>
        <v>105</v>
      </c>
      <c r="Q12" s="121">
        <f t="shared" si="7"/>
        <v>105</v>
      </c>
      <c r="R12" s="122">
        <f t="shared" si="8"/>
        <v>4.314285714285714</v>
      </c>
      <c r="S12" s="119">
        <v>1046</v>
      </c>
      <c r="T12" s="120">
        <f>+N12+P12+R12</f>
        <v>141.31428571428572</v>
      </c>
      <c r="U12" s="117">
        <v>1784525</v>
      </c>
      <c r="V12" s="118">
        <v>271235</v>
      </c>
      <c r="W12" s="125">
        <f t="shared" si="9"/>
        <v>6.579257839143178</v>
      </c>
    </row>
    <row r="13" spans="1:23" s="11" customFormat="1" ht="15" customHeight="1" thickBot="1">
      <c r="A13" s="27"/>
      <c r="B13" s="99">
        <v>10</v>
      </c>
      <c r="C13" s="114" t="s">
        <v>27</v>
      </c>
      <c r="D13" s="115">
        <v>38751</v>
      </c>
      <c r="E13" s="116" t="s">
        <v>24</v>
      </c>
      <c r="F13" s="116">
        <v>51</v>
      </c>
      <c r="G13" s="116">
        <v>1</v>
      </c>
      <c r="H13" s="116">
        <v>15</v>
      </c>
      <c r="I13" s="117">
        <v>118</v>
      </c>
      <c r="J13" s="118">
        <v>19</v>
      </c>
      <c r="K13" s="117">
        <v>124</v>
      </c>
      <c r="L13" s="118">
        <v>20</v>
      </c>
      <c r="M13" s="117">
        <v>138</v>
      </c>
      <c r="N13" s="118">
        <v>22</v>
      </c>
      <c r="O13" s="119">
        <f t="shared" si="6"/>
        <v>380</v>
      </c>
      <c r="P13" s="120">
        <f t="shared" si="6"/>
        <v>61</v>
      </c>
      <c r="Q13" s="121">
        <f t="shared" si="7"/>
        <v>61</v>
      </c>
      <c r="R13" s="122">
        <f t="shared" si="8"/>
        <v>6.229508196721311</v>
      </c>
      <c r="S13" s="119">
        <v>1250</v>
      </c>
      <c r="T13" s="120">
        <f>+N13+P13+R13</f>
        <v>89.22950819672131</v>
      </c>
      <c r="U13" s="117">
        <v>1334428</v>
      </c>
      <c r="V13" s="118">
        <v>174223</v>
      </c>
      <c r="W13" s="125">
        <f t="shared" si="9"/>
        <v>7.65931019440602</v>
      </c>
    </row>
    <row r="14" spans="1:23" s="11" customFormat="1" ht="15" customHeight="1" thickBot="1">
      <c r="A14" s="27"/>
      <c r="B14" s="99">
        <v>11</v>
      </c>
      <c r="C14" s="126" t="s">
        <v>48</v>
      </c>
      <c r="D14" s="115">
        <v>38506</v>
      </c>
      <c r="E14" s="116" t="s">
        <v>38</v>
      </c>
      <c r="F14" s="116">
        <v>106</v>
      </c>
      <c r="G14" s="116">
        <v>1</v>
      </c>
      <c r="H14" s="116">
        <v>51</v>
      </c>
      <c r="I14" s="117">
        <v>100</v>
      </c>
      <c r="J14" s="118">
        <v>20</v>
      </c>
      <c r="K14" s="117">
        <v>128</v>
      </c>
      <c r="L14" s="118">
        <v>20</v>
      </c>
      <c r="M14" s="117">
        <v>58</v>
      </c>
      <c r="N14" s="118">
        <v>9</v>
      </c>
      <c r="O14" s="119">
        <f t="shared" si="6"/>
        <v>286</v>
      </c>
      <c r="P14" s="120">
        <f t="shared" si="6"/>
        <v>49</v>
      </c>
      <c r="Q14" s="121">
        <f t="shared" si="7"/>
        <v>49</v>
      </c>
      <c r="R14" s="122">
        <f t="shared" si="8"/>
        <v>5.836734693877551</v>
      </c>
      <c r="S14" s="119">
        <v>264</v>
      </c>
      <c r="T14" s="124">
        <f>IF(S14&lt;&gt;0,-(S14-O14)/S14,"")</f>
        <v>0.08333333333333333</v>
      </c>
      <c r="U14" s="117">
        <v>1515101</v>
      </c>
      <c r="V14" s="118">
        <v>235941</v>
      </c>
      <c r="W14" s="125">
        <f t="shared" si="9"/>
        <v>6.42152487274361</v>
      </c>
    </row>
    <row r="15" spans="1:24" s="11" customFormat="1" ht="15" customHeight="1" thickBot="1">
      <c r="A15" s="27"/>
      <c r="B15" s="99">
        <v>12</v>
      </c>
      <c r="C15" s="126" t="s">
        <v>37</v>
      </c>
      <c r="D15" s="115">
        <v>38653</v>
      </c>
      <c r="E15" s="116" t="s">
        <v>38</v>
      </c>
      <c r="F15" s="116">
        <v>92</v>
      </c>
      <c r="G15" s="116">
        <v>2</v>
      </c>
      <c r="H15" s="116">
        <v>30</v>
      </c>
      <c r="I15" s="117">
        <v>58</v>
      </c>
      <c r="J15" s="118">
        <v>15</v>
      </c>
      <c r="K15" s="117">
        <v>43</v>
      </c>
      <c r="L15" s="118">
        <v>11</v>
      </c>
      <c r="M15" s="117">
        <v>73</v>
      </c>
      <c r="N15" s="118">
        <v>21</v>
      </c>
      <c r="O15" s="119">
        <f t="shared" si="6"/>
        <v>174</v>
      </c>
      <c r="P15" s="120">
        <f t="shared" si="6"/>
        <v>47</v>
      </c>
      <c r="Q15" s="121">
        <f t="shared" si="7"/>
        <v>23.5</v>
      </c>
      <c r="R15" s="122">
        <f t="shared" si="8"/>
        <v>3.702127659574468</v>
      </c>
      <c r="S15" s="119">
        <v>12</v>
      </c>
      <c r="T15" s="120">
        <f>+N15+P15+R15</f>
        <v>71.70212765957447</v>
      </c>
      <c r="U15" s="117">
        <v>1041957</v>
      </c>
      <c r="V15" s="118">
        <v>151782</v>
      </c>
      <c r="W15" s="125">
        <f t="shared" si="9"/>
        <v>6.8648258686800805</v>
      </c>
      <c r="X15" s="9"/>
    </row>
    <row r="16" spans="1:24" s="11" customFormat="1" ht="15" customHeight="1" thickBot="1">
      <c r="A16" s="27"/>
      <c r="B16" s="99">
        <v>13</v>
      </c>
      <c r="C16" s="114" t="s">
        <v>32</v>
      </c>
      <c r="D16" s="115">
        <v>39060</v>
      </c>
      <c r="E16" s="116" t="s">
        <v>23</v>
      </c>
      <c r="F16" s="116">
        <v>77</v>
      </c>
      <c r="G16" s="116">
        <v>2</v>
      </c>
      <c r="H16" s="116">
        <v>24</v>
      </c>
      <c r="I16" s="117"/>
      <c r="J16" s="118"/>
      <c r="K16" s="117">
        <v>82</v>
      </c>
      <c r="L16" s="118">
        <v>14</v>
      </c>
      <c r="M16" s="117">
        <v>51</v>
      </c>
      <c r="N16" s="118">
        <v>9</v>
      </c>
      <c r="O16" s="119">
        <f t="shared" si="6"/>
        <v>133</v>
      </c>
      <c r="P16" s="120">
        <f t="shared" si="6"/>
        <v>23</v>
      </c>
      <c r="Q16" s="121">
        <f t="shared" si="7"/>
        <v>11.5</v>
      </c>
      <c r="R16" s="122">
        <f t="shared" si="8"/>
        <v>5.782608695652174</v>
      </c>
      <c r="S16" s="119">
        <v>316</v>
      </c>
      <c r="T16" s="120">
        <f>+N16+P16+R16</f>
        <v>37.78260869565217</v>
      </c>
      <c r="U16" s="117">
        <v>1923035</v>
      </c>
      <c r="V16" s="118">
        <v>281149</v>
      </c>
      <c r="W16" s="125">
        <f t="shared" si="9"/>
        <v>6.839914066918253</v>
      </c>
      <c r="X16" s="9"/>
    </row>
    <row r="17" spans="1:26" s="74" customFormat="1" ht="15" customHeight="1">
      <c r="A17" s="59"/>
      <c r="B17" s="60"/>
      <c r="C17" s="103"/>
      <c r="D17" s="104"/>
      <c r="E17" s="105"/>
      <c r="F17" s="106"/>
      <c r="G17" s="106"/>
      <c r="H17" s="106"/>
      <c r="I17" s="107"/>
      <c r="J17" s="108"/>
      <c r="K17" s="107"/>
      <c r="L17" s="108"/>
      <c r="M17" s="107"/>
      <c r="N17" s="108"/>
      <c r="O17" s="109"/>
      <c r="P17" s="110"/>
      <c r="Q17" s="111"/>
      <c r="R17" s="112"/>
      <c r="S17" s="107"/>
      <c r="T17" s="113"/>
      <c r="U17" s="113"/>
      <c r="V17" s="113"/>
      <c r="W17" s="113"/>
      <c r="X17" s="72"/>
      <c r="Y17" s="72"/>
      <c r="Z17" s="72"/>
    </row>
    <row r="18" spans="1:26" s="88" customFormat="1" ht="15" customHeight="1">
      <c r="A18" s="75"/>
      <c r="B18" s="201" t="s">
        <v>17</v>
      </c>
      <c r="C18" s="202"/>
      <c r="D18" s="202"/>
      <c r="E18" s="203"/>
      <c r="F18" s="76">
        <f>SUM(F4:F17)</f>
        <v>1195</v>
      </c>
      <c r="G18" s="76">
        <f>SUM(G4:G17)</f>
        <v>446</v>
      </c>
      <c r="H18" s="77"/>
      <c r="I18" s="78">
        <f aca="true" t="shared" si="10" ref="I18:P18">SUM(I4:I17)</f>
        <v>211147</v>
      </c>
      <c r="J18" s="79">
        <f t="shared" si="10"/>
        <v>30012</v>
      </c>
      <c r="K18" s="78">
        <f t="shared" si="10"/>
        <v>189127</v>
      </c>
      <c r="L18" s="79">
        <f t="shared" si="10"/>
        <v>25596</v>
      </c>
      <c r="M18" s="78">
        <f t="shared" si="10"/>
        <v>182275</v>
      </c>
      <c r="N18" s="79">
        <f t="shared" si="10"/>
        <v>25125</v>
      </c>
      <c r="O18" s="80">
        <f t="shared" si="10"/>
        <v>582549</v>
      </c>
      <c r="P18" s="81">
        <f t="shared" si="10"/>
        <v>80733</v>
      </c>
      <c r="Q18" s="82">
        <f>IF(O18&lt;&gt;0,P18/G18,"")</f>
        <v>181.01569506726457</v>
      </c>
      <c r="R18" s="83">
        <f>IF(O18&lt;&gt;0,O18/P18,"")</f>
        <v>7.2157482070528784</v>
      </c>
      <c r="S18" s="78">
        <f>SUM(S4:S17)</f>
        <v>591167</v>
      </c>
      <c r="T18" s="84">
        <f>IF(S18&lt;&gt;0,-(S18-O18)/S18,"")</f>
        <v>-0.014577944980014107</v>
      </c>
      <c r="U18" s="85"/>
      <c r="V18" s="86"/>
      <c r="W18" s="87"/>
      <c r="Z18" s="88" t="s">
        <v>18</v>
      </c>
    </row>
  </sheetData>
  <mergeCells count="13">
    <mergeCell ref="U2:W2"/>
    <mergeCell ref="G2:G3"/>
    <mergeCell ref="H2:H3"/>
    <mergeCell ref="I2:J2"/>
    <mergeCell ref="K2:L2"/>
    <mergeCell ref="B18:E18"/>
    <mergeCell ref="M2:N2"/>
    <mergeCell ref="O2:R2"/>
    <mergeCell ref="S2:T2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Sadi Çilingir</cp:lastModifiedBy>
  <cp:lastPrinted>2006-08-07T14:25:23Z</cp:lastPrinted>
  <dcterms:created xsi:type="dcterms:W3CDTF">2006-03-27T11:49:43Z</dcterms:created>
  <dcterms:modified xsi:type="dcterms:W3CDTF">2006-08-07T17:57:44Z</dcterms:modified>
  <cp:category/>
  <cp:version/>
  <cp:contentType/>
  <cp:contentStatus/>
</cp:coreProperties>
</file>