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</sheets>
  <externalReferences>
    <externalReference r:id="rId4"/>
  </externalReferences>
  <definedNames>
    <definedName name="_xlnm.Print_Area" localSheetId="0">'Bir Film Haftalık'!$A$1:$L$31</definedName>
  </definedNames>
  <calcPr fullCalcOnLoad="1"/>
</workbook>
</file>

<file path=xl/sharedStrings.xml><?xml version="1.0" encoding="utf-8"?>
<sst xmlns="http://schemas.openxmlformats.org/spreadsheetml/2006/main" count="63" uniqueCount="59">
  <si>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</si>
  <si>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</si>
  <si>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</si>
  <si>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</si>
  <si>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</si>
  <si>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</si>
  <si>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</si>
  <si>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</si>
  <si>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</si>
  <si>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</si>
  <si>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</si>
  <si>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CINECLICK ASIA</t>
  </si>
  <si>
    <t>FILMS DIST.</t>
  </si>
  <si>
    <t>CELLULOID</t>
  </si>
  <si>
    <t>TRUST FILMS</t>
  </si>
  <si>
    <t>BAVARIA</t>
  </si>
  <si>
    <t>WILD BUNCH</t>
  </si>
  <si>
    <t>HASILAT
(YTL)</t>
  </si>
  <si>
    <t xml:space="preserve">TOPLAM HASILAT </t>
  </si>
  <si>
    <t>TROUBLE</t>
  </si>
  <si>
    <t>TF 1</t>
  </si>
  <si>
    <t>BİR F. - ERMAN F.</t>
  </si>
  <si>
    <t>VA, VIE &amp; DEVIENS (LIVE &amp; BECOME)</t>
  </si>
  <si>
    <t>STRAY DOGS</t>
  </si>
  <si>
    <t>RED SHOES</t>
  </si>
  <si>
    <t>DARK HORSE</t>
  </si>
  <si>
    <t>DANDELION</t>
  </si>
  <si>
    <t>SUGARWORKZ - WILD B.</t>
  </si>
  <si>
    <t>Kemal URAL</t>
  </si>
  <si>
    <t>LE GRAND VOYAGE</t>
  </si>
  <si>
    <t>ASKD - PYRAMIDE</t>
  </si>
  <si>
    <t>FATELESS</t>
  </si>
  <si>
    <t>H20</t>
  </si>
  <si>
    <t>JOYEUX NOEL</t>
  </si>
  <si>
    <t>MON ANGE</t>
  </si>
  <si>
    <t>MK2</t>
  </si>
  <si>
    <t>ENTRE SES MAINS</t>
  </si>
  <si>
    <t>ERMAN F. - PATHE</t>
  </si>
  <si>
    <t>ALLEGRO</t>
  </si>
  <si>
    <t>FALSCHER BEKENNER</t>
  </si>
  <si>
    <t>ETERNAL SUNSHINE OF THE SPOTLESS MIND</t>
  </si>
  <si>
    <t>CINEMEDYA - FOCUS</t>
  </si>
  <si>
    <t>C.R.A.Z.Y.</t>
  </si>
  <si>
    <t>HOWL'S MOVING CASTLE</t>
  </si>
  <si>
    <t>TEXAS CHAINSAW MASSACRE, THE</t>
  </si>
  <si>
    <t>FROSTBITE</t>
  </si>
  <si>
    <t>BİR FİLM - CINEMEDYA</t>
  </si>
  <si>
    <t>THUMBSUCKER</t>
  </si>
  <si>
    <t>AVŞAR - TMC</t>
  </si>
  <si>
    <t>KOPYA ADEDİ</t>
  </si>
  <si>
    <t>TRUST</t>
  </si>
  <si>
    <t>IM JULI</t>
  </si>
  <si>
    <t>LİMON</t>
  </si>
  <si>
    <t>A BITTERSWEET LIFE</t>
  </si>
  <si>
    <t>COMPANY, THE</t>
  </si>
  <si>
    <t>EFLATUN</t>
  </si>
  <si>
    <t>2006 / 29</t>
  </si>
  <si>
    <t>14 - 20 Temmuz 2006</t>
  </si>
  <si>
    <t>20 NIGHTS &amp; A RAINY DAY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</si>
</sst>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</numFmts>
  <fonts count="20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8" fillId="3" borderId="4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4" fillId="4" borderId="6" xfId="0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3" fillId="4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315402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62450" y="790575"/>
          <a:ext cx="70675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866775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610850" y="790575"/>
          <a:ext cx="30384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1371600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524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rFilmT&#252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07.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16" bestFit="1" customWidth="1"/>
    <col min="2" max="2" width="55.7109375" style="17" bestFit="1" customWidth="1"/>
    <col min="3" max="3" width="33.140625" style="17" bestFit="1" customWidth="1"/>
    <col min="4" max="4" width="13.140625" style="17" bestFit="1" customWidth="1"/>
    <col min="5" max="5" width="13.140625" style="17" customWidth="1"/>
    <col min="6" max="6" width="1.57421875" style="17" customWidth="1"/>
    <col min="7" max="8" width="11.57421875" style="17" customWidth="1"/>
    <col min="9" max="9" width="13.00390625" style="17" bestFit="1" customWidth="1"/>
    <col min="10" max="10" width="19.140625" style="17" bestFit="1" customWidth="1"/>
    <col min="11" max="11" width="12.7109375" style="17" bestFit="1" customWidth="1"/>
    <col min="12" max="12" width="18.00390625" style="17" customWidth="1"/>
    <col min="13" max="13" width="4.00390625" style="37" customWidth="1"/>
    <col min="14" max="16384" width="9.140625" style="18" customWidth="1"/>
  </cols>
  <sheetData>
    <row r="1" spans="1:12" ht="8.25" customHeight="1" thickBo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 customHeight="1">
      <c r="A2" s="31"/>
      <c r="B2" s="34"/>
      <c r="C2" s="41" t="s">
        <v>8</v>
      </c>
      <c r="D2" s="41"/>
      <c r="E2" s="41"/>
      <c r="F2" s="41"/>
      <c r="G2" s="41"/>
      <c r="H2" s="41"/>
      <c r="I2" s="42"/>
      <c r="J2" s="43"/>
      <c r="K2" s="20" t="s">
        <v>10</v>
      </c>
      <c r="L2" s="21" t="s">
        <v>56</v>
      </c>
    </row>
    <row r="3" spans="1:12" ht="18" customHeight="1" thickBot="1">
      <c r="A3" s="31"/>
      <c r="B3" s="34"/>
      <c r="C3" s="42"/>
      <c r="D3" s="42"/>
      <c r="E3" s="42"/>
      <c r="F3" s="42"/>
      <c r="G3" s="42"/>
      <c r="H3" s="42"/>
      <c r="I3" s="42"/>
      <c r="J3" s="43"/>
      <c r="K3" s="39" t="s">
        <v>57</v>
      </c>
      <c r="L3" s="40"/>
    </row>
    <row r="4" spans="1:12" ht="18" customHeight="1" thickBot="1">
      <c r="A4" s="31"/>
      <c r="B4" s="34"/>
      <c r="C4" s="42"/>
      <c r="D4" s="42"/>
      <c r="E4" s="42"/>
      <c r="F4" s="42"/>
      <c r="G4" s="42"/>
      <c r="H4" s="42"/>
      <c r="I4" s="42"/>
      <c r="J4" s="43"/>
      <c r="K4" s="22" t="s">
        <v>9</v>
      </c>
      <c r="L4" s="23" t="s">
        <v>28</v>
      </c>
    </row>
    <row r="5" spans="1:12" ht="10.5" customHeight="1" thickBot="1">
      <c r="A5" s="3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s="19" customFormat="1" ht="39" customHeight="1" thickBot="1">
      <c r="A6" s="33"/>
      <c r="B6" s="7" t="s">
        <v>0</v>
      </c>
      <c r="C6" s="8" t="s">
        <v>1</v>
      </c>
      <c r="D6" s="9" t="s">
        <v>2</v>
      </c>
      <c r="E6" s="9" t="s">
        <v>49</v>
      </c>
      <c r="F6" s="9"/>
      <c r="G6" s="15" t="s">
        <v>3</v>
      </c>
      <c r="H6" s="15" t="s">
        <v>4</v>
      </c>
      <c r="I6" s="9" t="s">
        <v>5</v>
      </c>
      <c r="J6" s="9" t="s">
        <v>17</v>
      </c>
      <c r="K6" s="9" t="s">
        <v>6</v>
      </c>
      <c r="L6" s="9" t="s">
        <v>18</v>
      </c>
      <c r="M6" s="37"/>
    </row>
    <row r="7" spans="1:13" s="36" customFormat="1" ht="24.75" customHeight="1">
      <c r="A7" s="35">
        <v>1</v>
      </c>
      <c r="B7" s="2" t="s">
        <v>44</v>
      </c>
      <c r="C7" s="3" t="s">
        <v>41</v>
      </c>
      <c r="D7" s="4">
        <v>38891</v>
      </c>
      <c r="E7" s="5">
        <v>45</v>
      </c>
      <c r="F7" s="4"/>
      <c r="G7" s="5">
        <v>4</v>
      </c>
      <c r="H7" s="5">
        <v>45</v>
      </c>
      <c r="I7" s="6">
        <v>7951</v>
      </c>
      <c r="J7" s="13">
        <v>43902</v>
      </c>
      <c r="K7" s="6">
        <f>20153+14417+13506+7951</f>
        <v>56027</v>
      </c>
      <c r="L7" s="13">
        <f>154658.5+107804+83531.5+43902</f>
        <v>389896</v>
      </c>
      <c r="M7" s="38"/>
    </row>
    <row r="8" spans="1:13" s="36" customFormat="1" ht="24.75" customHeight="1">
      <c r="A8" s="35">
        <v>2</v>
      </c>
      <c r="B8" s="2" t="s">
        <v>40</v>
      </c>
      <c r="C8" s="3" t="s">
        <v>41</v>
      </c>
      <c r="D8" s="4">
        <v>38863</v>
      </c>
      <c r="E8" s="5">
        <v>35</v>
      </c>
      <c r="F8" s="4"/>
      <c r="G8" s="5">
        <v>8</v>
      </c>
      <c r="H8" s="5">
        <v>22</v>
      </c>
      <c r="I8" s="6">
        <v>3212</v>
      </c>
      <c r="J8" s="13">
        <v>16522</v>
      </c>
      <c r="K8" s="6">
        <f>19608+17668+11309+10378+6088+6513+6684+3212</f>
        <v>81460</v>
      </c>
      <c r="L8" s="13">
        <f>149883.5+135641.5+82301.5+72589.5+39819+39540+36570.5+16522</f>
        <v>572867.5</v>
      </c>
      <c r="M8" s="38"/>
    </row>
    <row r="9" spans="1:13" s="36" customFormat="1" ht="24.75" customHeight="1">
      <c r="A9" s="35">
        <v>3</v>
      </c>
      <c r="B9" s="2" t="s">
        <v>45</v>
      </c>
      <c r="C9" s="3" t="s">
        <v>46</v>
      </c>
      <c r="D9" s="4">
        <v>38898</v>
      </c>
      <c r="E9" s="5">
        <v>47</v>
      </c>
      <c r="F9" s="4"/>
      <c r="G9" s="5">
        <v>3</v>
      </c>
      <c r="H9" s="5">
        <v>41</v>
      </c>
      <c r="I9" s="6">
        <v>3194</v>
      </c>
      <c r="J9" s="13">
        <v>19237</v>
      </c>
      <c r="K9" s="6">
        <f>11470+9021+3194</f>
        <v>23685</v>
      </c>
      <c r="L9" s="13">
        <f>88058+66057+19237</f>
        <v>173352</v>
      </c>
      <c r="M9" s="38"/>
    </row>
    <row r="10" spans="1:13" s="36" customFormat="1" ht="24.75" customHeight="1">
      <c r="A10" s="35">
        <v>4</v>
      </c>
      <c r="B10" s="2" t="s">
        <v>43</v>
      </c>
      <c r="C10" s="3" t="s">
        <v>16</v>
      </c>
      <c r="D10" s="4">
        <v>38877</v>
      </c>
      <c r="E10" s="5">
        <v>64</v>
      </c>
      <c r="F10" s="4"/>
      <c r="G10" s="5">
        <v>6</v>
      </c>
      <c r="H10" s="5">
        <v>31</v>
      </c>
      <c r="I10" s="6">
        <v>1729</v>
      </c>
      <c r="J10" s="13">
        <v>9991</v>
      </c>
      <c r="K10" s="6">
        <f>14426+9567+3182+3017+2315+1729</f>
        <v>34236</v>
      </c>
      <c r="L10" s="13">
        <f>94169.5+63426.5+19841+16453.5+12618.5+9991</f>
        <v>216500</v>
      </c>
      <c r="M10" s="38"/>
    </row>
    <row r="11" spans="1:13" s="36" customFormat="1" ht="24.75" customHeight="1">
      <c r="A11" s="35">
        <v>5</v>
      </c>
      <c r="B11" s="2" t="s">
        <v>58</v>
      </c>
      <c r="C11" s="3" t="s">
        <v>21</v>
      </c>
      <c r="D11" s="4">
        <v>38912</v>
      </c>
      <c r="E11" s="5">
        <v>1</v>
      </c>
      <c r="F11" s="4"/>
      <c r="G11" s="5">
        <v>1</v>
      </c>
      <c r="H11" s="5">
        <v>1</v>
      </c>
      <c r="I11" s="6">
        <v>453</v>
      </c>
      <c r="J11" s="13">
        <v>2691</v>
      </c>
      <c r="K11" s="6">
        <f>509+453</f>
        <v>962</v>
      </c>
      <c r="L11" s="13">
        <f>3860+2691</f>
        <v>6551</v>
      </c>
      <c r="M11" s="38"/>
    </row>
    <row r="12" spans="1:13" s="36" customFormat="1" ht="24.75" customHeight="1">
      <c r="A12" s="35">
        <v>6</v>
      </c>
      <c r="B12" s="2" t="s">
        <v>53</v>
      </c>
      <c r="C12" s="3" t="s">
        <v>55</v>
      </c>
      <c r="D12" s="4">
        <v>38905</v>
      </c>
      <c r="E12" s="5">
        <v>10</v>
      </c>
      <c r="F12" s="4"/>
      <c r="G12" s="5">
        <v>2</v>
      </c>
      <c r="H12" s="5">
        <v>7</v>
      </c>
      <c r="I12" s="6">
        <v>397</v>
      </c>
      <c r="J12" s="13">
        <v>2856.5</v>
      </c>
      <c r="K12" s="6">
        <f>1361+397</f>
        <v>1758</v>
      </c>
      <c r="L12" s="13">
        <f>13259+2856.5</f>
        <v>16115.5</v>
      </c>
      <c r="M12" s="38"/>
    </row>
    <row r="13" spans="1:13" s="36" customFormat="1" ht="24.75" customHeight="1">
      <c r="A13" s="35">
        <v>7</v>
      </c>
      <c r="B13" s="2" t="s">
        <v>42</v>
      </c>
      <c r="C13" s="3" t="s">
        <v>12</v>
      </c>
      <c r="D13" s="4">
        <v>38870</v>
      </c>
      <c r="E13" s="5">
        <v>5</v>
      </c>
      <c r="F13" s="4"/>
      <c r="G13" s="5">
        <v>7</v>
      </c>
      <c r="H13" s="5">
        <v>4</v>
      </c>
      <c r="I13" s="6">
        <v>335</v>
      </c>
      <c r="J13" s="13">
        <v>2057</v>
      </c>
      <c r="K13" s="6">
        <f>2709+885+473+442+218+235+996+335</f>
        <v>6293</v>
      </c>
      <c r="L13" s="13">
        <f>20882.25+8209.5+3896+2400+1136+1611+7379.5+2057</f>
        <v>47571.25</v>
      </c>
      <c r="M13" s="38"/>
    </row>
    <row r="14" spans="1:13" s="36" customFormat="1" ht="24.75" customHeight="1">
      <c r="A14" s="35">
        <v>8</v>
      </c>
      <c r="B14" s="2" t="s">
        <v>24</v>
      </c>
      <c r="C14" s="3" t="s">
        <v>11</v>
      </c>
      <c r="D14" s="4">
        <v>38716</v>
      </c>
      <c r="E14" s="5">
        <v>9</v>
      </c>
      <c r="F14" s="4"/>
      <c r="G14" s="5">
        <v>27</v>
      </c>
      <c r="H14" s="5">
        <v>2</v>
      </c>
      <c r="I14" s="6">
        <v>264</v>
      </c>
      <c r="J14" s="13">
        <v>959.5</v>
      </c>
      <c r="K14" s="6">
        <f>5101+2761+1545+448+1608+159+304+206+436+246+162+276+329+246+181+254+303+684+2148+666+66+111+863+472+372+254+264</f>
        <v>20465</v>
      </c>
      <c r="L14" s="13">
        <f>41335+22428+10569.5+2994.5+6995.5+477+1541+1030+1308+1168.5+974+1343+1399+1115+913+1257+1859.5+2654.5+10471+2543+294+573+4437+2101.5+1610+786+959.5</f>
        <v>125137</v>
      </c>
      <c r="M14" s="38"/>
    </row>
    <row r="15" spans="1:13" s="36" customFormat="1" ht="24.75" customHeight="1">
      <c r="A15" s="35">
        <v>9</v>
      </c>
      <c r="B15" s="2" t="s">
        <v>54</v>
      </c>
      <c r="C15" s="3" t="s">
        <v>48</v>
      </c>
      <c r="D15" s="4">
        <v>38905</v>
      </c>
      <c r="E15" s="5">
        <v>5</v>
      </c>
      <c r="F15" s="4"/>
      <c r="G15" s="5">
        <v>2</v>
      </c>
      <c r="H15" s="5">
        <v>4</v>
      </c>
      <c r="I15" s="6">
        <v>255</v>
      </c>
      <c r="J15" s="13">
        <v>1752</v>
      </c>
      <c r="K15" s="6">
        <f>922+255</f>
        <v>1177</v>
      </c>
      <c r="L15" s="13">
        <f>8511+1752</f>
        <v>10263</v>
      </c>
      <c r="M15" s="38"/>
    </row>
    <row r="16" spans="1:13" s="30" customFormat="1" ht="24.75" customHeight="1">
      <c r="A16" s="35">
        <v>10</v>
      </c>
      <c r="B16" s="2" t="s">
        <v>25</v>
      </c>
      <c r="C16" s="3" t="s">
        <v>50</v>
      </c>
      <c r="D16" s="4">
        <v>38723</v>
      </c>
      <c r="E16" s="5">
        <v>3</v>
      </c>
      <c r="F16" s="5"/>
      <c r="G16" s="5">
        <v>18</v>
      </c>
      <c r="H16" s="5">
        <v>2</v>
      </c>
      <c r="I16" s="6">
        <v>233</v>
      </c>
      <c r="J16" s="13">
        <v>1195.5</v>
      </c>
      <c r="K16" s="6">
        <f>2787+1607+844+585+460+145+463+399+9+7+594+356+238+396+780+313+221+233</f>
        <v>10437</v>
      </c>
      <c r="L16" s="13">
        <f>22570+12751+6691+4543+3462+1141+1389+1484.5+48+38+1782+1068+714+1188+2340+2005+1451+1195.5</f>
        <v>65861</v>
      </c>
      <c r="M16" s="38"/>
    </row>
    <row r="17" spans="1:13" s="1" customFormat="1" ht="24.75" customHeight="1">
      <c r="A17" s="35">
        <v>11</v>
      </c>
      <c r="B17" s="2" t="s">
        <v>51</v>
      </c>
      <c r="C17" s="3" t="s">
        <v>15</v>
      </c>
      <c r="D17" s="4">
        <v>37813</v>
      </c>
      <c r="E17" s="5">
        <v>10</v>
      </c>
      <c r="F17" s="5"/>
      <c r="G17" s="5">
        <v>40</v>
      </c>
      <c r="H17" s="5">
        <v>1</v>
      </c>
      <c r="I17" s="6">
        <v>158</v>
      </c>
      <c r="J17" s="13">
        <v>474</v>
      </c>
      <c r="K17" s="6">
        <f>21632+20+285+158+158+158</f>
        <v>22411</v>
      </c>
      <c r="L17" s="13">
        <f>101850+106+855+474+474+474</f>
        <v>104233</v>
      </c>
      <c r="M17" s="38"/>
    </row>
    <row r="18" spans="1:13" s="1" customFormat="1" ht="24.75" customHeight="1">
      <c r="A18" s="35">
        <v>12</v>
      </c>
      <c r="B18" s="2" t="s">
        <v>22</v>
      </c>
      <c r="C18" s="3" t="s">
        <v>21</v>
      </c>
      <c r="D18" s="4">
        <v>38639</v>
      </c>
      <c r="E18" s="5">
        <v>7</v>
      </c>
      <c r="F18" s="5"/>
      <c r="G18" s="5">
        <v>17</v>
      </c>
      <c r="H18" s="5">
        <v>1</v>
      </c>
      <c r="I18" s="6">
        <v>124</v>
      </c>
      <c r="J18" s="13">
        <v>992</v>
      </c>
      <c r="K18" s="6">
        <f>3714+3514+2496+1322+559+1053+41+881+30+141+105+319+673+69+503+22+124</f>
        <v>15566</v>
      </c>
      <c r="L18" s="13">
        <f>28963.5+28618+20693+7789.5+4183+3517+224+3660+150+741+315+957+2019+413+1509+66+992</f>
        <v>104810</v>
      </c>
      <c r="M18" s="38"/>
    </row>
    <row r="19" spans="1:13" s="36" customFormat="1" ht="24.75" customHeight="1">
      <c r="A19" s="35">
        <v>13</v>
      </c>
      <c r="B19" s="2" t="s">
        <v>33</v>
      </c>
      <c r="C19" s="3" t="s">
        <v>12</v>
      </c>
      <c r="D19" s="4">
        <v>38814</v>
      </c>
      <c r="E19" s="5">
        <v>14</v>
      </c>
      <c r="F19" s="5"/>
      <c r="G19" s="5">
        <v>14</v>
      </c>
      <c r="H19" s="5">
        <v>1</v>
      </c>
      <c r="I19" s="6">
        <v>119</v>
      </c>
      <c r="J19" s="13">
        <v>476</v>
      </c>
      <c r="K19" s="6">
        <f>4620+1821+1003+1445+1813+1225+30+68+737+144+310+211+149+119</f>
        <v>13695</v>
      </c>
      <c r="L19" s="13">
        <f>43111+13278+6067.5+7325+7474+6516.5+154+328+3068+571+1240+894+596+476</f>
        <v>91099</v>
      </c>
      <c r="M19" s="38"/>
    </row>
    <row r="20" spans="1:13" s="1" customFormat="1" ht="24.75" customHeight="1">
      <c r="A20" s="35">
        <v>14</v>
      </c>
      <c r="B20" s="2" t="s">
        <v>31</v>
      </c>
      <c r="C20" s="3" t="s">
        <v>32</v>
      </c>
      <c r="D20" s="4">
        <v>38779</v>
      </c>
      <c r="E20" s="5">
        <v>6</v>
      </c>
      <c r="F20" s="5"/>
      <c r="G20" s="5">
        <v>8</v>
      </c>
      <c r="H20" s="5">
        <v>2</v>
      </c>
      <c r="I20" s="6">
        <v>112</v>
      </c>
      <c r="J20" s="13">
        <v>762</v>
      </c>
      <c r="K20" s="6">
        <f>1039+275+26+515+419+32+332+112</f>
        <v>2750</v>
      </c>
      <c r="L20" s="13">
        <f>9397.5+2137+188+1545+1416+96+2312+762</f>
        <v>17853.5</v>
      </c>
      <c r="M20" s="38"/>
    </row>
    <row r="21" spans="1:13" s="36" customFormat="1" ht="24.75" customHeight="1">
      <c r="A21" s="35">
        <v>15</v>
      </c>
      <c r="B21" s="2" t="s">
        <v>38</v>
      </c>
      <c r="C21" s="3" t="s">
        <v>13</v>
      </c>
      <c r="D21" s="4">
        <v>38849</v>
      </c>
      <c r="E21" s="5">
        <v>4</v>
      </c>
      <c r="F21" s="4"/>
      <c r="G21" s="5">
        <v>8</v>
      </c>
      <c r="H21" s="5">
        <v>2</v>
      </c>
      <c r="I21" s="6">
        <v>102</v>
      </c>
      <c r="J21" s="13">
        <v>616.5</v>
      </c>
      <c r="K21" s="6">
        <f>1678+1149+734+247+1506+495+228+65+102</f>
        <v>6204</v>
      </c>
      <c r="L21" s="13">
        <f>12183.25+8569+5406+1833+4570+3387+1518.5+434.5+616.5</f>
        <v>38517.75</v>
      </c>
      <c r="M21" s="38"/>
    </row>
    <row r="22" spans="1:13" s="36" customFormat="1" ht="24.75" customHeight="1">
      <c r="A22" s="35">
        <v>16</v>
      </c>
      <c r="B22" s="2" t="s">
        <v>47</v>
      </c>
      <c r="C22" s="3" t="s">
        <v>48</v>
      </c>
      <c r="D22" s="4">
        <v>38898</v>
      </c>
      <c r="E22" s="5">
        <v>5</v>
      </c>
      <c r="F22" s="4"/>
      <c r="G22" s="5">
        <v>3</v>
      </c>
      <c r="H22" s="5">
        <v>2</v>
      </c>
      <c r="I22" s="6">
        <v>97</v>
      </c>
      <c r="J22" s="13">
        <v>601</v>
      </c>
      <c r="K22" s="6">
        <f>756+441+97</f>
        <v>1294</v>
      </c>
      <c r="L22" s="13">
        <f>6551.5+3573+601</f>
        <v>10725.5</v>
      </c>
      <c r="M22" s="38"/>
    </row>
    <row r="23" spans="1:13" s="36" customFormat="1" ht="24.75" customHeight="1">
      <c r="A23" s="35">
        <v>17</v>
      </c>
      <c r="B23" s="2" t="s">
        <v>26</v>
      </c>
      <c r="C23" s="3" t="s">
        <v>27</v>
      </c>
      <c r="D23" s="4">
        <v>38744</v>
      </c>
      <c r="E23" s="5">
        <v>7</v>
      </c>
      <c r="F23" s="4"/>
      <c r="G23" s="5">
        <v>22</v>
      </c>
      <c r="H23" s="5">
        <v>2</v>
      </c>
      <c r="I23" s="6">
        <v>87</v>
      </c>
      <c r="J23" s="13">
        <v>352</v>
      </c>
      <c r="K23" s="6">
        <f>2772+1034+467+35+792+451+260+597+327+776+1582+1115+514+499+716+31+45+79+173+21+19+87</f>
        <v>12392</v>
      </c>
      <c r="L23" s="13">
        <f>23060.5+7183+3670+700+2376+2273+1430+3390+1771.5+3246+11360+7257.5+2859+2510+4107+155+170+490+579+165+77+352</f>
        <v>79181.5</v>
      </c>
      <c r="M23" s="38"/>
    </row>
    <row r="24" spans="1:13" s="36" customFormat="1" ht="24" customHeight="1">
      <c r="A24" s="35">
        <v>18</v>
      </c>
      <c r="B24" s="2" t="s">
        <v>29</v>
      </c>
      <c r="C24" s="3" t="s">
        <v>30</v>
      </c>
      <c r="D24" s="4">
        <v>38779</v>
      </c>
      <c r="E24" s="5">
        <v>10</v>
      </c>
      <c r="F24" s="5"/>
      <c r="G24" s="5">
        <v>19</v>
      </c>
      <c r="H24" s="5">
        <v>1</v>
      </c>
      <c r="I24" s="6">
        <v>82</v>
      </c>
      <c r="J24" s="13">
        <v>455</v>
      </c>
      <c r="K24" s="6">
        <f>2548+994+309+438+475+587+190+1491+27+979+277+594+475+870+277+75+26+361+82</f>
        <v>11075</v>
      </c>
      <c r="L24" s="13">
        <f>19635+7029.5+1939.5+1932.5+1425+2285+846+5995.5+272.5+3026+831+1782+1425+2693.5+831+321+104+2033+455</f>
        <v>54862</v>
      </c>
      <c r="M24" s="38"/>
    </row>
    <row r="25" spans="1:13" s="1" customFormat="1" ht="22.5" customHeight="1">
      <c r="A25" s="35">
        <v>19</v>
      </c>
      <c r="B25" s="2" t="s">
        <v>19</v>
      </c>
      <c r="C25" s="3" t="s">
        <v>20</v>
      </c>
      <c r="D25" s="4">
        <v>38562</v>
      </c>
      <c r="E25" s="5">
        <v>17</v>
      </c>
      <c r="F25" s="5"/>
      <c r="G25" s="5">
        <v>20</v>
      </c>
      <c r="H25" s="5">
        <v>1</v>
      </c>
      <c r="I25" s="6">
        <v>67</v>
      </c>
      <c r="J25" s="13">
        <v>201</v>
      </c>
      <c r="K25" s="6">
        <f>5784+3021+2132+2749+1971+1476+548+235+132+276+72+47+356+89+23+60+163+238+9+67</f>
        <v>19448</v>
      </c>
      <c r="L25" s="13">
        <f>46886+23773.5+13445+15927.5+10251.5+6843+2778+954+709+1175+367+167.5+1068+267+69+196+830+714+36+201</f>
        <v>126658</v>
      </c>
      <c r="M25" s="38"/>
    </row>
    <row r="26" spans="1:13" s="36" customFormat="1" ht="24" customHeight="1">
      <c r="A26" s="35">
        <v>20</v>
      </c>
      <c r="B26" s="2" t="s">
        <v>39</v>
      </c>
      <c r="C26" s="3" t="s">
        <v>14</v>
      </c>
      <c r="D26" s="4">
        <v>38849</v>
      </c>
      <c r="E26" s="5">
        <v>1</v>
      </c>
      <c r="F26" s="5"/>
      <c r="G26" s="5">
        <v>6</v>
      </c>
      <c r="H26" s="5">
        <v>1</v>
      </c>
      <c r="I26" s="6">
        <v>62</v>
      </c>
      <c r="J26" s="13">
        <v>360</v>
      </c>
      <c r="K26" s="6">
        <f>772+80+66+24+317+11+62</f>
        <v>1332</v>
      </c>
      <c r="L26" s="13">
        <f>3427.5+602+330+168+951+77+360</f>
        <v>5915.5</v>
      </c>
      <c r="M26" s="38"/>
    </row>
    <row r="27" spans="1:13" s="36" customFormat="1" ht="24.75" customHeight="1">
      <c r="A27" s="35">
        <v>21</v>
      </c>
      <c r="B27" s="2" t="s">
        <v>34</v>
      </c>
      <c r="C27" s="3" t="s">
        <v>35</v>
      </c>
      <c r="D27" s="4">
        <v>38828</v>
      </c>
      <c r="E27" s="5">
        <v>6</v>
      </c>
      <c r="F27" s="4"/>
      <c r="G27" s="5">
        <v>12</v>
      </c>
      <c r="H27" s="5">
        <v>2</v>
      </c>
      <c r="I27" s="6">
        <v>58</v>
      </c>
      <c r="J27" s="13">
        <v>307</v>
      </c>
      <c r="K27" s="6">
        <f>1055+574+361+886+56+580+32+529+180+158+11+58</f>
        <v>4480</v>
      </c>
      <c r="L27" s="13">
        <f>8964+4246+2175+6296+364+3248+189+2148.5+879.5+474+84+307</f>
        <v>29375</v>
      </c>
      <c r="M27" s="38"/>
    </row>
    <row r="28" spans="1:13" s="36" customFormat="1" ht="24.75" customHeight="1">
      <c r="A28" s="35">
        <v>22</v>
      </c>
      <c r="B28" s="2" t="s">
        <v>36</v>
      </c>
      <c r="C28" s="3" t="s">
        <v>37</v>
      </c>
      <c r="D28" s="4">
        <v>38835</v>
      </c>
      <c r="E28" s="5">
        <v>5</v>
      </c>
      <c r="F28" s="4"/>
      <c r="G28" s="5">
        <v>10</v>
      </c>
      <c r="H28" s="5">
        <v>1</v>
      </c>
      <c r="I28" s="6">
        <v>45</v>
      </c>
      <c r="J28" s="13">
        <v>191</v>
      </c>
      <c r="K28" s="6">
        <f>103+657+317+178+15+682+143+159+211+277+45</f>
        <v>2787</v>
      </c>
      <c r="L28" s="13">
        <f>497.5+5960+2567+1138+75+2686+941.5+877+1134+831+191</f>
        <v>16898</v>
      </c>
      <c r="M28" s="38"/>
    </row>
    <row r="29" spans="1:13" s="36" customFormat="1" ht="24.75" customHeight="1">
      <c r="A29" s="35">
        <v>23</v>
      </c>
      <c r="B29" s="2" t="s">
        <v>23</v>
      </c>
      <c r="C29" s="3" t="s">
        <v>52</v>
      </c>
      <c r="D29" s="4">
        <v>38709</v>
      </c>
      <c r="E29" s="5">
        <v>2</v>
      </c>
      <c r="F29" s="5"/>
      <c r="G29" s="5">
        <v>16</v>
      </c>
      <c r="H29" s="5">
        <v>1</v>
      </c>
      <c r="I29" s="6">
        <v>12</v>
      </c>
      <c r="J29" s="13">
        <v>77.5</v>
      </c>
      <c r="K29" s="6">
        <f>411+260+76+113+17+277+285+198+475+396+370+9+780+11+115+12</f>
        <v>3805</v>
      </c>
      <c r="L29" s="13">
        <f>3016+2037+320+565+129+831+855+594+1425+1188+1144+47+2340+33+750+77.5</f>
        <v>15351.5</v>
      </c>
      <c r="M29" s="38"/>
    </row>
    <row r="30" spans="1:12" ht="10.5" customHeight="1" thickBot="1">
      <c r="A30" s="31"/>
      <c r="B30" s="24"/>
      <c r="C30" s="25"/>
      <c r="D30" s="26"/>
      <c r="E30" s="26"/>
      <c r="F30" s="26"/>
      <c r="G30" s="27"/>
      <c r="H30" s="27"/>
      <c r="I30" s="28"/>
      <c r="J30" s="29"/>
      <c r="K30" s="28"/>
      <c r="L30" s="29"/>
    </row>
    <row r="31" spans="1:12" ht="20.25" customHeight="1" thickBot="1">
      <c r="A31" s="31"/>
      <c r="B31" s="44" t="s">
        <v>7</v>
      </c>
      <c r="C31" s="45"/>
      <c r="D31" s="45"/>
      <c r="E31" s="45"/>
      <c r="F31" s="45"/>
      <c r="G31" s="46"/>
      <c r="H31" s="10">
        <f>SUM(H7:H29)</f>
        <v>177</v>
      </c>
      <c r="I31" s="10">
        <f>SUM(I7:I29)</f>
        <v>19148</v>
      </c>
      <c r="J31" s="14">
        <f>SUM(J7:J29)</f>
        <v>107028.5</v>
      </c>
      <c r="K31" s="11"/>
      <c r="L31" s="12"/>
    </row>
  </sheetData>
  <mergeCells count="3">
    <mergeCell ref="K3:L3"/>
    <mergeCell ref="C2:J4"/>
    <mergeCell ref="B31:G3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Kemal Ural</cp:lastModifiedBy>
  <cp:lastPrinted>2006-07-21T13:18:36Z</cp:lastPrinted>
  <dcterms:created xsi:type="dcterms:W3CDTF">2004-03-26T15:51:12Z</dcterms:created>
  <dcterms:modified xsi:type="dcterms:W3CDTF">2006-07-21T13:18:46Z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-1380607509</vt:i4>
  </property>
  <property fmtid="{D5CDD505-2E9C-101B-9397-08002B2CF9AE}" pid="3" name="_EmailSubject">
    <vt:lpwstr>Bir Film 2006/29.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