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255" windowWidth="7830" windowHeight="8100" tabRatio="804" activeTab="0"/>
  </bookViews>
  <sheets>
    <sheet name="Jun, 16 - 18 (we25)" sheetId="1" r:id="rId1"/>
    <sheet name="Jun, 16 - 18 (TOP 20)" sheetId="2" r:id="rId2"/>
    <sheet name="Distributor Master" sheetId="3" r:id="rId3"/>
  </sheets>
  <definedNames>
    <definedName name="_xlnm.Print_Area" localSheetId="1">'Jun, 16 - 18 (TOP 20)'!$A$1:$X$27</definedName>
    <definedName name="_xlnm.Print_Area" localSheetId="0">'Jun, 16 - 18 (we25)'!$A$1:$X$81</definedName>
  </definedNames>
  <calcPr fullCalcOnLoad="1"/>
</workbook>
</file>

<file path=xl/sharedStrings.xml><?xml version="1.0" encoding="utf-8"?>
<sst xmlns="http://schemas.openxmlformats.org/spreadsheetml/2006/main" count="358" uniqueCount="160">
  <si>
    <t>Title</t>
  </si>
  <si>
    <t>Release date</t>
  </si>
  <si>
    <t>Distributor</t>
  </si>
  <si>
    <t># of Prints</t>
  </si>
  <si>
    <t>Friday</t>
  </si>
  <si>
    <t>G.B.O</t>
  </si>
  <si>
    <t>Admission</t>
  </si>
  <si>
    <t>Saturday</t>
  </si>
  <si>
    <t>Sunday</t>
  </si>
  <si>
    <t>Total</t>
  </si>
  <si>
    <t>Weekend Result</t>
  </si>
  <si>
    <t>Change</t>
  </si>
  <si>
    <t>Screen Av.(Adm.)</t>
  </si>
  <si>
    <t>Av.Ticket Price</t>
  </si>
  <si>
    <t>Cum.G.B.O</t>
  </si>
  <si>
    <t>Cum. Admission</t>
  </si>
  <si>
    <t>Adm.</t>
  </si>
  <si>
    <t xml:space="preserve"> G.B.O</t>
  </si>
  <si>
    <t>Week in Rel.</t>
  </si>
  <si>
    <t># of Scr.</t>
  </si>
  <si>
    <t>Rank</t>
  </si>
  <si>
    <t>WEEKEND NO:                                    PERIOD:</t>
  </si>
  <si>
    <t>BAMBI 2</t>
  </si>
  <si>
    <t>WB</t>
  </si>
  <si>
    <t>OZEN</t>
  </si>
  <si>
    <t>WARNER BROS.</t>
  </si>
  <si>
    <t>UIP</t>
  </si>
  <si>
    <t>CHANTIER</t>
  </si>
  <si>
    <t>G.B.O.</t>
  </si>
  <si>
    <t>Release
Date</t>
  </si>
  <si>
    <t># of
Prints</t>
  </si>
  <si>
    <t># of
Screen</t>
  </si>
  <si>
    <t>Weeks in Release</t>
  </si>
  <si>
    <t>Weekend Total</t>
  </si>
  <si>
    <t>Last Weekend</t>
  </si>
  <si>
    <t>Cumulative</t>
  </si>
  <si>
    <t>Scr.Avg.
(Adm.)</t>
  </si>
  <si>
    <t>Avg.
Ticket</t>
  </si>
  <si>
    <t>WEEKEND TOTAL</t>
  </si>
  <si>
    <t>.</t>
  </si>
  <si>
    <t>*Sorted according to Weekend Total G.B.O. - Hafta sonu toplam hasılat sütununa göre sıralanmıştır.</t>
  </si>
  <si>
    <t>UNP</t>
  </si>
  <si>
    <t>GEN</t>
  </si>
  <si>
    <t>TIGLON</t>
  </si>
  <si>
    <t>FOX</t>
  </si>
  <si>
    <t>BUENA VISTA</t>
  </si>
  <si>
    <t>FILMPOP</t>
  </si>
  <si>
    <t>COLUMBIA</t>
  </si>
  <si>
    <t>UNIVERSAL</t>
  </si>
  <si>
    <t>PRA</t>
  </si>
  <si>
    <t>PARAMOUNT</t>
  </si>
  <si>
    <t>FIDA</t>
  </si>
  <si>
    <t>R FILM</t>
  </si>
  <si>
    <t>Company</t>
  </si>
  <si>
    <t>ASK THE DUST</t>
  </si>
  <si>
    <t>Weekly Movie Magazine Antrakt  Presents - Haftalık Antrakt Sinema Gazetesi Sunar</t>
  </si>
  <si>
    <t>LUCKY NUMBER SLEVIN</t>
  </si>
  <si>
    <t>DESCENT, THE</t>
  </si>
  <si>
    <t>OZEN - UMUT</t>
  </si>
  <si>
    <t>EIGHT BELOW</t>
  </si>
  <si>
    <t>WHEN A STRANGER CALLS</t>
  </si>
  <si>
    <t>SLITHER</t>
  </si>
  <si>
    <t>WEEKEND BOX OFFICE &amp; ADMISSION REPORT</t>
  </si>
  <si>
    <t>TOP ALL</t>
  </si>
  <si>
    <t>INSIDE MAN</t>
  </si>
  <si>
    <t>FINAL DESTINATION 3</t>
  </si>
  <si>
    <t>TWO FOR THE MONEY</t>
  </si>
  <si>
    <t>DATE MOVIE</t>
  </si>
  <si>
    <t>MISSION IMPOSSIBLE 3</t>
  </si>
  <si>
    <t>MATADOR</t>
  </si>
  <si>
    <t>ANNE YA DA LEYLA</t>
  </si>
  <si>
    <t>SINEMA AJANS</t>
  </si>
  <si>
    <t>AVSAR FILM</t>
  </si>
  <si>
    <t>MERCHANT OF VENICE</t>
  </si>
  <si>
    <t>NEW FILMS</t>
  </si>
  <si>
    <t>WORLD'S FASTEST INDIAN</t>
  </si>
  <si>
    <t>TOP 20</t>
  </si>
  <si>
    <t>TÜRKİYE'S WEEKEND MARKET DATAS</t>
  </si>
  <si>
    <t>DA VINCI CODE</t>
  </si>
  <si>
    <t>KISIK ATESTE 15 DAKIKA</t>
  </si>
  <si>
    <t>MEDYAPIM</t>
  </si>
  <si>
    <t>DERAILED</t>
  </si>
  <si>
    <t>SHE'S THE MAN</t>
  </si>
  <si>
    <t>DABBE</t>
  </si>
  <si>
    <t>J PLAN</t>
  </si>
  <si>
    <t>35 MILIM</t>
  </si>
  <si>
    <t>ORGANIZE ISLER</t>
  </si>
  <si>
    <t>KENDA</t>
  </si>
  <si>
    <t>BKM</t>
  </si>
  <si>
    <t>KORKUYORUM ANNE</t>
  </si>
  <si>
    <t>ATLANTIK</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</si>
  <si>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</si>
  <si>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X MEN 3: THE LAST STAND</t>
  </si>
  <si>
    <t>SHAGGY DOG</t>
  </si>
  <si>
    <t>CONSTANT GARDENER</t>
  </si>
  <si>
    <t>ICE AGE 2: THE MELTDOWN</t>
  </si>
  <si>
    <t>HILL HAVE EYES, THE</t>
  </si>
  <si>
    <t>PEINDRE OU FAIRE L'AMOUR</t>
  </si>
  <si>
    <t>SUGAR WORKZ</t>
  </si>
  <si>
    <t>BABAM VE OGLUM</t>
  </si>
  <si>
    <t xml:space="preserve">WILD, THE   </t>
  </si>
  <si>
    <t xml:space="preserve">OMEN, THE </t>
  </si>
  <si>
    <t>FAILURE TO LAUNCH</t>
  </si>
  <si>
    <t>FIREWALL</t>
  </si>
  <si>
    <t>BANDIDAS</t>
  </si>
  <si>
    <t>TRANSAMERICA</t>
  </si>
  <si>
    <t>BARBAR FILM</t>
  </si>
  <si>
    <t>JE NE SUIS PAS LA POUR ETRE AIME</t>
  </si>
  <si>
    <t>REZO</t>
  </si>
  <si>
    <t>V FOR VENDETTA</t>
  </si>
  <si>
    <t>CHICKEN LITTLE</t>
  </si>
  <si>
    <t>WEEKEND: 25      16 - 18 JUN' 2006</t>
  </si>
  <si>
    <t>WEEKEND: 25            16 - 18 JUN' 2006</t>
  </si>
  <si>
    <t xml:space="preserve">Last weekend </t>
  </si>
  <si>
    <t>MAN ABOUT TOWN</t>
  </si>
  <si>
    <t>ETERNAL SUNSHINE OF THE SPOTLESS MIND</t>
  </si>
  <si>
    <t>BIR FILM</t>
  </si>
  <si>
    <t>CINEMEDYA - FOCUS</t>
  </si>
  <si>
    <t>18.11 05</t>
  </si>
  <si>
    <t>HOWL'S MOVING CASTLE</t>
  </si>
  <si>
    <t>WILD BUNCH</t>
  </si>
  <si>
    <t>BELLA DONNA</t>
  </si>
  <si>
    <t>SKY FIGHTERS</t>
  </si>
  <si>
    <t>R RILM</t>
  </si>
  <si>
    <t>COMBIEN TU M'AIMES</t>
  </si>
  <si>
    <t>UMUT</t>
  </si>
  <si>
    <t>ONE AND ONLY, THE</t>
  </si>
  <si>
    <t>TF1</t>
  </si>
  <si>
    <t>HACIVAT KARAGOZ NEDEN OLDURULDU?</t>
  </si>
  <si>
    <t>IFR</t>
  </si>
  <si>
    <t>RED SHOES</t>
  </si>
  <si>
    <t>CINECLICK ASIA</t>
  </si>
  <si>
    <t>ALLEGRO</t>
  </si>
  <si>
    <t>CELLULOID</t>
  </si>
  <si>
    <t>KURTLAR VADISI IRAK</t>
  </si>
  <si>
    <t>PANA</t>
  </si>
  <si>
    <t>CACHE</t>
  </si>
  <si>
    <t>BELGE FILM</t>
  </si>
  <si>
    <t>MON ANGE</t>
  </si>
  <si>
    <t>MK2</t>
  </si>
  <si>
    <t>C.R.A.Z.Y.</t>
  </si>
  <si>
    <t>FILMS DIST.</t>
  </si>
  <si>
    <t>MATCHPOINT</t>
  </si>
  <si>
    <t>HISTORY OF VIOLENCE</t>
  </si>
  <si>
    <t>LE TEMPS QUI RESTE</t>
  </si>
  <si>
    <t>Pİ FİLM - CELLULOID</t>
  </si>
  <si>
    <t>FOG, THE</t>
  </si>
  <si>
    <t>ENTRE SES MAINS</t>
  </si>
  <si>
    <t>ERMAN F. - PATHE</t>
  </si>
  <si>
    <t>SIN CITY</t>
  </si>
  <si>
    <t>LE GRAND VOYAGE</t>
  </si>
  <si>
    <t>ASKD - PYRAMIDE</t>
  </si>
  <si>
    <t>DANDELION</t>
  </si>
  <si>
    <t>SUGARWORKZ - WILD B.</t>
  </si>
  <si>
    <t>LE FEMMES DE GILLES</t>
  </si>
  <si>
    <t>JOYEUX NOEL</t>
  </si>
  <si>
    <t>TROUBLE</t>
  </si>
  <si>
    <t>TF 1</t>
  </si>
  <si>
    <t>MADAGASCAR</t>
  </si>
  <si>
    <t>DREAM WORKS</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</si>
</sst>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41F]dd\ mmmm\ yyyy\ dddd"/>
    <numFmt numFmtId="167" formatCode="[$-41F]d\ mmmm\ yy;@"/>
    <numFmt numFmtId="168" formatCode="mm/dd/yy"/>
    <numFmt numFmtId="169" formatCode="#,##0.00\ "/>
    <numFmt numFmtId="170" formatCode="_(* #,##0_);_(* \(#,##0\);_(* &quot;-&quot;??_);_(@_)"/>
    <numFmt numFmtId="171" formatCode="\%\ 0\ "/>
    <numFmt numFmtId="172" formatCode="#,##0\ "/>
    <numFmt numFmtId="173" formatCode="\%\ 0"/>
    <numFmt numFmtId="174" formatCode="dd/mm/yy"/>
    <numFmt numFmtId="175" formatCode="#,##0.00\ \ "/>
    <numFmt numFmtId="176" formatCode="0\ %\ "/>
    <numFmt numFmtId="177" formatCode="0.00\ "/>
    <numFmt numFmtId="178" formatCode="dd/mm/yy;@"/>
    <numFmt numFmtId="179" formatCode="#,##0_-"/>
    <numFmt numFmtId="180" formatCode="#,##0\ \ "/>
  </numFmts>
  <fonts count="40">
    <font>
      <sz val="10"/>
      <name val="Arial"/>
      <family val="0"/>
    </font>
    <font>
      <sz val="8"/>
      <name val="Arial"/>
      <family val="0"/>
    </font>
    <font>
      <u val="single"/>
      <sz val="10"/>
      <color indexed="12"/>
      <name val="Arial"/>
      <family val="0"/>
    </font>
    <font>
      <u val="single"/>
      <sz val="10"/>
      <color indexed="36"/>
      <name val="Arial"/>
      <family val="0"/>
    </font>
    <font>
      <b/>
      <sz val="9"/>
      <name val="Century Gothic"/>
      <family val="2"/>
    </font>
    <font>
      <sz val="40"/>
      <color indexed="9"/>
      <name val="Impact"/>
      <family val="2"/>
    </font>
    <font>
      <sz val="20"/>
      <color indexed="9"/>
      <name val="Impact"/>
      <family val="2"/>
    </font>
    <font>
      <sz val="14"/>
      <name val="Impact"/>
      <family val="2"/>
    </font>
    <font>
      <sz val="9"/>
      <name val="Trebuchet MS"/>
      <family val="2"/>
    </font>
    <font>
      <sz val="20"/>
      <name val="Impact"/>
      <family val="2"/>
    </font>
    <font>
      <b/>
      <sz val="10"/>
      <name val="Century Gothic"/>
      <family val="2"/>
    </font>
    <font>
      <sz val="10"/>
      <name val="Trebuchet MS"/>
      <family val="2"/>
    </font>
    <font>
      <sz val="14"/>
      <name val="Arial"/>
      <family val="2"/>
    </font>
    <font>
      <sz val="14"/>
      <name val="Trebuchet MS"/>
      <family val="2"/>
    </font>
    <font>
      <sz val="12"/>
      <name val="Tahoma"/>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0"/>
      <name val="Trebuchet MS"/>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25"/>
      <name val="Batang"/>
      <family val="1"/>
    </font>
    <font>
      <b/>
      <sz val="30"/>
      <color indexed="10"/>
      <name val="Arial"/>
      <family val="2"/>
    </font>
    <font>
      <b/>
      <sz val="10"/>
      <color indexed="9"/>
      <name val="Trebuchet MS"/>
      <family val="2"/>
    </font>
    <font>
      <sz val="15"/>
      <name val="Batang"/>
      <family val="1"/>
    </font>
    <font>
      <sz val="15"/>
      <name val="Arial"/>
      <family val="2"/>
    </font>
    <font>
      <b/>
      <sz val="15"/>
      <name val="Batang"/>
      <family val="1"/>
    </font>
    <font>
      <b/>
      <sz val="15"/>
      <name val="Arial"/>
      <family val="0"/>
    </font>
    <font>
      <b/>
      <sz val="15"/>
      <color indexed="10"/>
      <name val="Arial"/>
      <family val="2"/>
    </font>
  </fonts>
  <fills count="8">
    <fill>
      <patternFill/>
    </fill>
    <fill>
      <patternFill patternType="gray125"/>
    </fill>
    <fill>
      <patternFill patternType="solid">
        <fgColor indexed="56"/>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12"/>
        <bgColor indexed="64"/>
      </patternFill>
    </fill>
  </fills>
  <borders count="52">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hair"/>
      <right>
        <color indexed="63"/>
      </right>
      <top>
        <color indexed="63"/>
      </top>
      <bottom style="hair"/>
    </border>
    <border>
      <left style="medium"/>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thin"/>
      <top style="medium"/>
      <bottom style="thin"/>
    </border>
    <border>
      <left style="hair"/>
      <right style="hair"/>
      <top style="hair"/>
      <bottom style="hair"/>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hair"/>
    </border>
    <border>
      <left style="medium"/>
      <right>
        <color indexed="63"/>
      </right>
      <top style="hair"/>
      <bottom style="hair"/>
    </border>
    <border>
      <left style="hair"/>
      <right style="medium"/>
      <top>
        <color indexed="63"/>
      </top>
      <bottom>
        <color indexed="63"/>
      </bottom>
    </border>
    <border>
      <left style="medium"/>
      <right>
        <color indexed="63"/>
      </right>
      <top style="medium"/>
      <bottom style="hair"/>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hair"/>
      <right style="hair"/>
      <top>
        <color indexed="63"/>
      </top>
      <bottom style="medium"/>
    </border>
    <border>
      <left style="hair"/>
      <right style="medium"/>
      <top>
        <color indexed="63"/>
      </top>
      <bottom style="medium"/>
    </border>
    <border>
      <left>
        <color indexed="63"/>
      </left>
      <right style="hair"/>
      <top>
        <color indexed="63"/>
      </top>
      <bottom style="medium"/>
    </border>
    <border>
      <left>
        <color indexed="63"/>
      </left>
      <right style="hair"/>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hair"/>
      <top style="medium"/>
      <bottom style="medium"/>
    </border>
    <border>
      <left style="hair"/>
      <right style="hair"/>
      <top style="medium"/>
      <bottom style="hair"/>
    </border>
    <border>
      <left style="hair"/>
      <right style="medium"/>
      <top style="medium"/>
      <bottom style="hair"/>
    </border>
    <border>
      <left style="hair"/>
      <right style="medium"/>
      <top style="hair"/>
      <bottom style="hair"/>
    </border>
    <border>
      <left style="medium"/>
      <right>
        <color indexed="63"/>
      </right>
      <top style="hair"/>
      <bottom style="medium"/>
    </border>
    <border>
      <left style="hair"/>
      <right style="hair"/>
      <top style="hair"/>
      <bottom style="medium"/>
    </border>
    <border>
      <left style="hair"/>
      <right style="medium"/>
      <top style="hair"/>
      <bottom style="medium"/>
    </border>
    <border>
      <left style="medium"/>
      <right style="hair"/>
      <top style="hair"/>
      <bottom>
        <color indexed="63"/>
      </bottom>
    </border>
    <border>
      <left style="hair"/>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8" fillId="0" borderId="0" xfId="0" applyFont="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12" fillId="0" borderId="0" xfId="0" applyFont="1" applyAlignment="1" applyProtection="1">
      <alignment vertical="center"/>
      <protection locked="0"/>
    </xf>
    <xf numFmtId="0" fontId="13" fillId="0" borderId="0" xfId="0" applyFont="1" applyAlignment="1" applyProtection="1">
      <alignment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7"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0" fillId="0" borderId="1" xfId="0" applyFont="1" applyBorder="1" applyAlignment="1" applyProtection="1">
      <alignment horizontal="center" vertical="center"/>
      <protection/>
    </xf>
    <xf numFmtId="0" fontId="10" fillId="0" borderId="2"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wrapText="1"/>
      <protection/>
    </xf>
    <xf numFmtId="0" fontId="10" fillId="0" borderId="2"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3" xfId="0" applyFont="1" applyFill="1" applyBorder="1" applyAlignment="1" applyProtection="1">
      <alignment horizontal="center" vertical="center" wrapText="1"/>
      <protection/>
    </xf>
    <xf numFmtId="175" fontId="12" fillId="0" borderId="0" xfId="0" applyNumberFormat="1" applyFont="1" applyAlignment="1" applyProtection="1">
      <alignment vertical="center"/>
      <protection locked="0"/>
    </xf>
    <xf numFmtId="0" fontId="22" fillId="0" borderId="0" xfId="0" applyFont="1" applyFill="1" applyAlignment="1" applyProtection="1">
      <alignment vertical="center"/>
      <protection locked="0"/>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2" fillId="0" borderId="0" xfId="0" applyFont="1" applyAlignment="1" applyProtection="1">
      <alignment horizontal="right" vertical="center"/>
      <protection locked="0"/>
    </xf>
    <xf numFmtId="0" fontId="25" fillId="0" borderId="4" xfId="0" applyFont="1" applyBorder="1" applyAlignment="1" applyProtection="1">
      <alignment horizontal="center" vertical="center"/>
      <protection/>
    </xf>
    <xf numFmtId="175" fontId="10" fillId="0" borderId="2" xfId="0" applyNumberFormat="1" applyFont="1" applyBorder="1" applyAlignment="1" applyProtection="1">
      <alignment horizontal="center" vertical="center"/>
      <protection/>
    </xf>
    <xf numFmtId="0" fontId="26" fillId="0" borderId="4" xfId="0" applyFont="1" applyBorder="1" applyAlignment="1" applyProtection="1">
      <alignment horizontal="right" vertical="center"/>
      <protection/>
    </xf>
    <xf numFmtId="0" fontId="15" fillId="2" borderId="5" xfId="0" applyFont="1" applyFill="1" applyBorder="1" applyAlignment="1" applyProtection="1">
      <alignment horizontal="center" vertical="center"/>
      <protection/>
    </xf>
    <xf numFmtId="3" fontId="15" fillId="2" borderId="5" xfId="0" applyNumberFormat="1" applyFont="1" applyFill="1" applyBorder="1" applyAlignment="1" applyProtection="1">
      <alignment horizontal="center" vertical="center"/>
      <protection/>
    </xf>
    <xf numFmtId="175" fontId="15" fillId="2" borderId="5" xfId="0" applyNumberFormat="1" applyFont="1" applyFill="1" applyBorder="1" applyAlignment="1" applyProtection="1">
      <alignment vertical="center"/>
      <protection/>
    </xf>
    <xf numFmtId="172" fontId="15" fillId="2" borderId="5" xfId="0" applyNumberFormat="1" applyFont="1" applyFill="1" applyBorder="1" applyAlignment="1" applyProtection="1">
      <alignment vertical="center"/>
      <protection/>
    </xf>
    <xf numFmtId="172" fontId="15" fillId="2" borderId="5" xfId="0" applyNumberFormat="1" applyFont="1" applyFill="1" applyBorder="1" applyAlignment="1" applyProtection="1">
      <alignment horizontal="right" vertical="center"/>
      <protection/>
    </xf>
    <xf numFmtId="169" fontId="15" fillId="2" borderId="5" xfId="0" applyNumberFormat="1" applyFont="1" applyFill="1" applyBorder="1" applyAlignment="1" applyProtection="1">
      <alignment vertical="center"/>
      <protection/>
    </xf>
    <xf numFmtId="176" fontId="15" fillId="2" borderId="5" xfId="21" applyNumberFormat="1" applyFont="1" applyFill="1" applyBorder="1" applyAlignment="1" applyProtection="1">
      <alignment vertical="center"/>
      <protection/>
    </xf>
    <xf numFmtId="1" fontId="15" fillId="2" borderId="5" xfId="0" applyNumberFormat="1" applyFont="1" applyFill="1" applyBorder="1" applyAlignment="1" applyProtection="1">
      <alignment horizontal="center" vertical="center"/>
      <protection/>
    </xf>
    <xf numFmtId="170" fontId="15" fillId="2" borderId="6" xfId="0" applyNumberFormat="1"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175" fontId="15" fillId="2" borderId="5" xfId="0" applyNumberFormat="1" applyFont="1" applyFill="1" applyBorder="1" applyAlignment="1" applyProtection="1">
      <alignment horizontal="right" vertical="center"/>
      <protection/>
    </xf>
    <xf numFmtId="0" fontId="10" fillId="0" borderId="4" xfId="0" applyFont="1" applyFill="1" applyBorder="1" applyAlignment="1" applyProtection="1">
      <alignment horizontal="right" vertical="center"/>
      <protection/>
    </xf>
    <xf numFmtId="0" fontId="7" fillId="0" borderId="7" xfId="0" applyFont="1" applyBorder="1" applyAlignment="1" applyProtection="1">
      <alignment horizontal="center" vertical="center"/>
      <protection/>
    </xf>
    <xf numFmtId="0" fontId="14" fillId="0" borderId="7" xfId="0" applyFont="1" applyBorder="1" applyAlignment="1" applyProtection="1">
      <alignment vertical="center"/>
      <protection/>
    </xf>
    <xf numFmtId="174" fontId="14" fillId="0" borderId="7" xfId="0" applyNumberFormat="1" applyFont="1" applyBorder="1" applyAlignment="1" applyProtection="1">
      <alignment horizontal="center" vertical="center"/>
      <protection/>
    </xf>
    <xf numFmtId="0" fontId="14" fillId="0" borderId="7" xfId="0" applyFont="1" applyBorder="1" applyAlignment="1" applyProtection="1">
      <alignment horizontal="left" vertical="center"/>
      <protection/>
    </xf>
    <xf numFmtId="0" fontId="14" fillId="0" borderId="7" xfId="0" applyFont="1" applyBorder="1" applyAlignment="1" applyProtection="1">
      <alignment horizontal="center" vertical="center"/>
      <protection/>
    </xf>
    <xf numFmtId="175" fontId="14" fillId="0" borderId="7" xfId="15" applyNumberFormat="1" applyFont="1" applyBorder="1" applyAlignment="1" applyProtection="1">
      <alignment vertical="center"/>
      <protection/>
    </xf>
    <xf numFmtId="172" fontId="14" fillId="0" borderId="7" xfId="15" applyNumberFormat="1" applyFont="1" applyBorder="1" applyAlignment="1" applyProtection="1">
      <alignment vertical="center"/>
      <protection/>
    </xf>
    <xf numFmtId="175" fontId="21" fillId="0" borderId="7" xfId="15" applyNumberFormat="1" applyFont="1" applyFill="1" applyBorder="1" applyAlignment="1" applyProtection="1">
      <alignment vertical="center"/>
      <protection/>
    </xf>
    <xf numFmtId="172" fontId="14" fillId="0" borderId="7" xfId="15" applyNumberFormat="1" applyFont="1" applyFill="1" applyBorder="1" applyAlignment="1" applyProtection="1">
      <alignment vertical="center"/>
      <protection/>
    </xf>
    <xf numFmtId="172" fontId="14" fillId="0" borderId="7" xfId="15" applyNumberFormat="1" applyFont="1" applyBorder="1" applyAlignment="1" applyProtection="1">
      <alignment horizontal="right" vertical="center"/>
      <protection/>
    </xf>
    <xf numFmtId="169" fontId="14" fillId="0" borderId="7" xfId="15" applyNumberFormat="1" applyFont="1" applyBorder="1" applyAlignment="1" applyProtection="1">
      <alignment vertical="center"/>
      <protection/>
    </xf>
    <xf numFmtId="170" fontId="14" fillId="0" borderId="7" xfId="15" applyNumberFormat="1" applyFont="1" applyBorder="1" applyAlignment="1" applyProtection="1">
      <alignment vertical="center"/>
      <protection/>
    </xf>
    <xf numFmtId="0" fontId="8" fillId="0" borderId="0" xfId="0" applyFont="1" applyFill="1" applyBorder="1" applyAlignment="1" applyProtection="1">
      <alignment vertical="center" wrapText="1"/>
      <protection locked="0"/>
    </xf>
    <xf numFmtId="0" fontId="19" fillId="0" borderId="8" xfId="0" applyFont="1" applyBorder="1" applyAlignment="1" applyProtection="1">
      <alignment horizontal="center" vertical="center"/>
      <protection/>
    </xf>
    <xf numFmtId="0" fontId="10" fillId="0" borderId="9" xfId="0" applyFont="1" applyFill="1" applyBorder="1" applyAlignment="1" applyProtection="1">
      <alignment horizontal="center" vertical="center"/>
      <protection/>
    </xf>
    <xf numFmtId="0" fontId="0" fillId="0" borderId="10" xfId="0" applyBorder="1" applyAlignment="1">
      <alignment vertical="center" wrapText="1"/>
    </xf>
    <xf numFmtId="0" fontId="0" fillId="0" borderId="0" xfId="0" applyBorder="1" applyAlignment="1">
      <alignment vertical="center" wrapText="1"/>
    </xf>
    <xf numFmtId="0" fontId="33" fillId="0" borderId="11" xfId="0" applyFont="1" applyBorder="1" applyAlignment="1">
      <alignment horizontal="center" vertical="center" wrapText="1"/>
    </xf>
    <xf numFmtId="0" fontId="10" fillId="0" borderId="12" xfId="0" applyFont="1" applyBorder="1" applyAlignment="1" applyProtection="1">
      <alignment vertical="center"/>
      <protection/>
    </xf>
    <xf numFmtId="0" fontId="10" fillId="0" borderId="13" xfId="0" applyFont="1" applyFill="1" applyBorder="1" applyAlignment="1" applyProtection="1">
      <alignment vertical="center"/>
      <protection/>
    </xf>
    <xf numFmtId="0" fontId="7" fillId="0" borderId="13"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0" fillId="0" borderId="0" xfId="0" applyBorder="1" applyAlignment="1">
      <alignment horizontal="center" vertical="center" wrapText="1"/>
    </xf>
    <xf numFmtId="0" fontId="10" fillId="0" borderId="15" xfId="0" applyFont="1" applyFill="1" applyBorder="1" applyAlignment="1" applyProtection="1">
      <alignment horizontal="center" vertical="center"/>
      <protection/>
    </xf>
    <xf numFmtId="0" fontId="19" fillId="0" borderId="0" xfId="0" applyFont="1" applyAlignment="1" applyProtection="1">
      <alignment horizontal="center" vertical="center"/>
      <protection/>
    </xf>
    <xf numFmtId="0" fontId="11" fillId="3" borderId="16" xfId="0" applyFont="1" applyFill="1" applyBorder="1" applyAlignment="1">
      <alignment/>
    </xf>
    <xf numFmtId="0" fontId="11" fillId="3" borderId="16" xfId="0" applyFont="1" applyFill="1" applyBorder="1" applyAlignment="1">
      <alignment horizontal="center" vertical="center" wrapText="1"/>
    </xf>
    <xf numFmtId="165" fontId="11" fillId="3" borderId="16" xfId="15" applyNumberFormat="1" applyFont="1" applyFill="1" applyBorder="1" applyAlignment="1">
      <alignment horizontal="center"/>
    </xf>
    <xf numFmtId="165" fontId="11" fillId="3" borderId="16" xfId="15" applyNumberFormat="1" applyFont="1" applyFill="1" applyBorder="1" applyAlignment="1">
      <alignment horizontal="center" vertical="center" wrapText="1"/>
    </xf>
    <xf numFmtId="0" fontId="20" fillId="3" borderId="16" xfId="0" applyFont="1" applyFill="1" applyBorder="1" applyAlignment="1">
      <alignment horizontal="center"/>
    </xf>
    <xf numFmtId="0" fontId="20" fillId="3" borderId="16" xfId="0" applyFont="1" applyFill="1" applyBorder="1" applyAlignment="1">
      <alignment/>
    </xf>
    <xf numFmtId="167" fontId="20" fillId="3" borderId="16" xfId="0" applyNumberFormat="1" applyFont="1" applyFill="1" applyBorder="1" applyAlignment="1">
      <alignment horizontal="center"/>
    </xf>
    <xf numFmtId="165" fontId="20" fillId="3" borderId="16" xfId="15" applyNumberFormat="1" applyFont="1" applyFill="1" applyBorder="1" applyAlignment="1">
      <alignment horizontal="center"/>
    </xf>
    <xf numFmtId="0" fontId="20" fillId="3" borderId="16" xfId="15" applyFont="1" applyFill="1" applyBorder="1" applyAlignment="1">
      <alignment horizontal="center"/>
    </xf>
    <xf numFmtId="0" fontId="20" fillId="3" borderId="16" xfId="21" applyFont="1" applyFill="1" applyBorder="1" applyAlignment="1">
      <alignment horizontal="center"/>
    </xf>
    <xf numFmtId="0" fontId="11" fillId="3" borderId="16" xfId="0" applyFont="1" applyFill="1" applyBorder="1" applyAlignment="1">
      <alignment horizontal="center"/>
    </xf>
    <xf numFmtId="167" fontId="11" fillId="3" borderId="16" xfId="0" applyNumberFormat="1" applyFont="1" applyFill="1" applyBorder="1" applyAlignment="1">
      <alignment horizontal="center"/>
    </xf>
    <xf numFmtId="43" fontId="11" fillId="3" borderId="16" xfId="15" applyFont="1" applyFill="1" applyBorder="1" applyAlignment="1">
      <alignment horizontal="center"/>
    </xf>
    <xf numFmtId="9" fontId="11" fillId="3" borderId="16" xfId="21" applyFont="1" applyFill="1" applyBorder="1" applyAlignment="1">
      <alignment horizontal="center"/>
    </xf>
    <xf numFmtId="43" fontId="20" fillId="3" borderId="16" xfId="15" applyFont="1" applyFill="1" applyBorder="1" applyAlignment="1">
      <alignment horizontal="center"/>
    </xf>
    <xf numFmtId="9" fontId="20" fillId="3" borderId="16" xfId="21" applyFont="1" applyFill="1" applyBorder="1" applyAlignment="1">
      <alignment horizontal="center"/>
    </xf>
    <xf numFmtId="167" fontId="11" fillId="3" borderId="16" xfId="0" applyNumberFormat="1" applyFont="1" applyFill="1" applyBorder="1" applyAlignment="1">
      <alignment/>
    </xf>
    <xf numFmtId="165" fontId="11" fillId="3" borderId="16" xfId="15" applyNumberFormat="1" applyFont="1" applyFill="1" applyBorder="1" applyAlignment="1">
      <alignment/>
    </xf>
    <xf numFmtId="0" fontId="10" fillId="0" borderId="17" xfId="0" applyFont="1" applyBorder="1" applyAlignment="1" applyProtection="1">
      <alignment horizontal="center" vertical="center"/>
      <protection/>
    </xf>
    <xf numFmtId="0" fontId="10" fillId="0" borderId="18"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wrapText="1"/>
      <protection/>
    </xf>
    <xf numFmtId="0" fontId="10" fillId="0" borderId="18" xfId="0" applyFont="1" applyBorder="1" applyAlignment="1" applyProtection="1">
      <alignment horizontal="center" vertical="center"/>
      <protection/>
    </xf>
    <xf numFmtId="175" fontId="10" fillId="0" borderId="18" xfId="0" applyNumberFormat="1"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36" fillId="0" borderId="0" xfId="0" applyFont="1" applyAlignment="1" applyProtection="1">
      <alignment vertical="center"/>
      <protection locked="0"/>
    </xf>
    <xf numFmtId="0" fontId="36" fillId="0" borderId="10" xfId="0" applyFont="1" applyBorder="1" applyAlignment="1">
      <alignment vertical="center" wrapText="1"/>
    </xf>
    <xf numFmtId="0" fontId="36" fillId="0" borderId="0" xfId="0" applyFont="1" applyBorder="1" applyAlignment="1">
      <alignment vertical="center" wrapText="1"/>
    </xf>
    <xf numFmtId="0" fontId="39" fillId="0" borderId="11" xfId="0" applyFont="1" applyBorder="1" applyAlignment="1">
      <alignment horizontal="center" vertical="center" wrapText="1"/>
    </xf>
    <xf numFmtId="0" fontId="19" fillId="0" borderId="20" xfId="0" applyFont="1" applyBorder="1" applyAlignment="1" applyProtection="1">
      <alignment horizontal="center" vertical="center"/>
      <protection/>
    </xf>
    <xf numFmtId="0" fontId="25" fillId="0" borderId="21" xfId="0" applyFont="1" applyBorder="1" applyAlignment="1" applyProtection="1">
      <alignment horizontal="center" vertical="center"/>
      <protection/>
    </xf>
    <xf numFmtId="0" fontId="10" fillId="0" borderId="21" xfId="0" applyFont="1" applyFill="1" applyBorder="1" applyAlignment="1" applyProtection="1">
      <alignment horizontal="right" vertical="center"/>
      <protection/>
    </xf>
    <xf numFmtId="170" fontId="14" fillId="0" borderId="22" xfId="15" applyNumberFormat="1" applyFont="1" applyBorder="1" applyAlignment="1" applyProtection="1">
      <alignment vertical="center"/>
      <protection/>
    </xf>
    <xf numFmtId="0" fontId="10" fillId="0" borderId="23" xfId="0" applyFont="1" applyBorder="1" applyAlignment="1" applyProtection="1">
      <alignment vertical="center"/>
      <protection/>
    </xf>
    <xf numFmtId="0" fontId="10" fillId="0" borderId="21" xfId="0" applyFont="1" applyFill="1" applyBorder="1" applyAlignment="1" applyProtection="1">
      <alignment vertical="center"/>
      <protection/>
    </xf>
    <xf numFmtId="0" fontId="7" fillId="0" borderId="21"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10" fillId="0" borderId="26" xfId="0" applyFont="1" applyFill="1" applyBorder="1" applyAlignment="1" applyProtection="1">
      <alignment horizontal="center" vertical="center"/>
      <protection/>
    </xf>
    <xf numFmtId="0" fontId="35" fillId="4" borderId="15" xfId="0" applyFont="1" applyFill="1" applyBorder="1" applyAlignment="1" applyProtection="1">
      <alignment horizontal="center" vertical="center" wrapText="1"/>
      <protection locked="0"/>
    </xf>
    <xf numFmtId="0" fontId="35" fillId="4" borderId="26"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7" fillId="4" borderId="28" xfId="0" applyFont="1" applyFill="1" applyBorder="1" applyAlignment="1" applyProtection="1">
      <alignment horizontal="center" vertical="center" wrapText="1"/>
      <protection locked="0"/>
    </xf>
    <xf numFmtId="0" fontId="19" fillId="0" borderId="4" xfId="0" applyFont="1" applyBorder="1" applyAlignment="1" applyProtection="1">
      <alignment horizontal="right" vertical="center"/>
      <protection/>
    </xf>
    <xf numFmtId="0" fontId="14" fillId="0" borderId="29" xfId="0" applyFont="1" applyBorder="1" applyAlignment="1" applyProtection="1">
      <alignment horizontal="center" vertical="center"/>
      <protection/>
    </xf>
    <xf numFmtId="175" fontId="14" fillId="0" borderId="29" xfId="15" applyNumberFormat="1" applyFont="1" applyBorder="1" applyAlignment="1" applyProtection="1">
      <alignment vertical="center"/>
      <protection/>
    </xf>
    <xf numFmtId="172" fontId="14" fillId="0" borderId="29" xfId="15" applyNumberFormat="1" applyFont="1" applyBorder="1" applyAlignment="1" applyProtection="1">
      <alignment vertical="center"/>
      <protection/>
    </xf>
    <xf numFmtId="175" fontId="21" fillId="0" borderId="29" xfId="15" applyNumberFormat="1" applyFont="1" applyFill="1" applyBorder="1" applyAlignment="1" applyProtection="1">
      <alignment vertical="center"/>
      <protection/>
    </xf>
    <xf numFmtId="172" fontId="14" fillId="0" borderId="29" xfId="15" applyNumberFormat="1" applyFont="1" applyFill="1" applyBorder="1" applyAlignment="1" applyProtection="1">
      <alignment vertical="center"/>
      <protection/>
    </xf>
    <xf numFmtId="172" fontId="14" fillId="0" borderId="29" xfId="15" applyNumberFormat="1" applyFont="1" applyBorder="1" applyAlignment="1" applyProtection="1">
      <alignment horizontal="right" vertical="center"/>
      <protection/>
    </xf>
    <xf numFmtId="169" fontId="14" fillId="0" borderId="29" xfId="15" applyNumberFormat="1" applyFont="1" applyBorder="1" applyAlignment="1" applyProtection="1">
      <alignment vertical="center"/>
      <protection/>
    </xf>
    <xf numFmtId="170" fontId="14" fillId="0" borderId="29" xfId="15" applyNumberFormat="1" applyFont="1" applyBorder="1" applyAlignment="1" applyProtection="1">
      <alignment vertical="center"/>
      <protection/>
    </xf>
    <xf numFmtId="170" fontId="14" fillId="0" borderId="30" xfId="15" applyNumberFormat="1" applyFont="1" applyBorder="1" applyAlignment="1" applyProtection="1">
      <alignment vertical="center"/>
      <protection/>
    </xf>
    <xf numFmtId="0" fontId="14" fillId="0" borderId="31" xfId="0" applyFont="1" applyBorder="1" applyAlignment="1" applyProtection="1">
      <alignment horizontal="center" vertical="center"/>
      <protection/>
    </xf>
    <xf numFmtId="3" fontId="15" fillId="2" borderId="32" xfId="0" applyNumberFormat="1" applyFont="1" applyFill="1" applyBorder="1" applyAlignment="1" applyProtection="1">
      <alignment horizontal="center" vertical="center"/>
      <protection/>
    </xf>
    <xf numFmtId="0" fontId="7" fillId="0" borderId="33" xfId="0" applyFont="1" applyBorder="1" applyAlignment="1" applyProtection="1">
      <alignment horizontal="center" vertical="center"/>
      <protection/>
    </xf>
    <xf numFmtId="0" fontId="14" fillId="0" borderId="34" xfId="0" applyFont="1" applyBorder="1" applyAlignment="1" applyProtection="1">
      <alignment vertical="center"/>
      <protection/>
    </xf>
    <xf numFmtId="174" fontId="14" fillId="0" borderId="34" xfId="0" applyNumberFormat="1" applyFont="1" applyBorder="1" applyAlignment="1" applyProtection="1">
      <alignment horizontal="center" vertical="center"/>
      <protection/>
    </xf>
    <xf numFmtId="0" fontId="14" fillId="0" borderId="34" xfId="0" applyFont="1" applyBorder="1" applyAlignment="1" applyProtection="1">
      <alignment horizontal="left" vertical="center"/>
      <protection/>
    </xf>
    <xf numFmtId="0" fontId="4" fillId="0" borderId="35"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10" fillId="0" borderId="35" xfId="0" applyFont="1" applyFill="1" applyBorder="1" applyAlignment="1" applyProtection="1">
      <alignment horizontal="center" vertical="center"/>
      <protection/>
    </xf>
    <xf numFmtId="0" fontId="27" fillId="4" borderId="15" xfId="0" applyFont="1" applyFill="1" applyBorder="1" applyAlignment="1" applyProtection="1">
      <alignment horizontal="center" vertical="center" wrapText="1"/>
      <protection locked="0"/>
    </xf>
    <xf numFmtId="0" fontId="27" fillId="4" borderId="26" xfId="0" applyFont="1" applyFill="1" applyBorder="1" applyAlignment="1">
      <alignment horizontal="center" vertical="center" wrapText="1"/>
    </xf>
    <xf numFmtId="0" fontId="27" fillId="4" borderId="27" xfId="0" applyFont="1" applyFill="1" applyBorder="1" applyAlignment="1">
      <alignment horizontal="center" vertical="center" wrapText="1"/>
    </xf>
    <xf numFmtId="0" fontId="28" fillId="4" borderId="28" xfId="0" applyFont="1" applyFill="1" applyBorder="1" applyAlignment="1" applyProtection="1">
      <alignment horizontal="center" vertical="center" wrapText="1"/>
      <protection locked="0"/>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32" fillId="5" borderId="11" xfId="0" applyFont="1" applyFill="1" applyBorder="1" applyAlignment="1">
      <alignment horizontal="center" vertical="center" wrapText="1"/>
    </xf>
    <xf numFmtId="0" fontId="32" fillId="5" borderId="36" xfId="0" applyFont="1" applyFill="1" applyBorder="1" applyAlignment="1">
      <alignment horizontal="center" vertical="center" wrapText="1"/>
    </xf>
    <xf numFmtId="0" fontId="30" fillId="6" borderId="1" xfId="0" applyFont="1" applyFill="1" applyBorder="1" applyAlignment="1" applyProtection="1">
      <alignment horizontal="center" vertical="center"/>
      <protection/>
    </xf>
    <xf numFmtId="0" fontId="30" fillId="6" borderId="2" xfId="0" applyFont="1" applyFill="1" applyBorder="1" applyAlignment="1">
      <alignment horizontal="center" vertical="center"/>
    </xf>
    <xf numFmtId="0" fontId="31" fillId="6" borderId="2" xfId="0" applyFont="1" applyFill="1" applyBorder="1" applyAlignment="1">
      <alignment horizontal="center" vertical="center"/>
    </xf>
    <xf numFmtId="0" fontId="31" fillId="6" borderId="3" xfId="0" applyFont="1" applyFill="1" applyBorder="1" applyAlignment="1">
      <alignment horizontal="center" vertical="center"/>
    </xf>
    <xf numFmtId="0" fontId="17" fillId="0" borderId="0" xfId="0" applyFont="1" applyAlignment="1" applyProtection="1">
      <alignment horizontal="left" vertical="center" wrapText="1"/>
      <protection locked="0"/>
    </xf>
    <xf numFmtId="0" fontId="17" fillId="0" borderId="0" xfId="0" applyFont="1" applyAlignment="1">
      <alignment horizontal="left" vertical="center" wrapText="1"/>
    </xf>
    <xf numFmtId="0" fontId="10" fillId="0" borderId="37" xfId="0" applyFont="1" applyFill="1" applyBorder="1" applyAlignment="1" applyProtection="1">
      <alignment horizontal="center" vertical="center"/>
      <protection/>
    </xf>
    <xf numFmtId="0" fontId="15" fillId="2" borderId="38" xfId="0" applyFont="1" applyFill="1" applyBorder="1" applyAlignment="1" applyProtection="1">
      <alignment horizontal="center" vertical="center"/>
      <protection/>
    </xf>
    <xf numFmtId="0" fontId="15" fillId="2" borderId="39" xfId="0" applyFont="1" applyFill="1" applyBorder="1" applyAlignment="1" applyProtection="1">
      <alignment horizontal="center" vertical="center"/>
      <protection/>
    </xf>
    <xf numFmtId="0" fontId="16" fillId="0" borderId="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43" fontId="10" fillId="0" borderId="35" xfId="15" applyFont="1" applyFill="1" applyBorder="1" applyAlignment="1" applyProtection="1">
      <alignment horizontal="center" vertical="center"/>
      <protection/>
    </xf>
    <xf numFmtId="43" fontId="10" fillId="0" borderId="18" xfId="15" applyFont="1" applyFill="1" applyBorder="1" applyAlignment="1" applyProtection="1">
      <alignment horizontal="center" vertical="center"/>
      <protection/>
    </xf>
    <xf numFmtId="0" fontId="10" fillId="0" borderId="35"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protection/>
    </xf>
    <xf numFmtId="43" fontId="10" fillId="0" borderId="26" xfId="15" applyFont="1" applyFill="1" applyBorder="1" applyAlignment="1" applyProtection="1">
      <alignment horizontal="center" vertical="center"/>
      <protection/>
    </xf>
    <xf numFmtId="43" fontId="10" fillId="0" borderId="2" xfId="15" applyFont="1" applyFill="1" applyBorder="1" applyAlignment="1" applyProtection="1">
      <alignment horizontal="center" vertical="center"/>
      <protection/>
    </xf>
    <xf numFmtId="0" fontId="10" fillId="0" borderId="26"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protection/>
    </xf>
    <xf numFmtId="0" fontId="37" fillId="5" borderId="40" xfId="0" applyFont="1" applyFill="1" applyBorder="1" applyAlignment="1">
      <alignment horizontal="center" vertical="center" wrapText="1"/>
    </xf>
    <xf numFmtId="0" fontId="37" fillId="5" borderId="41" xfId="0" applyFont="1" applyFill="1" applyBorder="1" applyAlignment="1">
      <alignment horizontal="center" vertical="center" wrapText="1"/>
    </xf>
    <xf numFmtId="0" fontId="36" fillId="0" borderId="41" xfId="0" applyFont="1" applyBorder="1" applyAlignment="1">
      <alignment vertical="center" wrapText="1"/>
    </xf>
    <xf numFmtId="0" fontId="36" fillId="0" borderId="42" xfId="0" applyFont="1" applyBorder="1" applyAlignment="1">
      <alignment vertical="center" wrapText="1"/>
    </xf>
    <xf numFmtId="0" fontId="10" fillId="0" borderId="27" xfId="0" applyFont="1" applyFill="1" applyBorder="1" applyAlignment="1" applyProtection="1">
      <alignment horizontal="center" vertical="center"/>
      <protection/>
    </xf>
    <xf numFmtId="0" fontId="15" fillId="2" borderId="43" xfId="0" applyFont="1" applyFill="1" applyBorder="1" applyAlignment="1" applyProtection="1">
      <alignment horizontal="center" vertical="center"/>
      <protection/>
    </xf>
    <xf numFmtId="0" fontId="15" fillId="2" borderId="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11" fillId="3" borderId="16" xfId="0" applyFont="1" applyFill="1" applyBorder="1" applyAlignment="1">
      <alignment horizontal="center" vertical="center" wrapText="1"/>
    </xf>
    <xf numFmtId="0" fontId="11" fillId="0" borderId="16" xfId="0" applyFont="1" applyBorder="1" applyAlignment="1">
      <alignment horizontal="center" vertical="center"/>
    </xf>
    <xf numFmtId="43" fontId="11" fillId="3" borderId="16" xfId="15" applyFont="1" applyFill="1" applyBorder="1" applyAlignment="1">
      <alignment horizontal="center" vertical="center" wrapText="1"/>
    </xf>
    <xf numFmtId="165" fontId="11" fillId="3" borderId="16" xfId="15" applyNumberFormat="1" applyFont="1" applyFill="1" applyBorder="1" applyAlignment="1">
      <alignment horizontal="center"/>
    </xf>
    <xf numFmtId="165" fontId="11" fillId="3" borderId="16" xfId="15" applyNumberFormat="1" applyFont="1" applyFill="1" applyBorder="1" applyAlignment="1">
      <alignment horizontal="center" vertical="center" wrapText="1"/>
    </xf>
    <xf numFmtId="0" fontId="34" fillId="7" borderId="16" xfId="0" applyFont="1" applyFill="1" applyBorder="1" applyAlignment="1">
      <alignment horizontal="center"/>
    </xf>
    <xf numFmtId="0" fontId="11" fillId="3" borderId="16" xfId="0" applyFont="1" applyFill="1" applyBorder="1" applyAlignment="1">
      <alignment horizontal="center" vertical="center"/>
    </xf>
    <xf numFmtId="0" fontId="11" fillId="0" borderId="16" xfId="0" applyFont="1" applyBorder="1" applyAlignment="1">
      <alignment horizontal="center" vertical="center" wrapText="1"/>
    </xf>
    <xf numFmtId="167" fontId="11" fillId="3" borderId="16" xfId="0" applyNumberFormat="1" applyFont="1" applyFill="1" applyBorder="1" applyAlignment="1">
      <alignment horizontal="center" vertical="center" wrapText="1"/>
    </xf>
    <xf numFmtId="167" fontId="11" fillId="0" borderId="16" xfId="0" applyNumberFormat="1" applyFont="1" applyBorder="1" applyAlignment="1">
      <alignment horizontal="center" vertical="center"/>
    </xf>
    <xf numFmtId="0" fontId="11" fillId="0" borderId="16" xfId="0" applyNumberFormat="1" applyFont="1" applyFill="1" applyBorder="1" applyAlignment="1" applyProtection="1">
      <alignment vertical="center"/>
      <protection locked="0"/>
    </xf>
    <xf numFmtId="174" fontId="11" fillId="0" borderId="16"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left" vertical="center"/>
      <protection locked="0"/>
    </xf>
    <xf numFmtId="0" fontId="11" fillId="0" borderId="16" xfId="0" applyNumberFormat="1" applyFont="1" applyFill="1" applyBorder="1" applyAlignment="1" applyProtection="1">
      <alignment horizontal="center" vertical="center"/>
      <protection locked="0"/>
    </xf>
    <xf numFmtId="169" fontId="11" fillId="0" borderId="16" xfId="15" applyNumberFormat="1" applyFont="1" applyFill="1" applyBorder="1" applyAlignment="1" applyProtection="1">
      <alignment vertical="center"/>
      <protection locked="0"/>
    </xf>
    <xf numFmtId="180" fontId="11" fillId="0" borderId="16" xfId="15" applyNumberFormat="1" applyFont="1" applyFill="1" applyBorder="1" applyAlignment="1" applyProtection="1">
      <alignment vertical="center"/>
      <protection locked="0"/>
    </xf>
    <xf numFmtId="169" fontId="20" fillId="0" borderId="16" xfId="15" applyNumberFormat="1" applyFont="1" applyFill="1" applyBorder="1" applyAlignment="1" applyProtection="1">
      <alignment vertical="center"/>
      <protection/>
    </xf>
    <xf numFmtId="180" fontId="11" fillId="0" borderId="16" xfId="15" applyNumberFormat="1" applyFont="1" applyFill="1" applyBorder="1" applyAlignment="1" applyProtection="1">
      <alignment vertical="center"/>
      <protection/>
    </xf>
    <xf numFmtId="180" fontId="11" fillId="0" borderId="16" xfId="21" applyNumberFormat="1" applyFont="1" applyFill="1" applyBorder="1" applyAlignment="1" applyProtection="1">
      <alignment vertical="center"/>
      <protection/>
    </xf>
    <xf numFmtId="177" fontId="11" fillId="0" borderId="16" xfId="21" applyNumberFormat="1" applyFont="1" applyFill="1" applyBorder="1" applyAlignment="1" applyProtection="1">
      <alignment vertical="center"/>
      <protection/>
    </xf>
    <xf numFmtId="176" fontId="11" fillId="0" borderId="16" xfId="21" applyNumberFormat="1" applyFont="1" applyFill="1" applyBorder="1" applyAlignment="1" applyProtection="1">
      <alignment vertical="center"/>
      <protection/>
    </xf>
    <xf numFmtId="0" fontId="11" fillId="0" borderId="16" xfId="0" applyNumberFormat="1" applyFont="1" applyFill="1" applyBorder="1" applyAlignment="1">
      <alignment vertical="center"/>
    </xf>
    <xf numFmtId="174" fontId="11" fillId="0" borderId="16" xfId="0" applyNumberFormat="1" applyFont="1" applyFill="1" applyBorder="1" applyAlignment="1">
      <alignment horizontal="center" vertical="center"/>
    </xf>
    <xf numFmtId="0" fontId="11" fillId="0" borderId="16" xfId="0" applyNumberFormat="1" applyFont="1" applyFill="1" applyBorder="1" applyAlignment="1">
      <alignment horizontal="left" vertical="center"/>
    </xf>
    <xf numFmtId="0" fontId="11" fillId="0" borderId="16" xfId="0" applyNumberFormat="1" applyFont="1" applyFill="1" applyBorder="1" applyAlignment="1">
      <alignment horizontal="center" vertical="center"/>
    </xf>
    <xf numFmtId="169" fontId="11" fillId="0" borderId="16" xfId="15" applyNumberFormat="1" applyFont="1" applyFill="1" applyBorder="1" applyAlignment="1">
      <alignment vertical="center"/>
    </xf>
    <xf numFmtId="180" fontId="11" fillId="0" borderId="16" xfId="15" applyNumberFormat="1" applyFont="1" applyFill="1" applyBorder="1" applyAlignment="1">
      <alignment vertical="center"/>
    </xf>
    <xf numFmtId="169" fontId="20" fillId="0" borderId="16" xfId="15" applyNumberFormat="1" applyFont="1" applyFill="1" applyBorder="1" applyAlignment="1">
      <alignment vertical="center"/>
    </xf>
    <xf numFmtId="177" fontId="11" fillId="0" borderId="16" xfId="15" applyNumberFormat="1" applyFont="1" applyFill="1" applyBorder="1" applyAlignment="1">
      <alignment vertical="center"/>
    </xf>
    <xf numFmtId="176" fontId="11" fillId="0" borderId="16" xfId="21" applyNumberFormat="1" applyFont="1" applyFill="1" applyBorder="1" applyAlignment="1">
      <alignment vertical="center"/>
    </xf>
    <xf numFmtId="177" fontId="11" fillId="0" borderId="16" xfId="0" applyNumberFormat="1" applyFont="1" applyFill="1" applyBorder="1" applyAlignment="1">
      <alignment vertical="center"/>
    </xf>
    <xf numFmtId="169" fontId="11" fillId="0" borderId="16" xfId="0" applyNumberFormat="1" applyFont="1" applyFill="1" applyBorder="1" applyAlignment="1">
      <alignment vertical="center"/>
    </xf>
    <xf numFmtId="180" fontId="11" fillId="0" borderId="16" xfId="0" applyNumberFormat="1" applyFont="1" applyFill="1" applyBorder="1" applyAlignment="1">
      <alignment vertical="center"/>
    </xf>
    <xf numFmtId="169" fontId="20" fillId="0" borderId="16" xfId="0" applyNumberFormat="1" applyFont="1" applyFill="1" applyBorder="1" applyAlignment="1">
      <alignment vertical="center"/>
    </xf>
    <xf numFmtId="169" fontId="11" fillId="0" borderId="16" xfId="0" applyNumberFormat="1" applyFont="1" applyFill="1" applyBorder="1" applyAlignment="1" applyProtection="1">
      <alignment vertical="center"/>
      <protection locked="0"/>
    </xf>
    <xf numFmtId="180" fontId="11" fillId="0" borderId="16" xfId="0" applyNumberFormat="1" applyFont="1" applyFill="1" applyBorder="1" applyAlignment="1" applyProtection="1">
      <alignment vertical="center"/>
      <protection locked="0"/>
    </xf>
    <xf numFmtId="169" fontId="20" fillId="0" borderId="16" xfId="0" applyNumberFormat="1" applyFont="1" applyFill="1" applyBorder="1" applyAlignment="1" applyProtection="1">
      <alignment vertical="center"/>
      <protection locked="0"/>
    </xf>
    <xf numFmtId="177" fontId="11" fillId="0" borderId="16" xfId="0" applyNumberFormat="1" applyFont="1" applyFill="1" applyBorder="1" applyAlignment="1" applyProtection="1">
      <alignment vertical="center"/>
      <protection locked="0"/>
    </xf>
    <xf numFmtId="169" fontId="11" fillId="0" borderId="16" xfId="21" applyNumberFormat="1" applyFont="1" applyFill="1" applyBorder="1" applyAlignment="1" applyProtection="1">
      <alignment vertical="center"/>
      <protection/>
    </xf>
    <xf numFmtId="169" fontId="11" fillId="0" borderId="16" xfId="15" applyNumberFormat="1" applyFont="1" applyFill="1" applyBorder="1" applyAlignment="1" applyProtection="1">
      <alignment vertical="center"/>
      <protection/>
    </xf>
    <xf numFmtId="0" fontId="11" fillId="0" borderId="44" xfId="0" applyNumberFormat="1" applyFont="1" applyFill="1" applyBorder="1" applyAlignment="1" applyProtection="1">
      <alignment vertical="center"/>
      <protection locked="0"/>
    </xf>
    <xf numFmtId="174" fontId="11" fillId="0" borderId="44" xfId="0" applyNumberFormat="1" applyFont="1" applyFill="1" applyBorder="1" applyAlignment="1" applyProtection="1">
      <alignment horizontal="center" vertical="center"/>
      <protection locked="0"/>
    </xf>
    <xf numFmtId="0" fontId="11" fillId="0" borderId="44" xfId="0" applyNumberFormat="1" applyFont="1" applyFill="1" applyBorder="1" applyAlignment="1" applyProtection="1">
      <alignment horizontal="left" vertical="center"/>
      <protection locked="0"/>
    </xf>
    <xf numFmtId="0" fontId="11" fillId="0" borderId="44" xfId="0" applyNumberFormat="1" applyFont="1" applyFill="1" applyBorder="1" applyAlignment="1" applyProtection="1">
      <alignment horizontal="center" vertical="center"/>
      <protection locked="0"/>
    </xf>
    <xf numFmtId="169" fontId="11" fillId="0" borderId="44" xfId="15" applyNumberFormat="1" applyFont="1" applyFill="1" applyBorder="1" applyAlignment="1" applyProtection="1">
      <alignment vertical="center"/>
      <protection locked="0"/>
    </xf>
    <xf numFmtId="180" fontId="11" fillId="0" borderId="44" xfId="15" applyNumberFormat="1" applyFont="1" applyFill="1" applyBorder="1" applyAlignment="1" applyProtection="1">
      <alignment vertical="center"/>
      <protection locked="0"/>
    </xf>
    <xf numFmtId="169" fontId="20" fillId="0" borderId="44" xfId="15" applyNumberFormat="1" applyFont="1" applyFill="1" applyBorder="1" applyAlignment="1" applyProtection="1">
      <alignment vertical="center"/>
      <protection/>
    </xf>
    <xf numFmtId="180" fontId="11" fillId="0" borderId="44" xfId="15" applyNumberFormat="1" applyFont="1" applyFill="1" applyBorder="1" applyAlignment="1" applyProtection="1">
      <alignment vertical="center"/>
      <protection/>
    </xf>
    <xf numFmtId="180" fontId="11" fillId="0" borderId="44" xfId="21" applyNumberFormat="1" applyFont="1" applyFill="1" applyBorder="1" applyAlignment="1" applyProtection="1">
      <alignment vertical="center"/>
      <protection/>
    </xf>
    <xf numFmtId="177" fontId="11" fillId="0" borderId="44" xfId="21" applyNumberFormat="1" applyFont="1" applyFill="1" applyBorder="1" applyAlignment="1" applyProtection="1">
      <alignment vertical="center"/>
      <protection/>
    </xf>
    <xf numFmtId="176" fontId="11" fillId="0" borderId="44" xfId="21" applyNumberFormat="1" applyFont="1" applyFill="1" applyBorder="1" applyAlignment="1" applyProtection="1">
      <alignment vertical="center"/>
      <protection/>
    </xf>
    <xf numFmtId="177" fontId="11" fillId="0" borderId="45" xfId="21" applyNumberFormat="1" applyFont="1" applyFill="1" applyBorder="1" applyAlignment="1" applyProtection="1">
      <alignment vertical="center"/>
      <protection/>
    </xf>
    <xf numFmtId="177" fontId="11" fillId="0" borderId="46" xfId="0" applyNumberFormat="1" applyFont="1" applyFill="1" applyBorder="1" applyAlignment="1">
      <alignment vertical="center"/>
    </xf>
    <xf numFmtId="177" fontId="11" fillId="0" borderId="46" xfId="15" applyNumberFormat="1" applyFont="1" applyFill="1" applyBorder="1" applyAlignment="1">
      <alignment vertical="center"/>
    </xf>
    <xf numFmtId="177" fontId="11" fillId="0" borderId="46" xfId="21" applyNumberFormat="1" applyFont="1" applyFill="1" applyBorder="1" applyAlignment="1" applyProtection="1">
      <alignment vertical="center"/>
      <protection/>
    </xf>
    <xf numFmtId="177" fontId="11" fillId="0" borderId="46" xfId="0" applyNumberFormat="1" applyFont="1" applyFill="1" applyBorder="1" applyAlignment="1" applyProtection="1">
      <alignment vertical="center"/>
      <protection locked="0"/>
    </xf>
    <xf numFmtId="0" fontId="7" fillId="0" borderId="47" xfId="0" applyFont="1" applyFill="1" applyBorder="1" applyAlignment="1" applyProtection="1">
      <alignment vertical="center"/>
      <protection locked="0"/>
    </xf>
    <xf numFmtId="0" fontId="11" fillId="0" borderId="48" xfId="0" applyNumberFormat="1" applyFont="1" applyFill="1" applyBorder="1" applyAlignment="1" applyProtection="1">
      <alignment vertical="center"/>
      <protection locked="0"/>
    </xf>
    <xf numFmtId="174" fontId="11" fillId="0" borderId="48" xfId="0" applyNumberFormat="1" applyFont="1" applyFill="1" applyBorder="1" applyAlignment="1" applyProtection="1">
      <alignment horizontal="center" vertical="center"/>
      <protection locked="0"/>
    </xf>
    <xf numFmtId="0" fontId="11" fillId="0" borderId="48" xfId="0" applyNumberFormat="1" applyFont="1" applyFill="1" applyBorder="1" applyAlignment="1" applyProtection="1">
      <alignment horizontal="left" vertical="center"/>
      <protection locked="0"/>
    </xf>
    <xf numFmtId="0" fontId="11" fillId="0" borderId="48" xfId="0" applyNumberFormat="1" applyFont="1" applyFill="1" applyBorder="1" applyAlignment="1">
      <alignment horizontal="left" vertical="center"/>
    </xf>
    <xf numFmtId="0" fontId="11" fillId="0" borderId="48" xfId="0" applyNumberFormat="1" applyFont="1" applyFill="1" applyBorder="1" applyAlignment="1" applyProtection="1">
      <alignment horizontal="center" vertical="center"/>
      <protection locked="0"/>
    </xf>
    <xf numFmtId="169" fontId="11" fillId="0" borderId="48" xfId="15" applyNumberFormat="1" applyFont="1" applyFill="1" applyBorder="1" applyAlignment="1">
      <alignment vertical="center"/>
    </xf>
    <xf numFmtId="180" fontId="11" fillId="0" borderId="48" xfId="15" applyNumberFormat="1" applyFont="1" applyFill="1" applyBorder="1" applyAlignment="1">
      <alignment vertical="center"/>
    </xf>
    <xf numFmtId="169" fontId="20" fillId="0" borderId="48" xfId="15" applyNumberFormat="1" applyFont="1" applyFill="1" applyBorder="1" applyAlignment="1">
      <alignment vertical="center"/>
    </xf>
    <xf numFmtId="177" fontId="11" fillId="0" borderId="48" xfId="15" applyNumberFormat="1" applyFont="1" applyFill="1" applyBorder="1" applyAlignment="1">
      <alignment vertical="center"/>
    </xf>
    <xf numFmtId="176" fontId="11" fillId="0" borderId="48" xfId="21" applyNumberFormat="1" applyFont="1" applyFill="1" applyBorder="1" applyAlignment="1">
      <alignment vertical="center"/>
    </xf>
    <xf numFmtId="177" fontId="11" fillId="0" borderId="49" xfId="15" applyNumberFormat="1" applyFont="1" applyFill="1" applyBorder="1" applyAlignment="1">
      <alignment vertical="center"/>
    </xf>
    <xf numFmtId="0" fontId="11" fillId="0" borderId="48" xfId="0" applyNumberFormat="1" applyFont="1" applyFill="1" applyBorder="1" applyAlignment="1">
      <alignment vertical="center"/>
    </xf>
    <xf numFmtId="174" fontId="11" fillId="0" borderId="48" xfId="0" applyNumberFormat="1" applyFont="1" applyFill="1" applyBorder="1" applyAlignment="1">
      <alignment horizontal="center" vertical="center"/>
    </xf>
    <xf numFmtId="0" fontId="11" fillId="0" borderId="48" xfId="0" applyNumberFormat="1" applyFont="1" applyFill="1" applyBorder="1" applyAlignment="1">
      <alignment horizontal="center" vertical="center"/>
    </xf>
    <xf numFmtId="177" fontId="11" fillId="0" borderId="49" xfId="0" applyNumberFormat="1" applyFont="1" applyFill="1" applyBorder="1" applyAlignment="1">
      <alignment vertical="center"/>
    </xf>
    <xf numFmtId="0" fontId="19" fillId="0" borderId="50" xfId="0" applyFont="1" applyBorder="1" applyAlignment="1" applyProtection="1">
      <alignment horizontal="right" vertical="center"/>
      <protection/>
    </xf>
    <xf numFmtId="0" fontId="22" fillId="0" borderId="16" xfId="0" applyFont="1" applyBorder="1" applyAlignment="1" applyProtection="1">
      <alignment horizontal="right" vertical="center"/>
      <protection locked="0"/>
    </xf>
    <xf numFmtId="0" fontId="7" fillId="0" borderId="51" xfId="0" applyFont="1" applyBorder="1" applyAlignment="1" applyProtection="1">
      <alignment horizontal="center" vertical="center"/>
      <protection locked="0"/>
    </xf>
    <xf numFmtId="0" fontId="12" fillId="0" borderId="51" xfId="0" applyFont="1" applyBorder="1" applyAlignment="1" applyProtection="1">
      <alignment vertical="center"/>
      <protection locked="0"/>
    </xf>
    <xf numFmtId="0" fontId="12" fillId="0" borderId="51" xfId="0" applyFont="1" applyBorder="1" applyAlignment="1" applyProtection="1">
      <alignment horizontal="left" vertical="center"/>
      <protection locked="0"/>
    </xf>
    <xf numFmtId="0" fontId="12" fillId="0" borderId="51" xfId="0" applyFont="1" applyBorder="1" applyAlignment="1" applyProtection="1">
      <alignment horizontal="center" vertical="center"/>
      <protection locked="0"/>
    </xf>
    <xf numFmtId="0" fontId="22" fillId="0" borderId="51" xfId="0" applyFont="1" applyFill="1" applyBorder="1" applyAlignment="1" applyProtection="1">
      <alignment vertical="center"/>
      <protection locked="0"/>
    </xf>
    <xf numFmtId="175" fontId="12" fillId="0" borderId="51" xfId="0" applyNumberFormat="1" applyFont="1" applyBorder="1" applyAlignment="1" applyProtection="1">
      <alignment vertical="center"/>
      <protection locked="0"/>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7935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409575</xdr:colOff>
      <xdr:row>0</xdr:row>
      <xdr:rowOff>0</xdr:rowOff>
    </xdr:to>
    <xdr:sp fLocksText="0">
      <xdr:nvSpPr>
        <xdr:cNvPr id="2" name="TextBox 2"/>
        <xdr:cNvSpPr txBox="1">
          <a:spLocks noChangeArrowheads="1"/>
        </xdr:cNvSpPr>
      </xdr:nvSpPr>
      <xdr:spPr>
        <a:xfrm>
          <a:off x="15173325" y="0"/>
          <a:ext cx="27622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9867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409575</xdr:colOff>
      <xdr:row>0</xdr:row>
      <xdr:rowOff>0</xdr:rowOff>
    </xdr:to>
    <xdr:sp fLocksText="0">
      <xdr:nvSpPr>
        <xdr:cNvPr id="2" name="TextBox 2"/>
        <xdr:cNvSpPr txBox="1">
          <a:spLocks noChangeArrowheads="1"/>
        </xdr:cNvSpPr>
      </xdr:nvSpPr>
      <xdr:spPr>
        <a:xfrm>
          <a:off x="7572375" y="0"/>
          <a:ext cx="22955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81"/>
  <sheetViews>
    <sheetView tabSelected="1" zoomScale="50" zoomScaleNormal="50" workbookViewId="0" topLeftCell="A40">
      <selection activeCell="J54" sqref="J54"/>
    </sheetView>
  </sheetViews>
  <sheetFormatPr defaultColWidth="9.140625" defaultRowHeight="12.75"/>
  <cols>
    <col min="1" max="1" width="3.57421875" style="22" bestFit="1" customWidth="1"/>
    <col min="2" max="2" width="1.7109375" style="9" customWidth="1"/>
    <col min="3" max="3" width="41.57421875" style="5" customWidth="1"/>
    <col min="4" max="4" width="9.8515625" style="5" bestFit="1" customWidth="1"/>
    <col min="5" max="5" width="13.00390625" style="5" bestFit="1" customWidth="1"/>
    <col min="6" max="6" width="23.57421875" style="10" bestFit="1" customWidth="1"/>
    <col min="7" max="7" width="5.57421875" style="11" bestFit="1" customWidth="1"/>
    <col min="8" max="8" width="7.28125" style="11" bestFit="1" customWidth="1"/>
    <col min="9" max="9" width="7.00390625" style="11" customWidth="1"/>
    <col min="10" max="10" width="11.57421875" style="5" bestFit="1" customWidth="1"/>
    <col min="11" max="11" width="9.00390625" style="5" bestFit="1" customWidth="1"/>
    <col min="12" max="12" width="11.57421875" style="5" bestFit="1" customWidth="1"/>
    <col min="13" max="13" width="9.00390625" style="5" bestFit="1" customWidth="1"/>
    <col min="14" max="14" width="11.57421875" style="5" bestFit="1" customWidth="1"/>
    <col min="15" max="15" width="9.00390625" style="5" bestFit="1" customWidth="1"/>
    <col min="16" max="16" width="14.421875" style="19" bestFit="1" customWidth="1"/>
    <col min="17" max="17" width="9.28125" style="5" bestFit="1" customWidth="1"/>
    <col min="18" max="18" width="8.140625" style="5" bestFit="1" customWidth="1"/>
    <col min="19" max="19" width="6.140625" style="5" bestFit="1" customWidth="1"/>
    <col min="20" max="20" width="12.7109375" style="18" bestFit="1" customWidth="1"/>
    <col min="21" max="21" width="9.00390625" style="5" bestFit="1" customWidth="1"/>
    <col min="22" max="22" width="16.140625" style="18" bestFit="1" customWidth="1"/>
    <col min="23" max="23" width="12.140625" style="5" bestFit="1" customWidth="1"/>
    <col min="24" max="24" width="6.140625" style="5" bestFit="1" customWidth="1"/>
    <col min="25" max="25" width="38.57421875" style="5" customWidth="1"/>
    <col min="26" max="26" width="38.57421875" style="1" customWidth="1"/>
    <col min="27" max="29" width="38.57421875" style="5" customWidth="1"/>
    <col min="30" max="30" width="2.7109375" style="5" bestFit="1" customWidth="1"/>
    <col min="31" max="16384" width="38.57421875" style="5" customWidth="1"/>
  </cols>
  <sheetData>
    <row r="1" spans="1:24" ht="38.25">
      <c r="A1" s="132" t="s">
        <v>77</v>
      </c>
      <c r="B1" s="133"/>
      <c r="C1" s="133"/>
      <c r="D1" s="133"/>
      <c r="E1" s="133"/>
      <c r="F1" s="133"/>
      <c r="G1" s="133"/>
      <c r="H1" s="133"/>
      <c r="I1" s="133"/>
      <c r="J1" s="133"/>
      <c r="K1" s="133"/>
      <c r="L1" s="133"/>
      <c r="M1" s="133"/>
      <c r="N1" s="133"/>
      <c r="O1" s="133"/>
      <c r="P1" s="133"/>
      <c r="Q1" s="133"/>
      <c r="R1" s="133"/>
      <c r="S1" s="133"/>
      <c r="T1" s="133"/>
      <c r="U1" s="133"/>
      <c r="V1" s="133"/>
      <c r="W1" s="133"/>
      <c r="X1" s="134"/>
    </row>
    <row r="2" spans="1:24" ht="50.25">
      <c r="A2" s="135" t="s">
        <v>62</v>
      </c>
      <c r="B2" s="136"/>
      <c r="C2" s="136"/>
      <c r="D2" s="136"/>
      <c r="E2" s="136"/>
      <c r="F2" s="136"/>
      <c r="G2" s="136"/>
      <c r="H2" s="136"/>
      <c r="I2" s="136"/>
      <c r="J2" s="136"/>
      <c r="K2" s="136"/>
      <c r="L2" s="136"/>
      <c r="M2" s="136"/>
      <c r="N2" s="136"/>
      <c r="O2" s="136"/>
      <c r="P2" s="136"/>
      <c r="Q2" s="136"/>
      <c r="R2" s="136"/>
      <c r="S2" s="136"/>
      <c r="T2" s="136"/>
      <c r="U2" s="136"/>
      <c r="V2" s="136"/>
      <c r="W2" s="136"/>
      <c r="X2" s="137"/>
    </row>
    <row r="3" spans="1:24" ht="37.5">
      <c r="A3" s="59"/>
      <c r="B3" s="60"/>
      <c r="C3" s="61" t="s">
        <v>63</v>
      </c>
      <c r="D3" s="60"/>
      <c r="E3" s="60"/>
      <c r="F3" s="60"/>
      <c r="G3" s="66"/>
      <c r="H3" s="66"/>
      <c r="I3" s="66"/>
      <c r="J3" s="60"/>
      <c r="K3" s="60"/>
      <c r="L3" s="60"/>
      <c r="M3" s="60"/>
      <c r="N3" s="60"/>
      <c r="O3" s="138" t="s">
        <v>111</v>
      </c>
      <c r="P3" s="138"/>
      <c r="Q3" s="138"/>
      <c r="R3" s="138"/>
      <c r="S3" s="138"/>
      <c r="T3" s="138"/>
      <c r="U3" s="138"/>
      <c r="V3" s="138"/>
      <c r="W3" s="138"/>
      <c r="X3" s="139"/>
    </row>
    <row r="4" spans="1:24" s="2" customFormat="1" ht="27.75" thickBot="1">
      <c r="A4" s="140" t="s">
        <v>55</v>
      </c>
      <c r="B4" s="141"/>
      <c r="C4" s="141"/>
      <c r="D4" s="141"/>
      <c r="E4" s="141"/>
      <c r="F4" s="141"/>
      <c r="G4" s="141"/>
      <c r="H4" s="141"/>
      <c r="I4" s="141"/>
      <c r="J4" s="141"/>
      <c r="K4" s="141"/>
      <c r="L4" s="141"/>
      <c r="M4" s="141"/>
      <c r="N4" s="141"/>
      <c r="O4" s="141"/>
      <c r="P4" s="141"/>
      <c r="Q4" s="142"/>
      <c r="R4" s="142"/>
      <c r="S4" s="142"/>
      <c r="T4" s="142"/>
      <c r="U4" s="142"/>
      <c r="V4" s="142"/>
      <c r="W4" s="142"/>
      <c r="X4" s="143"/>
    </row>
    <row r="5" spans="1:26" s="3" customFormat="1" ht="18">
      <c r="A5" s="57"/>
      <c r="B5" s="58"/>
      <c r="C5" s="151" t="s">
        <v>0</v>
      </c>
      <c r="D5" s="153" t="s">
        <v>29</v>
      </c>
      <c r="E5" s="153" t="s">
        <v>2</v>
      </c>
      <c r="F5" s="153" t="s">
        <v>53</v>
      </c>
      <c r="G5" s="129" t="s">
        <v>30</v>
      </c>
      <c r="H5" s="129" t="s">
        <v>31</v>
      </c>
      <c r="I5" s="129" t="s">
        <v>32</v>
      </c>
      <c r="J5" s="131" t="s">
        <v>4</v>
      </c>
      <c r="K5" s="131"/>
      <c r="L5" s="131" t="s">
        <v>7</v>
      </c>
      <c r="M5" s="131"/>
      <c r="N5" s="131" t="s">
        <v>8</v>
      </c>
      <c r="O5" s="131"/>
      <c r="P5" s="131" t="s">
        <v>33</v>
      </c>
      <c r="Q5" s="131"/>
      <c r="R5" s="131"/>
      <c r="S5" s="131"/>
      <c r="T5" s="131" t="s">
        <v>34</v>
      </c>
      <c r="U5" s="131"/>
      <c r="V5" s="131" t="s">
        <v>35</v>
      </c>
      <c r="W5" s="131"/>
      <c r="X5" s="146"/>
      <c r="Z5" s="4"/>
    </row>
    <row r="6" spans="1:26" s="3" customFormat="1" ht="27.75" thickBot="1">
      <c r="A6" s="23"/>
      <c r="B6" s="87"/>
      <c r="C6" s="152"/>
      <c r="D6" s="154"/>
      <c r="E6" s="155"/>
      <c r="F6" s="155"/>
      <c r="G6" s="130"/>
      <c r="H6" s="130"/>
      <c r="I6" s="130"/>
      <c r="J6" s="90" t="s">
        <v>28</v>
      </c>
      <c r="K6" s="90" t="s">
        <v>16</v>
      </c>
      <c r="L6" s="90" t="s">
        <v>28</v>
      </c>
      <c r="M6" s="90" t="s">
        <v>16</v>
      </c>
      <c r="N6" s="90" t="s">
        <v>28</v>
      </c>
      <c r="O6" s="90" t="s">
        <v>16</v>
      </c>
      <c r="P6" s="88" t="s">
        <v>28</v>
      </c>
      <c r="Q6" s="88" t="s">
        <v>16</v>
      </c>
      <c r="R6" s="89" t="s">
        <v>36</v>
      </c>
      <c r="S6" s="89" t="s">
        <v>37</v>
      </c>
      <c r="T6" s="91" t="s">
        <v>28</v>
      </c>
      <c r="U6" s="92" t="s">
        <v>11</v>
      </c>
      <c r="V6" s="91" t="s">
        <v>28</v>
      </c>
      <c r="W6" s="90" t="s">
        <v>16</v>
      </c>
      <c r="X6" s="93" t="s">
        <v>37</v>
      </c>
      <c r="Z6" s="4"/>
    </row>
    <row r="7" spans="1:26" s="3" customFormat="1" ht="18">
      <c r="A7" s="43">
        <v>1</v>
      </c>
      <c r="B7" s="102"/>
      <c r="C7" s="210" t="s">
        <v>78</v>
      </c>
      <c r="D7" s="211">
        <v>38856</v>
      </c>
      <c r="E7" s="212" t="s">
        <v>23</v>
      </c>
      <c r="F7" s="212" t="s">
        <v>47</v>
      </c>
      <c r="G7" s="213">
        <v>195</v>
      </c>
      <c r="H7" s="213">
        <v>173</v>
      </c>
      <c r="I7" s="213">
        <v>5</v>
      </c>
      <c r="J7" s="214">
        <v>69787.5</v>
      </c>
      <c r="K7" s="215">
        <v>10803</v>
      </c>
      <c r="L7" s="214">
        <v>84259.5</v>
      </c>
      <c r="M7" s="215">
        <v>11748</v>
      </c>
      <c r="N7" s="214">
        <v>70739</v>
      </c>
      <c r="O7" s="215">
        <v>10015</v>
      </c>
      <c r="P7" s="216">
        <f>+J7+L7+N7</f>
        <v>224786</v>
      </c>
      <c r="Q7" s="217">
        <f>+K7+M7+O7</f>
        <v>32566</v>
      </c>
      <c r="R7" s="218">
        <f>IF(P7&lt;&gt;0,Q7/H7,"")</f>
        <v>188.242774566474</v>
      </c>
      <c r="S7" s="219">
        <f>IF(P7&lt;&gt;0,P7/Q7,"")</f>
        <v>6.902474973899158</v>
      </c>
      <c r="T7" s="214">
        <v>371363.5</v>
      </c>
      <c r="U7" s="220">
        <f>IF(T7&lt;&gt;0,-(T7-P7)/T7,"")</f>
        <v>-0.3947008793271283</v>
      </c>
      <c r="V7" s="214">
        <v>6859032</v>
      </c>
      <c r="W7" s="215">
        <v>923899</v>
      </c>
      <c r="X7" s="221">
        <f>V7/W7</f>
        <v>7.424006303719346</v>
      </c>
      <c r="Z7" s="4"/>
    </row>
    <row r="8" spans="1:26" s="35" customFormat="1" ht="18">
      <c r="A8" s="43">
        <v>2</v>
      </c>
      <c r="B8" s="103"/>
      <c r="C8" s="191" t="s">
        <v>101</v>
      </c>
      <c r="D8" s="192">
        <v>38874</v>
      </c>
      <c r="E8" s="193" t="s">
        <v>24</v>
      </c>
      <c r="F8" s="193" t="s">
        <v>44</v>
      </c>
      <c r="G8" s="194">
        <v>66</v>
      </c>
      <c r="H8" s="194">
        <v>66</v>
      </c>
      <c r="I8" s="194">
        <v>2</v>
      </c>
      <c r="J8" s="195">
        <v>47558.5</v>
      </c>
      <c r="K8" s="196">
        <v>6393</v>
      </c>
      <c r="L8" s="195">
        <v>63209.5</v>
      </c>
      <c r="M8" s="196">
        <v>8016</v>
      </c>
      <c r="N8" s="195">
        <v>58971.5</v>
      </c>
      <c r="O8" s="196">
        <v>7444</v>
      </c>
      <c r="P8" s="197">
        <f>SUM(J8+L8+N8)</f>
        <v>169739.5</v>
      </c>
      <c r="Q8" s="196">
        <f>SUM(K8+M8+O8)</f>
        <v>21853</v>
      </c>
      <c r="R8" s="196">
        <f>+Q8/H8</f>
        <v>331.1060606060606</v>
      </c>
      <c r="S8" s="198">
        <f>+P8/Q8</f>
        <v>7.767331716469135</v>
      </c>
      <c r="T8" s="195">
        <v>306697</v>
      </c>
      <c r="U8" s="199">
        <f>(+T8-P8)/T8</f>
        <v>0.4465563732283002</v>
      </c>
      <c r="V8" s="195">
        <v>966577.5</v>
      </c>
      <c r="W8" s="196">
        <v>131682</v>
      </c>
      <c r="X8" s="222">
        <f>V8/W8</f>
        <v>7.340240123934934</v>
      </c>
      <c r="Z8" s="36"/>
    </row>
    <row r="9" spans="1:26" s="35" customFormat="1" ht="18">
      <c r="A9" s="43">
        <v>3</v>
      </c>
      <c r="B9" s="103"/>
      <c r="C9" s="180" t="s">
        <v>102</v>
      </c>
      <c r="D9" s="181">
        <v>38856</v>
      </c>
      <c r="E9" s="182" t="s">
        <v>26</v>
      </c>
      <c r="F9" s="193" t="s">
        <v>50</v>
      </c>
      <c r="G9" s="183">
        <v>60</v>
      </c>
      <c r="H9" s="183">
        <v>61</v>
      </c>
      <c r="I9" s="183">
        <v>2</v>
      </c>
      <c r="J9" s="195">
        <v>33931</v>
      </c>
      <c r="K9" s="196">
        <v>3762</v>
      </c>
      <c r="L9" s="195">
        <v>38400</v>
      </c>
      <c r="M9" s="196">
        <v>4271</v>
      </c>
      <c r="N9" s="195">
        <v>32458</v>
      </c>
      <c r="O9" s="196">
        <v>3594</v>
      </c>
      <c r="P9" s="197">
        <f>+N9+L9+J9</f>
        <v>104789</v>
      </c>
      <c r="Q9" s="196">
        <f>+O9+M9+K9</f>
        <v>11627</v>
      </c>
      <c r="R9" s="196">
        <f>+Q9/H9</f>
        <v>190.60655737704917</v>
      </c>
      <c r="S9" s="198">
        <f>+P9/Q9</f>
        <v>9.012556979444396</v>
      </c>
      <c r="T9" s="195">
        <v>177618</v>
      </c>
      <c r="U9" s="199">
        <f>(+T9-P9)/T9</f>
        <v>0.4100316409372924</v>
      </c>
      <c r="V9" s="195">
        <v>385582</v>
      </c>
      <c r="W9" s="196">
        <v>43221</v>
      </c>
      <c r="X9" s="223">
        <f>+V9/W9</f>
        <v>8.921172578144883</v>
      </c>
      <c r="Z9" s="36"/>
    </row>
    <row r="10" spans="1:27" s="38" customFormat="1" ht="18">
      <c r="A10" s="43">
        <v>4</v>
      </c>
      <c r="B10" s="104"/>
      <c r="C10" s="191" t="s">
        <v>92</v>
      </c>
      <c r="D10" s="192">
        <v>38863</v>
      </c>
      <c r="E10" s="193" t="s">
        <v>24</v>
      </c>
      <c r="F10" s="193" t="s">
        <v>44</v>
      </c>
      <c r="G10" s="194">
        <v>61</v>
      </c>
      <c r="H10" s="194">
        <v>61</v>
      </c>
      <c r="I10" s="194">
        <v>4</v>
      </c>
      <c r="J10" s="195">
        <v>25737.5</v>
      </c>
      <c r="K10" s="196">
        <v>3778</v>
      </c>
      <c r="L10" s="195">
        <v>36887</v>
      </c>
      <c r="M10" s="196">
        <v>5152</v>
      </c>
      <c r="N10" s="195">
        <v>32020.5</v>
      </c>
      <c r="O10" s="196">
        <v>4445</v>
      </c>
      <c r="P10" s="197">
        <f>J10+L10+N10</f>
        <v>94645</v>
      </c>
      <c r="Q10" s="196">
        <f>K10+M10+O10</f>
        <v>13375</v>
      </c>
      <c r="R10" s="196">
        <f>+Q10/H10</f>
        <v>219.2622950819672</v>
      </c>
      <c r="S10" s="198">
        <f>+P10/Q10</f>
        <v>7.076261682242991</v>
      </c>
      <c r="T10" s="195">
        <v>143728</v>
      </c>
      <c r="U10" s="199">
        <f>(+T10-P10)/T10</f>
        <v>0.34149922075030614</v>
      </c>
      <c r="V10" s="201">
        <v>1391022</v>
      </c>
      <c r="W10" s="202">
        <v>178501</v>
      </c>
      <c r="X10" s="222">
        <f>V10/W10</f>
        <v>7.792796679010202</v>
      </c>
      <c r="Y10" s="37"/>
      <c r="AA10" s="37"/>
    </row>
    <row r="11" spans="1:26" s="39" customFormat="1" ht="18">
      <c r="A11" s="43">
        <v>5</v>
      </c>
      <c r="B11" s="104"/>
      <c r="C11" s="180" t="s">
        <v>103</v>
      </c>
      <c r="D11" s="181">
        <v>38877</v>
      </c>
      <c r="E11" s="182" t="s">
        <v>23</v>
      </c>
      <c r="F11" s="182" t="s">
        <v>25</v>
      </c>
      <c r="G11" s="183">
        <v>55</v>
      </c>
      <c r="H11" s="183">
        <v>56</v>
      </c>
      <c r="I11" s="183">
        <v>2</v>
      </c>
      <c r="J11" s="184">
        <v>17147</v>
      </c>
      <c r="K11" s="185">
        <v>2114</v>
      </c>
      <c r="L11" s="184">
        <v>24354</v>
      </c>
      <c r="M11" s="185">
        <v>2887</v>
      </c>
      <c r="N11" s="184">
        <v>22670</v>
      </c>
      <c r="O11" s="185">
        <v>2754</v>
      </c>
      <c r="P11" s="186">
        <f>+J11+L11+N11</f>
        <v>64171</v>
      </c>
      <c r="Q11" s="187">
        <f>+K11+M11+O11</f>
        <v>7755</v>
      </c>
      <c r="R11" s="188">
        <f>IF(P11&lt;&gt;0,Q11/H11,"")</f>
        <v>138.48214285714286</v>
      </c>
      <c r="S11" s="189">
        <f>IF(P11&lt;&gt;0,P11/Q11,"")</f>
        <v>8.274790457769182</v>
      </c>
      <c r="T11" s="184">
        <v>92521.5</v>
      </c>
      <c r="U11" s="190">
        <f>IF(T11&lt;&gt;0,-(T11-P11)/T11,"")</f>
        <v>-0.30642066979026494</v>
      </c>
      <c r="V11" s="184">
        <v>210699</v>
      </c>
      <c r="W11" s="185">
        <v>26063</v>
      </c>
      <c r="X11" s="224">
        <f>V11/W11</f>
        <v>8.08421900778882</v>
      </c>
      <c r="Y11" s="37"/>
      <c r="Z11" s="37"/>
    </row>
    <row r="12" spans="1:26" s="39" customFormat="1" ht="18">
      <c r="A12" s="43">
        <v>6</v>
      </c>
      <c r="B12" s="104"/>
      <c r="C12" s="191" t="s">
        <v>104</v>
      </c>
      <c r="D12" s="192">
        <v>38877</v>
      </c>
      <c r="E12" s="193" t="s">
        <v>24</v>
      </c>
      <c r="F12" s="193" t="s">
        <v>58</v>
      </c>
      <c r="G12" s="194">
        <v>50</v>
      </c>
      <c r="H12" s="194">
        <v>50</v>
      </c>
      <c r="I12" s="194">
        <v>2</v>
      </c>
      <c r="J12" s="195">
        <v>14251</v>
      </c>
      <c r="K12" s="196">
        <v>1763</v>
      </c>
      <c r="L12" s="195">
        <v>17428</v>
      </c>
      <c r="M12" s="196">
        <v>2123</v>
      </c>
      <c r="N12" s="195">
        <v>16981</v>
      </c>
      <c r="O12" s="196">
        <v>2043</v>
      </c>
      <c r="P12" s="197">
        <f>SUM(J12+L12+N12)</f>
        <v>48660</v>
      </c>
      <c r="Q12" s="196">
        <f>SUM(K12+M12+O12)</f>
        <v>5929</v>
      </c>
      <c r="R12" s="196">
        <f>+Q12/H12</f>
        <v>118.58</v>
      </c>
      <c r="S12" s="198">
        <f>+P12/Q12</f>
        <v>8.207117557766908</v>
      </c>
      <c r="T12" s="195">
        <v>61656</v>
      </c>
      <c r="U12" s="199">
        <f>(+T12-P12)/T12</f>
        <v>0.21078240560529388</v>
      </c>
      <c r="V12" s="195">
        <v>154186.5</v>
      </c>
      <c r="W12" s="196">
        <v>19457</v>
      </c>
      <c r="X12" s="222">
        <f>V12/W12</f>
        <v>7.924474482191499</v>
      </c>
      <c r="Y12" s="56"/>
      <c r="Z12" s="56"/>
    </row>
    <row r="13" spans="1:26" s="39" customFormat="1" ht="18">
      <c r="A13" s="43">
        <v>7</v>
      </c>
      <c r="B13" s="104"/>
      <c r="C13" s="180" t="s">
        <v>114</v>
      </c>
      <c r="D13" s="181">
        <v>38884</v>
      </c>
      <c r="E13" s="182" t="s">
        <v>23</v>
      </c>
      <c r="F13" s="182" t="s">
        <v>49</v>
      </c>
      <c r="G13" s="183">
        <v>24</v>
      </c>
      <c r="H13" s="183">
        <v>25</v>
      </c>
      <c r="I13" s="183">
        <v>1</v>
      </c>
      <c r="J13" s="184">
        <v>15096.5</v>
      </c>
      <c r="K13" s="185">
        <v>1529</v>
      </c>
      <c r="L13" s="184">
        <v>15708.5</v>
      </c>
      <c r="M13" s="185">
        <v>1652</v>
      </c>
      <c r="N13" s="184">
        <v>16210</v>
      </c>
      <c r="O13" s="185">
        <v>1649</v>
      </c>
      <c r="P13" s="186">
        <f>+J13+L13+N13</f>
        <v>47015</v>
      </c>
      <c r="Q13" s="187">
        <f>+K13+M13+O13</f>
        <v>4830</v>
      </c>
      <c r="R13" s="188">
        <f>IF(P13&lt;&gt;0,Q13/H13,"")</f>
        <v>193.2</v>
      </c>
      <c r="S13" s="189">
        <f>IF(P13&lt;&gt;0,P13/Q13,"")</f>
        <v>9.733954451345756</v>
      </c>
      <c r="T13" s="184"/>
      <c r="U13" s="190">
        <f>IF(T13&lt;&gt;0,-(T13-P13)/T13,"")</f>
      </c>
      <c r="V13" s="184">
        <v>47015</v>
      </c>
      <c r="W13" s="185">
        <v>4830</v>
      </c>
      <c r="X13" s="224">
        <f>V13/W13</f>
        <v>9.733954451345756</v>
      </c>
      <c r="Y13" s="37"/>
      <c r="Z13" s="37"/>
    </row>
    <row r="14" spans="1:26" s="39" customFormat="1" ht="18">
      <c r="A14" s="43">
        <v>8</v>
      </c>
      <c r="B14" s="104"/>
      <c r="C14" s="180" t="s">
        <v>93</v>
      </c>
      <c r="D14" s="181">
        <v>38870</v>
      </c>
      <c r="E14" s="182" t="s">
        <v>26</v>
      </c>
      <c r="F14" s="193" t="s">
        <v>45</v>
      </c>
      <c r="G14" s="183">
        <v>82</v>
      </c>
      <c r="H14" s="183">
        <v>81</v>
      </c>
      <c r="I14" s="183">
        <v>3</v>
      </c>
      <c r="J14" s="195">
        <v>12538</v>
      </c>
      <c r="K14" s="196">
        <v>1822</v>
      </c>
      <c r="L14" s="195">
        <v>19920</v>
      </c>
      <c r="M14" s="196">
        <v>2636</v>
      </c>
      <c r="N14" s="195">
        <v>13768</v>
      </c>
      <c r="O14" s="196">
        <v>1808</v>
      </c>
      <c r="P14" s="197">
        <f>+N14+L14+J14</f>
        <v>46226</v>
      </c>
      <c r="Q14" s="196">
        <f>+O14+M14+K14</f>
        <v>6266</v>
      </c>
      <c r="R14" s="196">
        <f>+Q14/H14</f>
        <v>77.35802469135803</v>
      </c>
      <c r="S14" s="198">
        <f>+P14/Q14</f>
        <v>7.377274178104054</v>
      </c>
      <c r="T14" s="195">
        <v>93386</v>
      </c>
      <c r="U14" s="199">
        <f>(+T14-P14)/T14</f>
        <v>0.5050007495770243</v>
      </c>
      <c r="V14" s="195">
        <v>324167</v>
      </c>
      <c r="W14" s="196">
        <v>43241</v>
      </c>
      <c r="X14" s="223">
        <f>+V14/W14</f>
        <v>7.496750768946139</v>
      </c>
      <c r="Y14" s="37"/>
      <c r="Z14" s="37"/>
    </row>
    <row r="15" spans="1:26" s="39" customFormat="1" ht="18">
      <c r="A15" s="43">
        <v>9</v>
      </c>
      <c r="B15" s="104"/>
      <c r="C15" s="191" t="s">
        <v>115</v>
      </c>
      <c r="D15" s="192">
        <v>38863</v>
      </c>
      <c r="E15" s="193" t="s">
        <v>116</v>
      </c>
      <c r="F15" s="193" t="s">
        <v>117</v>
      </c>
      <c r="G15" s="194">
        <v>35</v>
      </c>
      <c r="H15" s="194">
        <v>35</v>
      </c>
      <c r="I15" s="194">
        <v>4</v>
      </c>
      <c r="J15" s="201">
        <v>11087</v>
      </c>
      <c r="K15" s="202">
        <v>1527</v>
      </c>
      <c r="L15" s="201">
        <v>16239.5</v>
      </c>
      <c r="M15" s="202">
        <v>2184</v>
      </c>
      <c r="N15" s="201">
        <v>12996</v>
      </c>
      <c r="O15" s="202">
        <v>1693</v>
      </c>
      <c r="P15" s="203">
        <f>J15+L15+N15</f>
        <v>40322.5</v>
      </c>
      <c r="Q15" s="202">
        <f>K15+M15+O15</f>
        <v>5404</v>
      </c>
      <c r="R15" s="202">
        <f>Q15/H15</f>
        <v>154.4</v>
      </c>
      <c r="S15" s="200">
        <f>P15/Q15</f>
        <v>7.46160251665433</v>
      </c>
      <c r="T15" s="201">
        <v>47225</v>
      </c>
      <c r="U15" s="199">
        <f>(+T15-P15)/T15</f>
        <v>0.14616199047114875</v>
      </c>
      <c r="V15" s="201">
        <v>408149</v>
      </c>
      <c r="W15" s="202">
        <v>53989</v>
      </c>
      <c r="X15" s="223">
        <f>+V15/W15</f>
        <v>7.559854785234029</v>
      </c>
      <c r="Y15" s="37"/>
      <c r="Z15" s="37"/>
    </row>
    <row r="16" spans="1:26" s="39" customFormat="1" ht="18">
      <c r="A16" s="43">
        <v>10</v>
      </c>
      <c r="B16" s="104"/>
      <c r="C16" s="191" t="s">
        <v>99</v>
      </c>
      <c r="D16" s="192" t="s">
        <v>118</v>
      </c>
      <c r="E16" s="193" t="s">
        <v>24</v>
      </c>
      <c r="F16" s="193" t="s">
        <v>72</v>
      </c>
      <c r="G16" s="194">
        <v>72</v>
      </c>
      <c r="H16" s="194">
        <v>82</v>
      </c>
      <c r="I16" s="194">
        <v>31</v>
      </c>
      <c r="J16" s="195">
        <v>6263</v>
      </c>
      <c r="K16" s="196">
        <v>2073</v>
      </c>
      <c r="L16" s="195">
        <v>12242</v>
      </c>
      <c r="M16" s="196">
        <v>4056</v>
      </c>
      <c r="N16" s="195">
        <v>18523</v>
      </c>
      <c r="O16" s="196">
        <v>6131</v>
      </c>
      <c r="P16" s="197">
        <f>J16+L16+N16</f>
        <v>37028</v>
      </c>
      <c r="Q16" s="196">
        <f>K16+M16+O16</f>
        <v>12260</v>
      </c>
      <c r="R16" s="196">
        <f>+Q16/H16</f>
        <v>149.5121951219512</v>
      </c>
      <c r="S16" s="198">
        <f>+P16/Q16</f>
        <v>3.020228384991843</v>
      </c>
      <c r="T16" s="195">
        <v>7284</v>
      </c>
      <c r="U16" s="199">
        <f>(+T16-P16)/T16</f>
        <v>-4.083470620538166</v>
      </c>
      <c r="V16" s="195">
        <v>25127588</v>
      </c>
      <c r="W16" s="196">
        <v>3745295</v>
      </c>
      <c r="X16" s="222">
        <f>V16/W16</f>
        <v>6.709107827287303</v>
      </c>
      <c r="Y16" s="37"/>
      <c r="Z16" s="37"/>
    </row>
    <row r="17" spans="1:26" s="39" customFormat="1" ht="18">
      <c r="A17" s="43">
        <v>11</v>
      </c>
      <c r="B17" s="104"/>
      <c r="C17" s="191" t="s">
        <v>119</v>
      </c>
      <c r="D17" s="192">
        <v>38877</v>
      </c>
      <c r="E17" s="193" t="s">
        <v>116</v>
      </c>
      <c r="F17" s="193" t="s">
        <v>120</v>
      </c>
      <c r="G17" s="194">
        <v>64</v>
      </c>
      <c r="H17" s="194">
        <v>64</v>
      </c>
      <c r="I17" s="194">
        <v>2</v>
      </c>
      <c r="J17" s="201">
        <v>7283.5</v>
      </c>
      <c r="K17" s="202">
        <v>1108</v>
      </c>
      <c r="L17" s="201">
        <v>14554</v>
      </c>
      <c r="M17" s="202">
        <v>2025</v>
      </c>
      <c r="N17" s="201">
        <v>12444</v>
      </c>
      <c r="O17" s="202">
        <v>1761</v>
      </c>
      <c r="P17" s="203">
        <f>J17+L17+N17</f>
        <v>34281.5</v>
      </c>
      <c r="Q17" s="202">
        <f>K17+M17+O17</f>
        <v>4894</v>
      </c>
      <c r="R17" s="202">
        <f>Q17/H17</f>
        <v>76.46875</v>
      </c>
      <c r="S17" s="200">
        <f>P17/Q17</f>
        <v>7.004801798120147</v>
      </c>
      <c r="T17" s="201">
        <v>60374</v>
      </c>
      <c r="U17" s="199">
        <f>(+T17-P17)/T17</f>
        <v>0.43218107132209227</v>
      </c>
      <c r="V17" s="201">
        <v>128451</v>
      </c>
      <c r="W17" s="202">
        <v>19320</v>
      </c>
      <c r="X17" s="223">
        <f>+V17/W17</f>
        <v>6.6486024844720495</v>
      </c>
      <c r="Y17" s="37"/>
      <c r="Z17" s="37"/>
    </row>
    <row r="18" spans="1:26" s="39" customFormat="1" ht="18">
      <c r="A18" s="43">
        <v>12</v>
      </c>
      <c r="B18" s="104"/>
      <c r="C18" s="180" t="s">
        <v>94</v>
      </c>
      <c r="D18" s="181">
        <v>38870</v>
      </c>
      <c r="E18" s="182" t="s">
        <v>23</v>
      </c>
      <c r="F18" s="182" t="s">
        <v>46</v>
      </c>
      <c r="G18" s="183">
        <v>40</v>
      </c>
      <c r="H18" s="183">
        <v>35</v>
      </c>
      <c r="I18" s="183">
        <v>3</v>
      </c>
      <c r="J18" s="184">
        <v>8283</v>
      </c>
      <c r="K18" s="185">
        <v>934</v>
      </c>
      <c r="L18" s="184">
        <v>9446</v>
      </c>
      <c r="M18" s="185">
        <v>1063</v>
      </c>
      <c r="N18" s="184">
        <v>8057.5</v>
      </c>
      <c r="O18" s="185">
        <v>941</v>
      </c>
      <c r="P18" s="186">
        <f>+J18+L18+N18</f>
        <v>25786.5</v>
      </c>
      <c r="Q18" s="187">
        <f>+K18+M18+O18</f>
        <v>2938</v>
      </c>
      <c r="R18" s="188">
        <f>IF(P18&lt;&gt;0,Q18/H18,"")</f>
        <v>83.94285714285714</v>
      </c>
      <c r="S18" s="189">
        <f>IF(P18&lt;&gt;0,P18/Q18,"")</f>
        <v>8.776889040163377</v>
      </c>
      <c r="T18" s="184">
        <v>55573.5</v>
      </c>
      <c r="U18" s="190">
        <f>IF(T18&lt;&gt;0,-(T18-P18)/T18,"")</f>
        <v>-0.5359928743016006</v>
      </c>
      <c r="V18" s="184">
        <v>245310</v>
      </c>
      <c r="W18" s="185">
        <v>28860</v>
      </c>
      <c r="X18" s="224">
        <f>V18/W18</f>
        <v>8.5</v>
      </c>
      <c r="Y18" s="37"/>
      <c r="Z18" s="37"/>
    </row>
    <row r="19" spans="1:26" s="39" customFormat="1" ht="18">
      <c r="A19" s="43">
        <v>13</v>
      </c>
      <c r="B19" s="104"/>
      <c r="C19" s="191" t="s">
        <v>95</v>
      </c>
      <c r="D19" s="192">
        <v>38821</v>
      </c>
      <c r="E19" s="193" t="s">
        <v>24</v>
      </c>
      <c r="F19" s="193" t="s">
        <v>44</v>
      </c>
      <c r="G19" s="194">
        <v>118</v>
      </c>
      <c r="H19" s="194">
        <v>44</v>
      </c>
      <c r="I19" s="194">
        <v>10</v>
      </c>
      <c r="J19" s="195">
        <v>5183.5</v>
      </c>
      <c r="K19" s="196">
        <v>915</v>
      </c>
      <c r="L19" s="195">
        <v>7746.5</v>
      </c>
      <c r="M19" s="196">
        <v>1306</v>
      </c>
      <c r="N19" s="195">
        <v>7099.5</v>
      </c>
      <c r="O19" s="196">
        <v>1140</v>
      </c>
      <c r="P19" s="197">
        <f>SUM(J19+L19+N19)</f>
        <v>20029.5</v>
      </c>
      <c r="Q19" s="196">
        <f>SUM(K19+M19+O19)</f>
        <v>3361</v>
      </c>
      <c r="R19" s="196">
        <f>+Q19/H19</f>
        <v>76.38636363636364</v>
      </c>
      <c r="S19" s="198">
        <f>+P19/Q19</f>
        <v>5.959387087176435</v>
      </c>
      <c r="T19" s="195">
        <v>44972.5</v>
      </c>
      <c r="U19" s="199">
        <f>(+T19-P19)/T19</f>
        <v>0.5546278281171827</v>
      </c>
      <c r="V19" s="195">
        <v>6044192.5</v>
      </c>
      <c r="W19" s="196">
        <v>912342</v>
      </c>
      <c r="X19" s="222">
        <f>V19/W19</f>
        <v>6.624919712125497</v>
      </c>
      <c r="Y19" s="37"/>
      <c r="Z19" s="37"/>
    </row>
    <row r="20" spans="1:26" s="39" customFormat="1" ht="18">
      <c r="A20" s="43">
        <v>14</v>
      </c>
      <c r="B20" s="104"/>
      <c r="C20" s="180" t="s">
        <v>79</v>
      </c>
      <c r="D20" s="181">
        <v>38856</v>
      </c>
      <c r="E20" s="182" t="s">
        <v>26</v>
      </c>
      <c r="F20" s="193" t="s">
        <v>80</v>
      </c>
      <c r="G20" s="183">
        <v>160</v>
      </c>
      <c r="H20" s="183">
        <v>53</v>
      </c>
      <c r="I20" s="183">
        <v>5</v>
      </c>
      <c r="J20" s="195">
        <v>5427</v>
      </c>
      <c r="K20" s="196">
        <v>1113</v>
      </c>
      <c r="L20" s="195">
        <v>6830</v>
      </c>
      <c r="M20" s="196">
        <v>1362</v>
      </c>
      <c r="N20" s="195">
        <v>7019</v>
      </c>
      <c r="O20" s="196">
        <v>1388</v>
      </c>
      <c r="P20" s="197">
        <f>+N20+L20+J20</f>
        <v>19276</v>
      </c>
      <c r="Q20" s="196">
        <f>+O20+M20+K20</f>
        <v>3863</v>
      </c>
      <c r="R20" s="196">
        <f>+Q20/H20</f>
        <v>72.88679245283019</v>
      </c>
      <c r="S20" s="198">
        <f>+P20/Q20</f>
        <v>4.989904219518509</v>
      </c>
      <c r="T20" s="195">
        <v>45919</v>
      </c>
      <c r="U20" s="199">
        <f>(+T20-P20)/T20</f>
        <v>0.5802173392277706</v>
      </c>
      <c r="V20" s="195">
        <v>1106364</v>
      </c>
      <c r="W20" s="196">
        <v>169415</v>
      </c>
      <c r="X20" s="223">
        <f>+V20/W20</f>
        <v>6.5304961189977275</v>
      </c>
      <c r="Y20" s="37"/>
      <c r="Z20" s="37"/>
    </row>
    <row r="21" spans="1:26" s="39" customFormat="1" ht="18">
      <c r="A21" s="43">
        <v>15</v>
      </c>
      <c r="B21" s="104"/>
      <c r="C21" s="180" t="s">
        <v>81</v>
      </c>
      <c r="D21" s="181">
        <v>38863</v>
      </c>
      <c r="E21" s="182" t="s">
        <v>26</v>
      </c>
      <c r="F21" s="193" t="s">
        <v>45</v>
      </c>
      <c r="G21" s="183">
        <v>47</v>
      </c>
      <c r="H21" s="183">
        <v>36</v>
      </c>
      <c r="I21" s="183">
        <v>4</v>
      </c>
      <c r="J21" s="195">
        <v>4082</v>
      </c>
      <c r="K21" s="196">
        <v>747</v>
      </c>
      <c r="L21" s="195">
        <v>5788</v>
      </c>
      <c r="M21" s="196">
        <v>1028</v>
      </c>
      <c r="N21" s="195">
        <v>4824</v>
      </c>
      <c r="O21" s="196">
        <v>884</v>
      </c>
      <c r="P21" s="197">
        <f>+N21+L21+J21</f>
        <v>14694</v>
      </c>
      <c r="Q21" s="196">
        <f>+O21+M21+K21</f>
        <v>2659</v>
      </c>
      <c r="R21" s="196">
        <f>+Q21/H21</f>
        <v>73.86111111111111</v>
      </c>
      <c r="S21" s="198">
        <f>+P21/Q21</f>
        <v>5.526137645731478</v>
      </c>
      <c r="T21" s="195">
        <v>30252</v>
      </c>
      <c r="U21" s="199">
        <f>(+T21-P21)/T21</f>
        <v>0.5142800476001587</v>
      </c>
      <c r="V21" s="195">
        <v>331282</v>
      </c>
      <c r="W21" s="196">
        <v>40201</v>
      </c>
      <c r="X21" s="223">
        <f>+V21/W21</f>
        <v>8.240640780080097</v>
      </c>
      <c r="Y21" s="37"/>
      <c r="Z21" s="37"/>
    </row>
    <row r="22" spans="1:26" s="39" customFormat="1" ht="18">
      <c r="A22" s="43">
        <v>16</v>
      </c>
      <c r="B22" s="104"/>
      <c r="C22" s="191" t="s">
        <v>57</v>
      </c>
      <c r="D22" s="192">
        <v>38828</v>
      </c>
      <c r="E22" s="193" t="s">
        <v>24</v>
      </c>
      <c r="F22" s="193" t="s">
        <v>58</v>
      </c>
      <c r="G22" s="194">
        <v>43</v>
      </c>
      <c r="H22" s="194">
        <v>14</v>
      </c>
      <c r="I22" s="194">
        <v>9</v>
      </c>
      <c r="J22" s="195">
        <v>3358</v>
      </c>
      <c r="K22" s="196">
        <v>629</v>
      </c>
      <c r="L22" s="195">
        <v>4145.5</v>
      </c>
      <c r="M22" s="196">
        <v>772</v>
      </c>
      <c r="N22" s="195">
        <v>4356.5</v>
      </c>
      <c r="O22" s="196">
        <v>758</v>
      </c>
      <c r="P22" s="197">
        <f>SUM(J22+L22+N22)</f>
        <v>11860</v>
      </c>
      <c r="Q22" s="196">
        <f>SUM(K22+M22+O22)</f>
        <v>2159</v>
      </c>
      <c r="R22" s="196">
        <f>+Q22/H22</f>
        <v>154.21428571428572</v>
      </c>
      <c r="S22" s="198">
        <f>+P22/Q22</f>
        <v>5.493283927744326</v>
      </c>
      <c r="T22" s="195">
        <v>1652</v>
      </c>
      <c r="U22" s="199">
        <f>(+T22-P22)/T22</f>
        <v>-6.1791767554479415</v>
      </c>
      <c r="V22" s="195">
        <v>602142.5</v>
      </c>
      <c r="W22" s="196">
        <v>93676</v>
      </c>
      <c r="X22" s="222">
        <f>V22/W22</f>
        <v>6.427927110465861</v>
      </c>
      <c r="Y22" s="37"/>
      <c r="Z22" s="37"/>
    </row>
    <row r="23" spans="1:26" s="39" customFormat="1" ht="18">
      <c r="A23" s="43">
        <v>17</v>
      </c>
      <c r="B23" s="104"/>
      <c r="C23" s="180" t="s">
        <v>105</v>
      </c>
      <c r="D23" s="181">
        <v>38877</v>
      </c>
      <c r="E23" s="182" t="s">
        <v>106</v>
      </c>
      <c r="F23" s="182" t="s">
        <v>121</v>
      </c>
      <c r="G23" s="183">
        <v>12</v>
      </c>
      <c r="H23" s="183">
        <v>12</v>
      </c>
      <c r="I23" s="183">
        <v>2</v>
      </c>
      <c r="J23" s="204">
        <v>0</v>
      </c>
      <c r="K23" s="205">
        <v>0</v>
      </c>
      <c r="L23" s="204">
        <v>0</v>
      </c>
      <c r="M23" s="205">
        <v>0</v>
      </c>
      <c r="N23" s="204">
        <v>11089</v>
      </c>
      <c r="O23" s="205">
        <v>1166</v>
      </c>
      <c r="P23" s="206">
        <v>11089</v>
      </c>
      <c r="Q23" s="205">
        <v>1166</v>
      </c>
      <c r="R23" s="205">
        <f>+Q23/H23</f>
        <v>97.16666666666667</v>
      </c>
      <c r="S23" s="207">
        <f>+P23/Q23</f>
        <v>9.510291595197256</v>
      </c>
      <c r="T23" s="204">
        <v>35973</v>
      </c>
      <c r="U23" s="199">
        <f>(+T23-P23)/T23</f>
        <v>0.6917410279932171</v>
      </c>
      <c r="V23" s="204">
        <v>55262</v>
      </c>
      <c r="W23" s="205">
        <v>6799</v>
      </c>
      <c r="X23" s="223">
        <f>+V23/W23</f>
        <v>8.127959994116782</v>
      </c>
      <c r="Y23" s="37"/>
      <c r="Z23" s="37"/>
    </row>
    <row r="24" spans="1:26" s="39" customFormat="1" ht="18">
      <c r="A24" s="43">
        <v>18</v>
      </c>
      <c r="B24" s="104"/>
      <c r="C24" s="191" t="s">
        <v>96</v>
      </c>
      <c r="D24" s="192">
        <v>38849</v>
      </c>
      <c r="E24" s="193" t="s">
        <v>24</v>
      </c>
      <c r="F24" s="193" t="s">
        <v>44</v>
      </c>
      <c r="G24" s="194">
        <v>51</v>
      </c>
      <c r="H24" s="194">
        <v>37</v>
      </c>
      <c r="I24" s="194">
        <v>6</v>
      </c>
      <c r="J24" s="195">
        <v>3226.5</v>
      </c>
      <c r="K24" s="196">
        <v>651</v>
      </c>
      <c r="L24" s="195">
        <v>3677.5</v>
      </c>
      <c r="M24" s="196">
        <v>764</v>
      </c>
      <c r="N24" s="195">
        <v>3897.5</v>
      </c>
      <c r="O24" s="196">
        <v>768</v>
      </c>
      <c r="P24" s="197">
        <f>J24+L24+N24</f>
        <v>10801.5</v>
      </c>
      <c r="Q24" s="196">
        <f>K24+M24+O24</f>
        <v>2183</v>
      </c>
      <c r="R24" s="196">
        <f>+Q24/H24</f>
        <v>59</v>
      </c>
      <c r="S24" s="198">
        <f>+P24/Q24</f>
        <v>4.948007329363262</v>
      </c>
      <c r="T24" s="195">
        <v>23959</v>
      </c>
      <c r="U24" s="199">
        <f>(+T24-P24)/T24</f>
        <v>0.549167327517843</v>
      </c>
      <c r="V24" s="201">
        <v>361182</v>
      </c>
      <c r="W24" s="202">
        <v>55868</v>
      </c>
      <c r="X24" s="222">
        <f>V24/W24</f>
        <v>6.464917305076251</v>
      </c>
      <c r="Y24" s="37"/>
      <c r="Z24" s="37"/>
    </row>
    <row r="25" spans="1:26" s="39" customFormat="1" ht="18">
      <c r="A25" s="43">
        <v>19</v>
      </c>
      <c r="B25" s="104"/>
      <c r="C25" s="180" t="s">
        <v>82</v>
      </c>
      <c r="D25" s="181">
        <v>38863</v>
      </c>
      <c r="E25" s="182" t="s">
        <v>23</v>
      </c>
      <c r="F25" s="182" t="s">
        <v>52</v>
      </c>
      <c r="G25" s="183">
        <v>17</v>
      </c>
      <c r="H25" s="183">
        <v>15</v>
      </c>
      <c r="I25" s="183">
        <v>4</v>
      </c>
      <c r="J25" s="184">
        <v>2742</v>
      </c>
      <c r="K25" s="185">
        <v>468</v>
      </c>
      <c r="L25" s="184">
        <v>2968</v>
      </c>
      <c r="M25" s="185">
        <v>487</v>
      </c>
      <c r="N25" s="184">
        <v>2479</v>
      </c>
      <c r="O25" s="185">
        <v>408</v>
      </c>
      <c r="P25" s="186">
        <f>+J25+L25+N25</f>
        <v>8189</v>
      </c>
      <c r="Q25" s="187">
        <f>+K25+M25+O25</f>
        <v>1363</v>
      </c>
      <c r="R25" s="188">
        <f>IF(P25&lt;&gt;0,Q25/H25,"")</f>
        <v>90.86666666666666</v>
      </c>
      <c r="S25" s="189">
        <f>IF(P25&lt;&gt;0,P25/Q25,"")</f>
        <v>6.0080704328686725</v>
      </c>
      <c r="T25" s="184">
        <v>2908.5</v>
      </c>
      <c r="U25" s="190">
        <f>IF(T25&lt;&gt;0,-(T25-P25)/T25,"")</f>
        <v>1.8155406566958914</v>
      </c>
      <c r="V25" s="184">
        <v>59765</v>
      </c>
      <c r="W25" s="185">
        <v>8497</v>
      </c>
      <c r="X25" s="224">
        <f>V25/W25</f>
        <v>7.033658938448864</v>
      </c>
      <c r="Y25" s="37"/>
      <c r="Z25" s="37"/>
    </row>
    <row r="26" spans="1:26" s="39" customFormat="1" ht="18">
      <c r="A26" s="43">
        <v>20</v>
      </c>
      <c r="B26" s="104"/>
      <c r="C26" s="191" t="s">
        <v>65</v>
      </c>
      <c r="D26" s="192">
        <v>38835</v>
      </c>
      <c r="E26" s="193" t="s">
        <v>24</v>
      </c>
      <c r="F26" s="193" t="s">
        <v>72</v>
      </c>
      <c r="G26" s="194">
        <v>65</v>
      </c>
      <c r="H26" s="194">
        <v>20</v>
      </c>
      <c r="I26" s="194">
        <v>8</v>
      </c>
      <c r="J26" s="195">
        <v>2242</v>
      </c>
      <c r="K26" s="196">
        <v>476</v>
      </c>
      <c r="L26" s="195">
        <v>2921</v>
      </c>
      <c r="M26" s="196">
        <v>618</v>
      </c>
      <c r="N26" s="195">
        <v>2574.5</v>
      </c>
      <c r="O26" s="196">
        <v>530</v>
      </c>
      <c r="P26" s="197">
        <f>SUM(J26+L26+N26)</f>
        <v>7737.5</v>
      </c>
      <c r="Q26" s="196">
        <f>SUM(K26+M26+O26)</f>
        <v>1624</v>
      </c>
      <c r="R26" s="196">
        <f>+Q26/H26</f>
        <v>81.2</v>
      </c>
      <c r="S26" s="198">
        <f>+P26/Q26</f>
        <v>4.764470443349754</v>
      </c>
      <c r="T26" s="195">
        <v>12444</v>
      </c>
      <c r="U26" s="199">
        <f>(+T26-P26)/T26</f>
        <v>0.3782144005143041</v>
      </c>
      <c r="V26" s="195">
        <v>924663</v>
      </c>
      <c r="W26" s="196">
        <v>135452</v>
      </c>
      <c r="X26" s="222">
        <f>V26/W26</f>
        <v>6.826499424150253</v>
      </c>
      <c r="Y26" s="37"/>
      <c r="Z26" s="37"/>
    </row>
    <row r="27" spans="1:26" s="39" customFormat="1" ht="18">
      <c r="A27" s="43">
        <v>21</v>
      </c>
      <c r="B27" s="104"/>
      <c r="C27" s="180" t="s">
        <v>122</v>
      </c>
      <c r="D27" s="181">
        <v>38884</v>
      </c>
      <c r="E27" s="182" t="s">
        <v>85</v>
      </c>
      <c r="F27" s="182" t="s">
        <v>123</v>
      </c>
      <c r="G27" s="183">
        <v>10</v>
      </c>
      <c r="H27" s="183">
        <v>10</v>
      </c>
      <c r="I27" s="183">
        <v>1</v>
      </c>
      <c r="J27" s="184">
        <v>1937.5</v>
      </c>
      <c r="K27" s="185">
        <v>263</v>
      </c>
      <c r="L27" s="184">
        <v>2485</v>
      </c>
      <c r="M27" s="185">
        <v>295</v>
      </c>
      <c r="N27" s="184">
        <v>2141</v>
      </c>
      <c r="O27" s="185">
        <v>266</v>
      </c>
      <c r="P27" s="186">
        <f>+J27+L27+N27</f>
        <v>6563.5</v>
      </c>
      <c r="Q27" s="187">
        <f>+K27+M27+O27</f>
        <v>824</v>
      </c>
      <c r="R27" s="188">
        <f>IF(P27&lt;&gt;0,Q27/H27,"")</f>
        <v>82.4</v>
      </c>
      <c r="S27" s="189">
        <f>IF(P27&lt;&gt;0,P27/Q27,"")</f>
        <v>7.965412621359223</v>
      </c>
      <c r="T27" s="208"/>
      <c r="U27" s="190"/>
      <c r="V27" s="209">
        <v>6563.5</v>
      </c>
      <c r="W27" s="202">
        <v>824</v>
      </c>
      <c r="X27" s="224">
        <f>IF(V27&lt;&gt;0,V27/W27,"")</f>
        <v>7.965412621359223</v>
      </c>
      <c r="Y27" s="37"/>
      <c r="Z27" s="37"/>
    </row>
    <row r="28" spans="1:26" s="39" customFormat="1" ht="18">
      <c r="A28" s="43">
        <v>22</v>
      </c>
      <c r="B28" s="104"/>
      <c r="C28" s="191" t="s">
        <v>124</v>
      </c>
      <c r="D28" s="192">
        <v>38849</v>
      </c>
      <c r="E28" s="193" t="s">
        <v>125</v>
      </c>
      <c r="F28" s="193" t="s">
        <v>58</v>
      </c>
      <c r="G28" s="194">
        <v>21</v>
      </c>
      <c r="H28" s="194">
        <v>16</v>
      </c>
      <c r="I28" s="194">
        <v>6</v>
      </c>
      <c r="J28" s="201">
        <v>1305.5</v>
      </c>
      <c r="K28" s="202">
        <v>305</v>
      </c>
      <c r="L28" s="201">
        <v>1975</v>
      </c>
      <c r="M28" s="202">
        <v>431</v>
      </c>
      <c r="N28" s="201">
        <v>1974.5</v>
      </c>
      <c r="O28" s="202">
        <v>444</v>
      </c>
      <c r="P28" s="203">
        <v>5255</v>
      </c>
      <c r="Q28" s="202">
        <v>1180</v>
      </c>
      <c r="R28" s="196">
        <f>+Q28/H28</f>
        <v>73.75</v>
      </c>
      <c r="S28" s="198">
        <f>+P28/Q28</f>
        <v>4.453389830508475</v>
      </c>
      <c r="T28" s="201">
        <v>3416</v>
      </c>
      <c r="U28" s="199">
        <f>(+T28-P28)/T28</f>
        <v>-0.5383489461358314</v>
      </c>
      <c r="V28" s="201">
        <v>210628.29</v>
      </c>
      <c r="W28" s="202">
        <v>25985</v>
      </c>
      <c r="X28" s="223">
        <f>+V28/W28</f>
        <v>8.105764479507409</v>
      </c>
      <c r="Y28" s="37"/>
      <c r="Z28" s="37"/>
    </row>
    <row r="29" spans="1:26" s="39" customFormat="1" ht="18">
      <c r="A29" s="43">
        <v>23</v>
      </c>
      <c r="B29" s="104"/>
      <c r="C29" s="180" t="s">
        <v>68</v>
      </c>
      <c r="D29" s="181">
        <v>38842</v>
      </c>
      <c r="E29" s="182" t="s">
        <v>26</v>
      </c>
      <c r="F29" s="193" t="s">
        <v>50</v>
      </c>
      <c r="G29" s="183">
        <v>173</v>
      </c>
      <c r="H29" s="183">
        <v>19</v>
      </c>
      <c r="I29" s="183">
        <v>7</v>
      </c>
      <c r="J29" s="195">
        <v>1104</v>
      </c>
      <c r="K29" s="196">
        <v>266</v>
      </c>
      <c r="L29" s="195">
        <v>1460</v>
      </c>
      <c r="M29" s="196">
        <v>320</v>
      </c>
      <c r="N29" s="195">
        <v>1691</v>
      </c>
      <c r="O29" s="196">
        <v>374</v>
      </c>
      <c r="P29" s="197">
        <f>+N29+L29+J29</f>
        <v>4255</v>
      </c>
      <c r="Q29" s="196">
        <f>+O29+M29+K29</f>
        <v>960</v>
      </c>
      <c r="R29" s="196">
        <f>+Q29/H29</f>
        <v>50.526315789473685</v>
      </c>
      <c r="S29" s="198">
        <f>+P29/Q29</f>
        <v>4.432291666666667</v>
      </c>
      <c r="T29" s="195">
        <v>14701</v>
      </c>
      <c r="U29" s="199">
        <f>(+T29-P29)/T29</f>
        <v>0.7105639072171961</v>
      </c>
      <c r="V29" s="195">
        <v>2809292</v>
      </c>
      <c r="W29" s="196">
        <v>375721</v>
      </c>
      <c r="X29" s="223">
        <f>+V29/W29</f>
        <v>7.477069421192853</v>
      </c>
      <c r="Y29" s="37"/>
      <c r="Z29" s="37"/>
    </row>
    <row r="30" spans="1:24" s="40" customFormat="1" ht="15">
      <c r="A30" s="43">
        <v>24</v>
      </c>
      <c r="B30" s="105"/>
      <c r="C30" s="191" t="s">
        <v>83</v>
      </c>
      <c r="D30" s="192">
        <v>38758</v>
      </c>
      <c r="E30" s="193" t="s">
        <v>24</v>
      </c>
      <c r="F30" s="193" t="s">
        <v>84</v>
      </c>
      <c r="G30" s="194">
        <v>58</v>
      </c>
      <c r="H30" s="194">
        <v>2</v>
      </c>
      <c r="I30" s="194">
        <v>19</v>
      </c>
      <c r="J30" s="195">
        <v>635.5</v>
      </c>
      <c r="K30" s="196">
        <v>212</v>
      </c>
      <c r="L30" s="195">
        <v>1242</v>
      </c>
      <c r="M30" s="196">
        <v>414</v>
      </c>
      <c r="N30" s="195">
        <v>1245</v>
      </c>
      <c r="O30" s="196">
        <v>415</v>
      </c>
      <c r="P30" s="197">
        <f>J30+L30+N30</f>
        <v>3122.5</v>
      </c>
      <c r="Q30" s="196">
        <f>K30+M30+O30</f>
        <v>1041</v>
      </c>
      <c r="R30" s="196">
        <f>+Q30/H30</f>
        <v>520.5</v>
      </c>
      <c r="S30" s="198">
        <f>+P30/Q30</f>
        <v>2.999519692603266</v>
      </c>
      <c r="T30" s="195"/>
      <c r="U30" s="199"/>
      <c r="V30" s="195">
        <v>3296874</v>
      </c>
      <c r="W30" s="196">
        <v>536457</v>
      </c>
      <c r="X30" s="222">
        <f>V30/W30</f>
        <v>6.145644478495014</v>
      </c>
    </row>
    <row r="31" spans="1:24" s="40" customFormat="1" ht="15">
      <c r="A31" s="43">
        <v>25</v>
      </c>
      <c r="B31" s="105"/>
      <c r="C31" s="180" t="s">
        <v>69</v>
      </c>
      <c r="D31" s="181">
        <v>38716</v>
      </c>
      <c r="E31" s="182" t="s">
        <v>23</v>
      </c>
      <c r="F31" s="182" t="s">
        <v>52</v>
      </c>
      <c r="G31" s="183">
        <v>14</v>
      </c>
      <c r="H31" s="183">
        <v>8</v>
      </c>
      <c r="I31" s="183">
        <v>7</v>
      </c>
      <c r="J31" s="184">
        <v>851</v>
      </c>
      <c r="K31" s="185">
        <v>247</v>
      </c>
      <c r="L31" s="184">
        <v>1100</v>
      </c>
      <c r="M31" s="185">
        <v>280</v>
      </c>
      <c r="N31" s="184">
        <v>946</v>
      </c>
      <c r="O31" s="185">
        <v>252</v>
      </c>
      <c r="P31" s="186">
        <f>+J31+L31+N31</f>
        <v>2897</v>
      </c>
      <c r="Q31" s="187">
        <f>+K31+M31+O31</f>
        <v>779</v>
      </c>
      <c r="R31" s="188">
        <f>IF(P31&lt;&gt;0,Q31/H31,"")</f>
        <v>97.375</v>
      </c>
      <c r="S31" s="189">
        <f>IF(P31&lt;&gt;0,P31/Q31,"")</f>
        <v>3.718870346598203</v>
      </c>
      <c r="T31" s="184">
        <v>1768</v>
      </c>
      <c r="U31" s="190">
        <f>IF(T31&lt;&gt;0,-(T31-P31)/T31,"")</f>
        <v>0.6385746606334841</v>
      </c>
      <c r="V31" s="184">
        <v>77503.5</v>
      </c>
      <c r="W31" s="185">
        <v>10202</v>
      </c>
      <c r="X31" s="224">
        <f>V31/W31</f>
        <v>7.59689276612429</v>
      </c>
    </row>
    <row r="32" spans="1:24" s="40" customFormat="1" ht="15">
      <c r="A32" s="43">
        <v>26</v>
      </c>
      <c r="B32" s="105"/>
      <c r="C32" s="191" t="s">
        <v>126</v>
      </c>
      <c r="D32" s="192">
        <v>38884</v>
      </c>
      <c r="E32" s="193" t="s">
        <v>24</v>
      </c>
      <c r="F32" s="193" t="s">
        <v>127</v>
      </c>
      <c r="G32" s="194">
        <v>5</v>
      </c>
      <c r="H32" s="194">
        <v>5</v>
      </c>
      <c r="I32" s="194">
        <v>1</v>
      </c>
      <c r="J32" s="195">
        <v>578</v>
      </c>
      <c r="K32" s="196">
        <v>79</v>
      </c>
      <c r="L32" s="195">
        <v>1261</v>
      </c>
      <c r="M32" s="196">
        <v>177</v>
      </c>
      <c r="N32" s="195">
        <v>942</v>
      </c>
      <c r="O32" s="196">
        <v>129</v>
      </c>
      <c r="P32" s="197">
        <f>SUM(J32+L32+N32)</f>
        <v>2781</v>
      </c>
      <c r="Q32" s="196">
        <f>SUM(K32+M32+O32)</f>
        <v>385</v>
      </c>
      <c r="R32" s="196">
        <f>+Q32/H32</f>
        <v>77</v>
      </c>
      <c r="S32" s="198">
        <f>+P32/Q32</f>
        <v>7.223376623376623</v>
      </c>
      <c r="T32" s="195"/>
      <c r="U32" s="199"/>
      <c r="V32" s="195">
        <v>2781</v>
      </c>
      <c r="W32" s="196">
        <v>385</v>
      </c>
      <c r="X32" s="222">
        <f>V32/W32</f>
        <v>7.223376623376623</v>
      </c>
    </row>
    <row r="33" spans="1:24" s="40" customFormat="1" ht="15">
      <c r="A33" s="43">
        <v>27</v>
      </c>
      <c r="B33" s="105"/>
      <c r="C33" s="180" t="s">
        <v>73</v>
      </c>
      <c r="D33" s="181">
        <v>38849</v>
      </c>
      <c r="E33" s="182" t="s">
        <v>23</v>
      </c>
      <c r="F33" s="182" t="s">
        <v>74</v>
      </c>
      <c r="G33" s="183">
        <v>14</v>
      </c>
      <c r="H33" s="183">
        <v>7</v>
      </c>
      <c r="I33" s="183">
        <v>6</v>
      </c>
      <c r="J33" s="184">
        <v>579</v>
      </c>
      <c r="K33" s="185">
        <v>106</v>
      </c>
      <c r="L33" s="184">
        <v>1061.5</v>
      </c>
      <c r="M33" s="185">
        <v>205</v>
      </c>
      <c r="N33" s="184">
        <v>906</v>
      </c>
      <c r="O33" s="185">
        <v>161</v>
      </c>
      <c r="P33" s="186">
        <f>+J33+L33+N33</f>
        <v>2546.5</v>
      </c>
      <c r="Q33" s="187">
        <f>+K33+M33+O33</f>
        <v>472</v>
      </c>
      <c r="R33" s="188">
        <f>IF(P33&lt;&gt;0,Q33/H33,"")</f>
        <v>67.42857142857143</v>
      </c>
      <c r="S33" s="189">
        <f>IF(P33&lt;&gt;0,P33/Q33,"")</f>
        <v>5.3951271186440675</v>
      </c>
      <c r="T33" s="184">
        <v>4157</v>
      </c>
      <c r="U33" s="190">
        <f>IF(T33&lt;&gt;0,-(T33-P33)/T33,"")</f>
        <v>-0.3874188116430118</v>
      </c>
      <c r="V33" s="184">
        <v>186144</v>
      </c>
      <c r="W33" s="185">
        <v>22896</v>
      </c>
      <c r="X33" s="224">
        <f>V33/W33</f>
        <v>8.129979035639414</v>
      </c>
    </row>
    <row r="34" spans="1:26" s="39" customFormat="1" ht="18">
      <c r="A34" s="43">
        <v>28</v>
      </c>
      <c r="B34" s="104"/>
      <c r="C34" s="180" t="s">
        <v>100</v>
      </c>
      <c r="D34" s="181">
        <v>38821</v>
      </c>
      <c r="E34" s="182" t="s">
        <v>26</v>
      </c>
      <c r="F34" s="193" t="s">
        <v>45</v>
      </c>
      <c r="G34" s="183">
        <v>94</v>
      </c>
      <c r="H34" s="183">
        <v>10</v>
      </c>
      <c r="I34" s="183">
        <v>10</v>
      </c>
      <c r="J34" s="195">
        <v>733</v>
      </c>
      <c r="K34" s="196">
        <v>173</v>
      </c>
      <c r="L34" s="195">
        <v>992</v>
      </c>
      <c r="M34" s="196">
        <v>219</v>
      </c>
      <c r="N34" s="195">
        <v>773</v>
      </c>
      <c r="O34" s="196">
        <v>187</v>
      </c>
      <c r="P34" s="197">
        <f>+N34+L34+J34</f>
        <v>2498</v>
      </c>
      <c r="Q34" s="196">
        <f>+O34+M34+K34</f>
        <v>579</v>
      </c>
      <c r="R34" s="196">
        <f>+Q34/H34</f>
        <v>57.9</v>
      </c>
      <c r="S34" s="198">
        <f>+P34/Q34</f>
        <v>4.31433506044905</v>
      </c>
      <c r="T34" s="195">
        <v>1707</v>
      </c>
      <c r="U34" s="199">
        <f>(+T34-P34)/T34</f>
        <v>-0.46338605741066197</v>
      </c>
      <c r="V34" s="195">
        <v>982964</v>
      </c>
      <c r="W34" s="196">
        <v>144896</v>
      </c>
      <c r="X34" s="223">
        <f>+V34/W34</f>
        <v>6.783927782685512</v>
      </c>
      <c r="Y34" s="37"/>
      <c r="Z34" s="37"/>
    </row>
    <row r="35" spans="1:26" s="39" customFormat="1" ht="18">
      <c r="A35" s="43">
        <v>29</v>
      </c>
      <c r="B35" s="104"/>
      <c r="C35" s="191" t="s">
        <v>128</v>
      </c>
      <c r="D35" s="192">
        <v>38765</v>
      </c>
      <c r="E35" s="193" t="s">
        <v>87</v>
      </c>
      <c r="F35" s="193" t="s">
        <v>129</v>
      </c>
      <c r="G35" s="194">
        <v>164</v>
      </c>
      <c r="H35" s="194">
        <v>2</v>
      </c>
      <c r="I35" s="194">
        <v>17</v>
      </c>
      <c r="J35" s="195">
        <v>800</v>
      </c>
      <c r="K35" s="196">
        <v>400</v>
      </c>
      <c r="L35" s="195">
        <v>800</v>
      </c>
      <c r="M35" s="196">
        <v>400</v>
      </c>
      <c r="N35" s="195">
        <v>800</v>
      </c>
      <c r="O35" s="196">
        <v>400</v>
      </c>
      <c r="P35" s="197">
        <f>+N35+L35+J35</f>
        <v>2400</v>
      </c>
      <c r="Q35" s="196">
        <f>+O35+M35+K35</f>
        <v>1200</v>
      </c>
      <c r="R35" s="196">
        <f>+Q35/H35</f>
        <v>600</v>
      </c>
      <c r="S35" s="198">
        <f>+P35/Q35</f>
        <v>2</v>
      </c>
      <c r="T35" s="195"/>
      <c r="U35" s="199"/>
      <c r="V35" s="195">
        <v>4212141.5</v>
      </c>
      <c r="W35" s="196">
        <v>642570</v>
      </c>
      <c r="X35" s="223">
        <f>+V35/W35</f>
        <v>6.555148077252284</v>
      </c>
      <c r="Y35" s="37"/>
      <c r="Z35" s="37"/>
    </row>
    <row r="36" spans="1:26" s="39" customFormat="1" ht="18">
      <c r="A36" s="43">
        <v>30</v>
      </c>
      <c r="B36" s="104"/>
      <c r="C36" s="180" t="s">
        <v>64</v>
      </c>
      <c r="D36" s="181">
        <v>38835</v>
      </c>
      <c r="E36" s="182" t="s">
        <v>26</v>
      </c>
      <c r="F36" s="193" t="s">
        <v>48</v>
      </c>
      <c r="G36" s="183">
        <v>71</v>
      </c>
      <c r="H36" s="183">
        <v>7</v>
      </c>
      <c r="I36" s="183">
        <v>8</v>
      </c>
      <c r="J36" s="195">
        <v>522</v>
      </c>
      <c r="K36" s="196">
        <v>109</v>
      </c>
      <c r="L36" s="195">
        <v>843</v>
      </c>
      <c r="M36" s="196">
        <v>174</v>
      </c>
      <c r="N36" s="195">
        <v>804</v>
      </c>
      <c r="O36" s="196">
        <v>160</v>
      </c>
      <c r="P36" s="197">
        <f>+N36+L36+J36</f>
        <v>2169</v>
      </c>
      <c r="Q36" s="196">
        <f>+O36+M36+K36</f>
        <v>443</v>
      </c>
      <c r="R36" s="196">
        <f>+Q36/H36</f>
        <v>63.285714285714285</v>
      </c>
      <c r="S36" s="198">
        <f>+P36/Q36</f>
        <v>4.8961625282167045</v>
      </c>
      <c r="T36" s="195">
        <v>6165</v>
      </c>
      <c r="U36" s="199">
        <f>(+T36-P36)/T36</f>
        <v>0.6481751824817519</v>
      </c>
      <c r="V36" s="195">
        <v>993292</v>
      </c>
      <c r="W36" s="196">
        <v>121133</v>
      </c>
      <c r="X36" s="223">
        <f>+V36/W36</f>
        <v>8.200011557544187</v>
      </c>
      <c r="Y36" s="37"/>
      <c r="Z36" s="37"/>
    </row>
    <row r="37" spans="1:26" s="39" customFormat="1" ht="18">
      <c r="A37" s="43">
        <v>31</v>
      </c>
      <c r="B37" s="104"/>
      <c r="C37" s="191" t="s">
        <v>130</v>
      </c>
      <c r="D37" s="192">
        <v>38716</v>
      </c>
      <c r="E37" s="193" t="s">
        <v>116</v>
      </c>
      <c r="F37" s="193" t="s">
        <v>131</v>
      </c>
      <c r="G37" s="194">
        <v>9</v>
      </c>
      <c r="H37" s="194">
        <v>3</v>
      </c>
      <c r="I37" s="194">
        <v>23</v>
      </c>
      <c r="J37" s="201">
        <v>624.5</v>
      </c>
      <c r="K37" s="202">
        <v>121</v>
      </c>
      <c r="L37" s="201">
        <v>914.5</v>
      </c>
      <c r="M37" s="202">
        <v>169</v>
      </c>
      <c r="N37" s="201">
        <v>570</v>
      </c>
      <c r="O37" s="202">
        <v>107</v>
      </c>
      <c r="P37" s="203">
        <f>J37+L37+N37</f>
        <v>2109</v>
      </c>
      <c r="Q37" s="202">
        <f>K37+M37+O37</f>
        <v>397</v>
      </c>
      <c r="R37" s="202">
        <f>Q37/H37</f>
        <v>132.33333333333334</v>
      </c>
      <c r="S37" s="200">
        <f>P37/Q37</f>
        <v>5.312342569269521</v>
      </c>
      <c r="T37" s="201">
        <v>225</v>
      </c>
      <c r="U37" s="199">
        <f>(+T37-P37)/T37</f>
        <v>-8.373333333333333</v>
      </c>
      <c r="V37" s="201">
        <v>117352</v>
      </c>
      <c r="W37" s="202">
        <v>18637</v>
      </c>
      <c r="X37" s="223">
        <f>+V37/W37</f>
        <v>6.296721575360841</v>
      </c>
      <c r="Y37" s="37"/>
      <c r="Z37" s="37"/>
    </row>
    <row r="38" spans="1:26" s="39" customFormat="1" ht="18">
      <c r="A38" s="43">
        <v>32</v>
      </c>
      <c r="B38" s="104"/>
      <c r="C38" s="180" t="s">
        <v>59</v>
      </c>
      <c r="D38" s="181">
        <v>38828</v>
      </c>
      <c r="E38" s="182" t="s">
        <v>26</v>
      </c>
      <c r="F38" s="193" t="s">
        <v>45</v>
      </c>
      <c r="G38" s="183">
        <v>46</v>
      </c>
      <c r="H38" s="183">
        <v>4</v>
      </c>
      <c r="I38" s="183">
        <v>9</v>
      </c>
      <c r="J38" s="195">
        <v>429</v>
      </c>
      <c r="K38" s="196">
        <v>102</v>
      </c>
      <c r="L38" s="195">
        <v>834</v>
      </c>
      <c r="M38" s="196">
        <v>182</v>
      </c>
      <c r="N38" s="195">
        <v>674</v>
      </c>
      <c r="O38" s="196">
        <v>151</v>
      </c>
      <c r="P38" s="197">
        <f>+N38+L38+J38</f>
        <v>1937</v>
      </c>
      <c r="Q38" s="196">
        <f>+O38+M38+K38</f>
        <v>435</v>
      </c>
      <c r="R38" s="196">
        <f>+Q38/H38</f>
        <v>108.75</v>
      </c>
      <c r="S38" s="198">
        <f>+P38/Q38</f>
        <v>4.4528735632183905</v>
      </c>
      <c r="T38" s="195"/>
      <c r="U38" s="199"/>
      <c r="V38" s="195">
        <v>286840</v>
      </c>
      <c r="W38" s="196">
        <v>36558</v>
      </c>
      <c r="X38" s="223">
        <f>+V38/W38</f>
        <v>7.846162262705837</v>
      </c>
      <c r="Y38" s="37"/>
      <c r="Z38" s="37"/>
    </row>
    <row r="39" spans="1:26" s="39" customFormat="1" ht="18">
      <c r="A39" s="43">
        <v>33</v>
      </c>
      <c r="B39" s="104"/>
      <c r="C39" s="191" t="s">
        <v>132</v>
      </c>
      <c r="D39" s="192">
        <v>38849</v>
      </c>
      <c r="E39" s="193" t="s">
        <v>116</v>
      </c>
      <c r="F39" s="193" t="s">
        <v>133</v>
      </c>
      <c r="G39" s="194">
        <v>4</v>
      </c>
      <c r="H39" s="194">
        <v>4</v>
      </c>
      <c r="I39" s="194">
        <v>5</v>
      </c>
      <c r="J39" s="201">
        <v>668</v>
      </c>
      <c r="K39" s="202">
        <v>95</v>
      </c>
      <c r="L39" s="201">
        <v>868</v>
      </c>
      <c r="M39" s="202">
        <v>121</v>
      </c>
      <c r="N39" s="201">
        <v>392.5</v>
      </c>
      <c r="O39" s="202">
        <v>56</v>
      </c>
      <c r="P39" s="203">
        <f>J39+L39+N39</f>
        <v>1928.5</v>
      </c>
      <c r="Q39" s="202">
        <f>K39+M39+O39</f>
        <v>272</v>
      </c>
      <c r="R39" s="202">
        <f>Q39/H39</f>
        <v>68</v>
      </c>
      <c r="S39" s="200">
        <f>P39/Q39</f>
        <v>7.0900735294117645</v>
      </c>
      <c r="T39" s="201"/>
      <c r="U39" s="199"/>
      <c r="V39" s="201">
        <v>34489.75</v>
      </c>
      <c r="W39" s="202">
        <v>5586</v>
      </c>
      <c r="X39" s="223">
        <f>+V39/W39</f>
        <v>6.174319727891157</v>
      </c>
      <c r="Y39" s="37"/>
      <c r="Z39" s="37"/>
    </row>
    <row r="40" spans="1:26" s="39" customFormat="1" ht="18">
      <c r="A40" s="43">
        <v>34</v>
      </c>
      <c r="B40" s="104"/>
      <c r="C40" s="180" t="s">
        <v>97</v>
      </c>
      <c r="D40" s="181">
        <v>38870</v>
      </c>
      <c r="E40" s="182" t="s">
        <v>85</v>
      </c>
      <c r="F40" s="182" t="s">
        <v>98</v>
      </c>
      <c r="G40" s="183">
        <v>5</v>
      </c>
      <c r="H40" s="183">
        <v>5</v>
      </c>
      <c r="I40" s="183">
        <v>3</v>
      </c>
      <c r="J40" s="184">
        <v>547</v>
      </c>
      <c r="K40" s="185">
        <v>69</v>
      </c>
      <c r="L40" s="184">
        <v>548</v>
      </c>
      <c r="M40" s="185">
        <v>66</v>
      </c>
      <c r="N40" s="184">
        <v>674</v>
      </c>
      <c r="O40" s="185">
        <v>82</v>
      </c>
      <c r="P40" s="186">
        <f>+J40+L40+N40</f>
        <v>1769</v>
      </c>
      <c r="Q40" s="187">
        <f>+K40+M40+O40</f>
        <v>217</v>
      </c>
      <c r="R40" s="188">
        <f>IF(P40&lt;&gt;0,Q40/H40,"")</f>
        <v>43.4</v>
      </c>
      <c r="S40" s="189">
        <f>IF(P40&lt;&gt;0,P40/Q40,"")</f>
        <v>8.152073732718893</v>
      </c>
      <c r="T40" s="208"/>
      <c r="U40" s="190"/>
      <c r="V40" s="209">
        <v>31834</v>
      </c>
      <c r="W40" s="202">
        <v>3591</v>
      </c>
      <c r="X40" s="224">
        <f>IF(V40&lt;&gt;0,V40/W40,"")</f>
        <v>8.864940128098024</v>
      </c>
      <c r="Y40" s="37"/>
      <c r="Z40" s="37"/>
    </row>
    <row r="41" spans="1:26" s="39" customFormat="1" ht="18">
      <c r="A41" s="43">
        <v>35</v>
      </c>
      <c r="B41" s="104"/>
      <c r="C41" s="191" t="s">
        <v>67</v>
      </c>
      <c r="D41" s="192">
        <v>38835</v>
      </c>
      <c r="E41" s="193" t="s">
        <v>24</v>
      </c>
      <c r="F41" s="193" t="s">
        <v>44</v>
      </c>
      <c r="G41" s="194">
        <v>15</v>
      </c>
      <c r="H41" s="194">
        <v>4</v>
      </c>
      <c r="I41" s="194">
        <v>8</v>
      </c>
      <c r="J41" s="195">
        <v>388</v>
      </c>
      <c r="K41" s="196">
        <v>85</v>
      </c>
      <c r="L41" s="195">
        <v>505.5</v>
      </c>
      <c r="M41" s="196">
        <v>105</v>
      </c>
      <c r="N41" s="195">
        <v>726</v>
      </c>
      <c r="O41" s="196">
        <v>148</v>
      </c>
      <c r="P41" s="197">
        <f>SUM(J41+L41+N41)</f>
        <v>1619.5</v>
      </c>
      <c r="Q41" s="196">
        <f>SUM(K41+M41+O41)</f>
        <v>338</v>
      </c>
      <c r="R41" s="196">
        <f>+Q41/H41</f>
        <v>84.5</v>
      </c>
      <c r="S41" s="198">
        <f>+P41/Q41</f>
        <v>4.791420118343195</v>
      </c>
      <c r="T41" s="195">
        <v>333</v>
      </c>
      <c r="U41" s="199">
        <f>(+T41-P41)/T41</f>
        <v>-3.8633633633633635</v>
      </c>
      <c r="V41" s="195">
        <v>113635.5</v>
      </c>
      <c r="W41" s="196">
        <v>14019</v>
      </c>
      <c r="X41" s="222">
        <f>V41/W41</f>
        <v>8.105820671945217</v>
      </c>
      <c r="Y41" s="37"/>
      <c r="Z41" s="37"/>
    </row>
    <row r="42" spans="1:25" s="39" customFormat="1" ht="18">
      <c r="A42" s="43">
        <v>36</v>
      </c>
      <c r="B42" s="104"/>
      <c r="C42" s="180" t="s">
        <v>75</v>
      </c>
      <c r="D42" s="181">
        <v>38849</v>
      </c>
      <c r="E42" s="182" t="s">
        <v>23</v>
      </c>
      <c r="F42" s="182" t="s">
        <v>27</v>
      </c>
      <c r="G42" s="183">
        <v>20</v>
      </c>
      <c r="H42" s="183">
        <v>7</v>
      </c>
      <c r="I42" s="183">
        <v>6</v>
      </c>
      <c r="J42" s="184">
        <v>476.5</v>
      </c>
      <c r="K42" s="185">
        <v>86</v>
      </c>
      <c r="L42" s="184">
        <v>653.5</v>
      </c>
      <c r="M42" s="185">
        <v>123</v>
      </c>
      <c r="N42" s="184">
        <v>442.5</v>
      </c>
      <c r="O42" s="185">
        <v>78</v>
      </c>
      <c r="P42" s="186">
        <f>+J42+L42+N42</f>
        <v>1572.5</v>
      </c>
      <c r="Q42" s="187">
        <f>+K42+M42+O42</f>
        <v>287</v>
      </c>
      <c r="R42" s="188">
        <f>IF(P42&lt;&gt;0,Q42/H42,"")</f>
        <v>41</v>
      </c>
      <c r="S42" s="189">
        <f>IF(P42&lt;&gt;0,P42/Q42,"")</f>
        <v>5.479094076655052</v>
      </c>
      <c r="T42" s="184">
        <v>740</v>
      </c>
      <c r="U42" s="190">
        <f>IF(T42&lt;&gt;0,-(T42-P42)/T42,"")</f>
        <v>1.125</v>
      </c>
      <c r="V42" s="184">
        <v>34901</v>
      </c>
      <c r="W42" s="185">
        <v>4133</v>
      </c>
      <c r="X42" s="224">
        <f>V42/W42</f>
        <v>8.44447132833293</v>
      </c>
      <c r="Y42" s="37"/>
    </row>
    <row r="43" spans="1:27" s="39" customFormat="1" ht="18">
      <c r="A43" s="43">
        <v>37</v>
      </c>
      <c r="B43" s="104"/>
      <c r="C43" s="191" t="s">
        <v>134</v>
      </c>
      <c r="D43" s="192">
        <v>38751</v>
      </c>
      <c r="E43" s="193" t="s">
        <v>87</v>
      </c>
      <c r="F43" s="193" t="s">
        <v>135</v>
      </c>
      <c r="G43" s="194">
        <v>277</v>
      </c>
      <c r="H43" s="194">
        <v>1</v>
      </c>
      <c r="I43" s="194">
        <v>19</v>
      </c>
      <c r="J43" s="195">
        <v>500</v>
      </c>
      <c r="K43" s="196">
        <v>250</v>
      </c>
      <c r="L43" s="195">
        <v>500</v>
      </c>
      <c r="M43" s="196">
        <v>250</v>
      </c>
      <c r="N43" s="195">
        <v>500</v>
      </c>
      <c r="O43" s="196">
        <v>250</v>
      </c>
      <c r="P43" s="197">
        <f>+N43+L43+J43</f>
        <v>1500</v>
      </c>
      <c r="Q43" s="196">
        <f>+O43+M43+K43</f>
        <v>750</v>
      </c>
      <c r="R43" s="196">
        <f>+Q43/H43</f>
        <v>750</v>
      </c>
      <c r="S43" s="198">
        <f>+P43/Q43</f>
        <v>2</v>
      </c>
      <c r="T43" s="195"/>
      <c r="U43" s="199"/>
      <c r="V43" s="195">
        <v>27413880</v>
      </c>
      <c r="W43" s="196">
        <v>4244043.666666667</v>
      </c>
      <c r="X43" s="223">
        <f>+V43/W43</f>
        <v>6.459377460065404</v>
      </c>
      <c r="Y43" s="37"/>
      <c r="AA43" s="37"/>
    </row>
    <row r="44" spans="1:27" s="38" customFormat="1" ht="18">
      <c r="A44" s="43">
        <v>38</v>
      </c>
      <c r="B44" s="104"/>
      <c r="C44" s="180" t="s">
        <v>61</v>
      </c>
      <c r="D44" s="181">
        <v>38828</v>
      </c>
      <c r="E44" s="182" t="s">
        <v>41</v>
      </c>
      <c r="F44" s="182" t="s">
        <v>48</v>
      </c>
      <c r="G44" s="183">
        <v>46</v>
      </c>
      <c r="H44" s="183">
        <v>2</v>
      </c>
      <c r="I44" s="183">
        <v>9</v>
      </c>
      <c r="J44" s="184">
        <v>530</v>
      </c>
      <c r="K44" s="185">
        <v>105</v>
      </c>
      <c r="L44" s="184">
        <v>543</v>
      </c>
      <c r="M44" s="185">
        <v>105</v>
      </c>
      <c r="N44" s="184">
        <v>395</v>
      </c>
      <c r="O44" s="185">
        <v>77</v>
      </c>
      <c r="P44" s="186">
        <f>+J44+L44+N44</f>
        <v>1468</v>
      </c>
      <c r="Q44" s="187">
        <f>+K44+M44+O44</f>
        <v>287</v>
      </c>
      <c r="R44" s="196">
        <f>+Q44/H44</f>
        <v>143.5</v>
      </c>
      <c r="S44" s="198">
        <f>+P44/Q44</f>
        <v>5.114982578397212</v>
      </c>
      <c r="T44" s="209">
        <v>647</v>
      </c>
      <c r="U44" s="199">
        <f>(+T44-P44)/T44</f>
        <v>-1.268933539412674</v>
      </c>
      <c r="V44" s="184">
        <v>146240</v>
      </c>
      <c r="W44" s="185">
        <v>20675</v>
      </c>
      <c r="X44" s="224">
        <f>+V44/W44</f>
        <v>7.073276904474002</v>
      </c>
      <c r="Y44" s="37"/>
      <c r="AA44" s="37"/>
    </row>
    <row r="45" spans="1:25" s="38" customFormat="1" ht="18">
      <c r="A45" s="43">
        <v>39</v>
      </c>
      <c r="B45" s="104"/>
      <c r="C45" s="180" t="s">
        <v>107</v>
      </c>
      <c r="D45" s="181">
        <v>38828</v>
      </c>
      <c r="E45" s="182" t="s">
        <v>27</v>
      </c>
      <c r="F45" s="182" t="s">
        <v>108</v>
      </c>
      <c r="G45" s="183">
        <v>5</v>
      </c>
      <c r="H45" s="183">
        <v>5</v>
      </c>
      <c r="I45" s="183">
        <v>7</v>
      </c>
      <c r="J45" s="204">
        <v>0</v>
      </c>
      <c r="K45" s="205">
        <v>0</v>
      </c>
      <c r="L45" s="204">
        <v>0</v>
      </c>
      <c r="M45" s="205">
        <v>0</v>
      </c>
      <c r="N45" s="204"/>
      <c r="O45" s="205">
        <v>248</v>
      </c>
      <c r="P45" s="206">
        <v>1394</v>
      </c>
      <c r="Q45" s="205">
        <f>+K45+M45+O45</f>
        <v>248</v>
      </c>
      <c r="R45" s="205">
        <f>IF(P45&lt;&gt;0,Q45/H45,"")</f>
        <v>49.6</v>
      </c>
      <c r="S45" s="207">
        <f>IF(P45&lt;&gt;0,P45/Q45,"")</f>
        <v>5.620967741935484</v>
      </c>
      <c r="T45" s="204">
        <v>695</v>
      </c>
      <c r="U45" s="190">
        <f>IF(T45&lt;&gt;0,-(T45-P45)/T45,"")</f>
        <v>1.0057553956834533</v>
      </c>
      <c r="V45" s="204">
        <v>50168</v>
      </c>
      <c r="W45" s="205">
        <v>7284</v>
      </c>
      <c r="X45" s="225">
        <f>V45/W45</f>
        <v>6.887424492037342</v>
      </c>
      <c r="Y45" s="37"/>
    </row>
    <row r="46" spans="1:25" s="38" customFormat="1" ht="18">
      <c r="A46" s="43">
        <v>40</v>
      </c>
      <c r="B46" s="104"/>
      <c r="C46" s="180" t="s">
        <v>60</v>
      </c>
      <c r="D46" s="181">
        <v>38821</v>
      </c>
      <c r="E46" s="182" t="s">
        <v>23</v>
      </c>
      <c r="F46" s="182" t="s">
        <v>47</v>
      </c>
      <c r="G46" s="183">
        <v>53</v>
      </c>
      <c r="H46" s="183">
        <v>4</v>
      </c>
      <c r="I46" s="183">
        <v>10</v>
      </c>
      <c r="J46" s="184">
        <v>350</v>
      </c>
      <c r="K46" s="185">
        <v>93</v>
      </c>
      <c r="L46" s="184">
        <v>498</v>
      </c>
      <c r="M46" s="185">
        <v>140</v>
      </c>
      <c r="N46" s="184">
        <v>486</v>
      </c>
      <c r="O46" s="185">
        <v>149</v>
      </c>
      <c r="P46" s="186">
        <f>+J46+L46+N46</f>
        <v>1334</v>
      </c>
      <c r="Q46" s="187">
        <f>+K46+M46+O46</f>
        <v>382</v>
      </c>
      <c r="R46" s="188">
        <f>IF(P46&lt;&gt;0,Q46/H46,"")</f>
        <v>95.5</v>
      </c>
      <c r="S46" s="189">
        <f>IF(P46&lt;&gt;0,P46/Q46,"")</f>
        <v>3.492146596858639</v>
      </c>
      <c r="T46" s="184">
        <v>309</v>
      </c>
      <c r="U46" s="190">
        <f>IF(T46&lt;&gt;0,-(T46-P46)/T46,"")</f>
        <v>3.3171521035598706</v>
      </c>
      <c r="V46" s="184">
        <v>317496.5</v>
      </c>
      <c r="W46" s="185">
        <v>46792</v>
      </c>
      <c r="X46" s="224">
        <f>V46/W46</f>
        <v>6.785273123610874</v>
      </c>
      <c r="Y46" s="37"/>
    </row>
    <row r="47" spans="1:25" s="38" customFormat="1" ht="18">
      <c r="A47" s="43">
        <v>41</v>
      </c>
      <c r="B47" s="104"/>
      <c r="C47" s="191" t="s">
        <v>86</v>
      </c>
      <c r="D47" s="192">
        <v>38709</v>
      </c>
      <c r="E47" s="193" t="s">
        <v>87</v>
      </c>
      <c r="F47" s="193" t="s">
        <v>88</v>
      </c>
      <c r="G47" s="194">
        <v>233</v>
      </c>
      <c r="H47" s="194">
        <v>18</v>
      </c>
      <c r="I47" s="194">
        <v>25</v>
      </c>
      <c r="J47" s="195">
        <v>336</v>
      </c>
      <c r="K47" s="196">
        <v>112</v>
      </c>
      <c r="L47" s="195">
        <v>513</v>
      </c>
      <c r="M47" s="196">
        <v>171</v>
      </c>
      <c r="N47" s="195">
        <v>414</v>
      </c>
      <c r="O47" s="196">
        <v>138</v>
      </c>
      <c r="P47" s="197">
        <f>+N47+L47+J47</f>
        <v>1263</v>
      </c>
      <c r="Q47" s="196">
        <f>+O47+M47+K47</f>
        <v>421</v>
      </c>
      <c r="R47" s="196">
        <f>+Q47/H47</f>
        <v>23.38888888888889</v>
      </c>
      <c r="S47" s="198">
        <f>+P47/Q47</f>
        <v>3</v>
      </c>
      <c r="T47" s="195">
        <v>6960</v>
      </c>
      <c r="U47" s="199">
        <f>(+T47-P47)/T47</f>
        <v>0.8185344827586207</v>
      </c>
      <c r="V47" s="195">
        <v>17088719.5</v>
      </c>
      <c r="W47" s="196">
        <v>2581709</v>
      </c>
      <c r="X47" s="223">
        <f>+V47/W47</f>
        <v>6.619150144342371</v>
      </c>
      <c r="Y47" s="37"/>
    </row>
    <row r="48" spans="1:25" s="38" customFormat="1" ht="18">
      <c r="A48" s="43">
        <v>42</v>
      </c>
      <c r="B48" s="104"/>
      <c r="C48" s="180" t="s">
        <v>136</v>
      </c>
      <c r="D48" s="181">
        <v>38779</v>
      </c>
      <c r="E48" s="182" t="s">
        <v>85</v>
      </c>
      <c r="F48" s="182" t="s">
        <v>137</v>
      </c>
      <c r="G48" s="183">
        <v>10</v>
      </c>
      <c r="H48" s="183">
        <v>2</v>
      </c>
      <c r="I48" s="183">
        <v>9</v>
      </c>
      <c r="J48" s="184">
        <v>1215</v>
      </c>
      <c r="K48" s="185">
        <v>185</v>
      </c>
      <c r="L48" s="184">
        <v>0</v>
      </c>
      <c r="M48" s="185">
        <v>0</v>
      </c>
      <c r="N48" s="184">
        <v>0</v>
      </c>
      <c r="O48" s="185">
        <v>0</v>
      </c>
      <c r="P48" s="186">
        <f>+J48+L48+N48</f>
        <v>1215</v>
      </c>
      <c r="Q48" s="187">
        <f>+K48+M48+O48</f>
        <v>185</v>
      </c>
      <c r="R48" s="188">
        <f>IF(P48&lt;&gt;0,Q48/H48,"")</f>
        <v>92.5</v>
      </c>
      <c r="S48" s="189">
        <f>IF(P48&lt;&gt;0,P48/Q48,"")</f>
        <v>6.5675675675675675</v>
      </c>
      <c r="T48" s="208"/>
      <c r="U48" s="190"/>
      <c r="V48" s="209">
        <v>95919.5</v>
      </c>
      <c r="W48" s="202">
        <v>11983</v>
      </c>
      <c r="X48" s="224">
        <f>IF(V48&lt;&gt;0,V48/W48,"")</f>
        <v>8.00463156137862</v>
      </c>
      <c r="Y48" s="37"/>
    </row>
    <row r="49" spans="1:25" s="38" customFormat="1" ht="18">
      <c r="A49" s="43">
        <v>43</v>
      </c>
      <c r="B49" s="104"/>
      <c r="C49" s="191" t="s">
        <v>138</v>
      </c>
      <c r="D49" s="192">
        <v>38828</v>
      </c>
      <c r="E49" s="193" t="s">
        <v>116</v>
      </c>
      <c r="F49" s="193" t="s">
        <v>139</v>
      </c>
      <c r="G49" s="194">
        <v>6</v>
      </c>
      <c r="H49" s="194">
        <v>5</v>
      </c>
      <c r="I49" s="194">
        <v>8</v>
      </c>
      <c r="J49" s="201">
        <v>345</v>
      </c>
      <c r="K49" s="202">
        <v>92</v>
      </c>
      <c r="L49" s="201">
        <v>359</v>
      </c>
      <c r="M49" s="202">
        <v>94</v>
      </c>
      <c r="N49" s="201">
        <v>505</v>
      </c>
      <c r="O49" s="202">
        <v>116</v>
      </c>
      <c r="P49" s="203">
        <f>J49+L49+N49</f>
        <v>1209</v>
      </c>
      <c r="Q49" s="202">
        <f>K49+M49+O49</f>
        <v>302</v>
      </c>
      <c r="R49" s="202">
        <f>Q49/H49</f>
        <v>60.4</v>
      </c>
      <c r="S49" s="200">
        <f>P49/Q49</f>
        <v>4.003311258278146</v>
      </c>
      <c r="T49" s="201">
        <v>65</v>
      </c>
      <c r="U49" s="199">
        <f>(+T49-P49)/T49</f>
        <v>-17.6</v>
      </c>
      <c r="V49" s="201">
        <v>26691</v>
      </c>
      <c r="W49" s="202">
        <v>3846</v>
      </c>
      <c r="X49" s="223">
        <f>+V49/W49</f>
        <v>6.9399375975039</v>
      </c>
      <c r="Y49" s="37"/>
    </row>
    <row r="50" spans="1:25" s="38" customFormat="1" ht="18">
      <c r="A50" s="43">
        <v>44</v>
      </c>
      <c r="B50" s="104"/>
      <c r="C50" s="191" t="s">
        <v>140</v>
      </c>
      <c r="D50" s="192">
        <v>38870</v>
      </c>
      <c r="E50" s="193" t="s">
        <v>116</v>
      </c>
      <c r="F50" s="193" t="s">
        <v>141</v>
      </c>
      <c r="G50" s="194">
        <v>5</v>
      </c>
      <c r="H50" s="194">
        <v>5</v>
      </c>
      <c r="I50" s="194">
        <v>3</v>
      </c>
      <c r="J50" s="201">
        <v>487</v>
      </c>
      <c r="K50" s="202">
        <v>89</v>
      </c>
      <c r="L50" s="201">
        <v>372</v>
      </c>
      <c r="M50" s="202">
        <v>67</v>
      </c>
      <c r="N50" s="201">
        <v>264</v>
      </c>
      <c r="O50" s="202">
        <v>47</v>
      </c>
      <c r="P50" s="203">
        <f>J50+L50+N50</f>
        <v>1123</v>
      </c>
      <c r="Q50" s="202">
        <f>K50+M50+O50</f>
        <v>203</v>
      </c>
      <c r="R50" s="202">
        <f>Q50/H50</f>
        <v>40.6</v>
      </c>
      <c r="S50" s="200">
        <f>P50/Q50</f>
        <v>5.532019704433497</v>
      </c>
      <c r="T50" s="201">
        <v>2014</v>
      </c>
      <c r="U50" s="199">
        <f>(+T50-P50)/T50</f>
        <v>0.44240317775571003</v>
      </c>
      <c r="V50" s="201">
        <v>34110.75</v>
      </c>
      <c r="W50" s="202">
        <v>4270</v>
      </c>
      <c r="X50" s="223">
        <f>+V50/W50</f>
        <v>7.988466042154567</v>
      </c>
      <c r="Y50" s="37"/>
    </row>
    <row r="51" spans="1:25" s="38" customFormat="1" ht="18">
      <c r="A51" s="43">
        <v>45</v>
      </c>
      <c r="B51" s="104"/>
      <c r="C51" s="180" t="s">
        <v>42</v>
      </c>
      <c r="D51" s="181">
        <v>38814</v>
      </c>
      <c r="E51" s="182" t="s">
        <v>23</v>
      </c>
      <c r="F51" s="182" t="s">
        <v>43</v>
      </c>
      <c r="G51" s="183">
        <v>124</v>
      </c>
      <c r="H51" s="183">
        <v>5</v>
      </c>
      <c r="I51" s="183">
        <v>11</v>
      </c>
      <c r="J51" s="184">
        <v>216</v>
      </c>
      <c r="K51" s="185">
        <v>64</v>
      </c>
      <c r="L51" s="184">
        <v>450</v>
      </c>
      <c r="M51" s="185">
        <v>108</v>
      </c>
      <c r="N51" s="184">
        <v>402</v>
      </c>
      <c r="O51" s="185">
        <v>97</v>
      </c>
      <c r="P51" s="186">
        <f>+J51+L51+N51</f>
        <v>1068</v>
      </c>
      <c r="Q51" s="187">
        <f>+K51+M51+O51</f>
        <v>269</v>
      </c>
      <c r="R51" s="188">
        <f>IF(P51&lt;&gt;0,Q51/H51,"")</f>
        <v>53.8</v>
      </c>
      <c r="S51" s="189">
        <f>IF(P51&lt;&gt;0,P51/Q51,"")</f>
        <v>3.970260223048327</v>
      </c>
      <c r="T51" s="184">
        <v>585.5</v>
      </c>
      <c r="U51" s="190">
        <f>IF(T51&lt;&gt;0,-(T51-P51)/T51,"")</f>
        <v>0.8240819812126388</v>
      </c>
      <c r="V51" s="184">
        <v>1052832.5</v>
      </c>
      <c r="W51" s="185">
        <v>171859</v>
      </c>
      <c r="X51" s="224">
        <f>V51/W51</f>
        <v>6.126141197144171</v>
      </c>
      <c r="Y51" s="37"/>
    </row>
    <row r="52" spans="1:25" s="38" customFormat="1" ht="18">
      <c r="A52" s="43">
        <v>46</v>
      </c>
      <c r="B52" s="104"/>
      <c r="C52" s="180" t="s">
        <v>142</v>
      </c>
      <c r="D52" s="181">
        <v>38765</v>
      </c>
      <c r="E52" s="182" t="s">
        <v>23</v>
      </c>
      <c r="F52" s="182" t="s">
        <v>27</v>
      </c>
      <c r="G52" s="183">
        <v>23</v>
      </c>
      <c r="H52" s="183">
        <v>2</v>
      </c>
      <c r="I52" s="183">
        <v>13</v>
      </c>
      <c r="J52" s="184">
        <v>206.5</v>
      </c>
      <c r="K52" s="185">
        <v>59</v>
      </c>
      <c r="L52" s="184">
        <v>577.5</v>
      </c>
      <c r="M52" s="185">
        <v>108</v>
      </c>
      <c r="N52" s="184">
        <v>157.5</v>
      </c>
      <c r="O52" s="185">
        <v>45</v>
      </c>
      <c r="P52" s="186">
        <f>+J52+L52+N52</f>
        <v>941.5</v>
      </c>
      <c r="Q52" s="187">
        <f>+K52+M52+O52</f>
        <v>212</v>
      </c>
      <c r="R52" s="188">
        <f>IF(P52&lt;&gt;0,Q52/H52,"")</f>
        <v>106</v>
      </c>
      <c r="S52" s="189">
        <f>IF(P52&lt;&gt;0,P52/Q52,"")</f>
        <v>4.441037735849057</v>
      </c>
      <c r="T52" s="184"/>
      <c r="U52" s="190">
        <f>IF(T52&lt;&gt;0,-(T52-P52)/T52,"")</f>
      </c>
      <c r="V52" s="184">
        <v>732019.5</v>
      </c>
      <c r="W52" s="185">
        <v>83856</v>
      </c>
      <c r="X52" s="224">
        <f>V52/W52</f>
        <v>8.729482684602175</v>
      </c>
      <c r="Y52" s="37"/>
    </row>
    <row r="53" spans="1:25" s="38" customFormat="1" ht="18">
      <c r="A53" s="43">
        <v>47</v>
      </c>
      <c r="B53" s="104"/>
      <c r="C53" s="180" t="s">
        <v>143</v>
      </c>
      <c r="D53" s="181">
        <v>38695</v>
      </c>
      <c r="E53" s="182" t="s">
        <v>23</v>
      </c>
      <c r="F53" s="182" t="s">
        <v>49</v>
      </c>
      <c r="G53" s="183">
        <v>51</v>
      </c>
      <c r="H53" s="183">
        <v>2</v>
      </c>
      <c r="I53" s="183">
        <v>15</v>
      </c>
      <c r="J53" s="184">
        <v>0</v>
      </c>
      <c r="K53" s="185">
        <v>0</v>
      </c>
      <c r="L53" s="184">
        <v>275</v>
      </c>
      <c r="M53" s="185">
        <v>55</v>
      </c>
      <c r="N53" s="184">
        <v>640</v>
      </c>
      <c r="O53" s="185">
        <v>86</v>
      </c>
      <c r="P53" s="186">
        <f>+J53+L53+N53</f>
        <v>915</v>
      </c>
      <c r="Q53" s="187">
        <f>+K53+M53+O53</f>
        <v>141</v>
      </c>
      <c r="R53" s="188">
        <f>IF(P53&lt;&gt;0,Q53/H53,"")</f>
        <v>70.5</v>
      </c>
      <c r="S53" s="189">
        <f>IF(P53&lt;&gt;0,P53/Q53,"")</f>
        <v>6.48936170212766</v>
      </c>
      <c r="T53" s="184"/>
      <c r="U53" s="190">
        <f>IF(T53&lt;&gt;0,-(T53-P53)/T53,"")</f>
      </c>
      <c r="V53" s="184">
        <v>539575.5</v>
      </c>
      <c r="W53" s="185">
        <v>71857</v>
      </c>
      <c r="X53" s="224">
        <f>V53/W53</f>
        <v>7.509017910572386</v>
      </c>
      <c r="Y53" s="37"/>
    </row>
    <row r="54" spans="1:25" s="38" customFormat="1" ht="18">
      <c r="A54" s="43">
        <v>48</v>
      </c>
      <c r="B54" s="104"/>
      <c r="C54" s="180" t="s">
        <v>22</v>
      </c>
      <c r="D54" s="181">
        <v>38779</v>
      </c>
      <c r="E54" s="182" t="s">
        <v>26</v>
      </c>
      <c r="F54" s="193" t="s">
        <v>45</v>
      </c>
      <c r="G54" s="183">
        <v>60</v>
      </c>
      <c r="H54" s="183">
        <v>4</v>
      </c>
      <c r="I54" s="183">
        <v>30</v>
      </c>
      <c r="J54" s="195">
        <v>133</v>
      </c>
      <c r="K54" s="196">
        <v>32</v>
      </c>
      <c r="L54" s="195">
        <v>396</v>
      </c>
      <c r="M54" s="196">
        <v>88</v>
      </c>
      <c r="N54" s="195">
        <v>258</v>
      </c>
      <c r="O54" s="196">
        <v>60</v>
      </c>
      <c r="P54" s="197">
        <f>+N54+L54+J54</f>
        <v>787</v>
      </c>
      <c r="Q54" s="196">
        <f>+O54+M54+K54</f>
        <v>180</v>
      </c>
      <c r="R54" s="196">
        <f>+Q54/H54</f>
        <v>45</v>
      </c>
      <c r="S54" s="198">
        <f>+P54/Q54</f>
        <v>4.372222222222222</v>
      </c>
      <c r="T54" s="195">
        <v>1223</v>
      </c>
      <c r="U54" s="199">
        <f>(+T54-P54)/T54</f>
        <v>0.3565004088307441</v>
      </c>
      <c r="V54" s="195">
        <v>973231</v>
      </c>
      <c r="W54" s="196">
        <v>144991</v>
      </c>
      <c r="X54" s="223">
        <f>+V54/W54</f>
        <v>6.712354559938203</v>
      </c>
      <c r="Y54" s="37"/>
    </row>
    <row r="55" spans="1:25" s="38" customFormat="1" ht="18">
      <c r="A55" s="43">
        <v>49</v>
      </c>
      <c r="B55" s="104"/>
      <c r="C55" s="191" t="s">
        <v>144</v>
      </c>
      <c r="D55" s="192">
        <v>38856</v>
      </c>
      <c r="E55" s="193" t="s">
        <v>116</v>
      </c>
      <c r="F55" s="193" t="s">
        <v>145</v>
      </c>
      <c r="G55" s="194">
        <v>10</v>
      </c>
      <c r="H55" s="194">
        <v>1</v>
      </c>
      <c r="I55" s="194">
        <v>5</v>
      </c>
      <c r="J55" s="201">
        <v>205</v>
      </c>
      <c r="K55" s="202">
        <v>41</v>
      </c>
      <c r="L55" s="201">
        <v>272</v>
      </c>
      <c r="M55" s="202">
        <v>41</v>
      </c>
      <c r="N55" s="201">
        <v>240</v>
      </c>
      <c r="O55" s="202">
        <v>38</v>
      </c>
      <c r="P55" s="203">
        <f>J55+L55+N55</f>
        <v>717</v>
      </c>
      <c r="Q55" s="202">
        <f>K55+M55+O55</f>
        <v>120</v>
      </c>
      <c r="R55" s="202">
        <f>Q55/H55</f>
        <v>120</v>
      </c>
      <c r="S55" s="200">
        <f>P55/Q55</f>
        <v>5.975</v>
      </c>
      <c r="T55" s="201">
        <v>710</v>
      </c>
      <c r="U55" s="199">
        <f>(+T55-P55)/T55</f>
        <v>-0.009859154929577466</v>
      </c>
      <c r="V55" s="201">
        <v>32611</v>
      </c>
      <c r="W55" s="202">
        <v>4838</v>
      </c>
      <c r="X55" s="222">
        <f>V55/W55</f>
        <v>6.740595287308805</v>
      </c>
      <c r="Y55" s="37"/>
    </row>
    <row r="56" spans="1:25" s="38" customFormat="1" ht="18">
      <c r="A56" s="43">
        <v>50</v>
      </c>
      <c r="B56" s="104"/>
      <c r="C56" s="191" t="s">
        <v>89</v>
      </c>
      <c r="D56" s="192">
        <v>38793</v>
      </c>
      <c r="E56" s="193" t="s">
        <v>87</v>
      </c>
      <c r="F56" s="193" t="s">
        <v>90</v>
      </c>
      <c r="G56" s="194">
        <v>33</v>
      </c>
      <c r="H56" s="194">
        <v>5</v>
      </c>
      <c r="I56" s="194">
        <v>14</v>
      </c>
      <c r="J56" s="195">
        <v>196</v>
      </c>
      <c r="K56" s="196">
        <v>48</v>
      </c>
      <c r="L56" s="195">
        <v>262</v>
      </c>
      <c r="M56" s="196">
        <v>66</v>
      </c>
      <c r="N56" s="195">
        <v>145</v>
      </c>
      <c r="O56" s="196">
        <v>31</v>
      </c>
      <c r="P56" s="197">
        <f>+N56+L56+J56</f>
        <v>603</v>
      </c>
      <c r="Q56" s="196">
        <f>+O56+M56+K56</f>
        <v>145</v>
      </c>
      <c r="R56" s="196">
        <f>+Q56/H56</f>
        <v>29</v>
      </c>
      <c r="S56" s="198">
        <f>+P56/Q56</f>
        <v>4.158620689655172</v>
      </c>
      <c r="T56" s="195">
        <v>280</v>
      </c>
      <c r="U56" s="199">
        <f>(+T56-P56)/T56</f>
        <v>-1.1535714285714285</v>
      </c>
      <c r="V56" s="195">
        <v>160243</v>
      </c>
      <c r="W56" s="196">
        <v>32285.333333333336</v>
      </c>
      <c r="X56" s="223">
        <f>+V56/W56</f>
        <v>4.963337325514165</v>
      </c>
      <c r="Y56" s="37"/>
    </row>
    <row r="57" spans="1:25" s="38" customFormat="1" ht="18">
      <c r="A57" s="43">
        <v>51</v>
      </c>
      <c r="B57" s="104"/>
      <c r="C57" s="180" t="s">
        <v>146</v>
      </c>
      <c r="D57" s="181">
        <v>38737</v>
      </c>
      <c r="E57" s="182" t="s">
        <v>23</v>
      </c>
      <c r="F57" s="182" t="s">
        <v>47</v>
      </c>
      <c r="G57" s="183">
        <v>59</v>
      </c>
      <c r="H57" s="183">
        <v>1</v>
      </c>
      <c r="I57" s="183">
        <v>14</v>
      </c>
      <c r="J57" s="184">
        <v>157.5</v>
      </c>
      <c r="K57" s="185">
        <v>45</v>
      </c>
      <c r="L57" s="184">
        <v>262.5</v>
      </c>
      <c r="M57" s="185">
        <v>75</v>
      </c>
      <c r="N57" s="184">
        <v>133</v>
      </c>
      <c r="O57" s="185">
        <v>38</v>
      </c>
      <c r="P57" s="186">
        <f>+J57+L57+N57</f>
        <v>553</v>
      </c>
      <c r="Q57" s="187">
        <f>+K57+M57+O57</f>
        <v>158</v>
      </c>
      <c r="R57" s="188">
        <f>IF(P57&lt;&gt;0,Q57/H57,"")</f>
        <v>158</v>
      </c>
      <c r="S57" s="189">
        <f>IF(P57&lt;&gt;0,P57/Q57,"")</f>
        <v>3.5</v>
      </c>
      <c r="T57" s="184"/>
      <c r="U57" s="190">
        <f>IF(T57&lt;&gt;0,-(T57-P57)/T57,"")</f>
      </c>
      <c r="V57" s="184">
        <v>1172173.5</v>
      </c>
      <c r="W57" s="185">
        <v>169537</v>
      </c>
      <c r="X57" s="224">
        <f>V57/W57</f>
        <v>6.913968632215976</v>
      </c>
      <c r="Y57" s="37"/>
    </row>
    <row r="58" spans="1:25" s="38" customFormat="1" ht="18">
      <c r="A58" s="43">
        <v>52</v>
      </c>
      <c r="B58" s="104"/>
      <c r="C58" s="180" t="s">
        <v>54</v>
      </c>
      <c r="D58" s="181">
        <v>38821</v>
      </c>
      <c r="E58" s="182" t="s">
        <v>23</v>
      </c>
      <c r="F58" s="182" t="s">
        <v>51</v>
      </c>
      <c r="G58" s="183">
        <v>32</v>
      </c>
      <c r="H58" s="183">
        <v>1</v>
      </c>
      <c r="I58" s="183">
        <v>10</v>
      </c>
      <c r="J58" s="184">
        <v>109</v>
      </c>
      <c r="K58" s="185">
        <v>26</v>
      </c>
      <c r="L58" s="184">
        <v>216</v>
      </c>
      <c r="M58" s="185">
        <v>50</v>
      </c>
      <c r="N58" s="184">
        <v>105</v>
      </c>
      <c r="O58" s="185">
        <v>25</v>
      </c>
      <c r="P58" s="186">
        <f>+J58+L58+N58</f>
        <v>430</v>
      </c>
      <c r="Q58" s="187">
        <f>+K58+M58+O58</f>
        <v>101</v>
      </c>
      <c r="R58" s="188">
        <f>IF(P58&lt;&gt;0,Q58/H58,"")</f>
        <v>101</v>
      </c>
      <c r="S58" s="189">
        <f>IF(P58&lt;&gt;0,P58/Q58,"")</f>
        <v>4.257425742574258</v>
      </c>
      <c r="T58" s="184">
        <v>546</v>
      </c>
      <c r="U58" s="190">
        <f>IF(T58&lt;&gt;0,-(T58-P58)/T58,"")</f>
        <v>-0.21245421245421245</v>
      </c>
      <c r="V58" s="184">
        <v>315647</v>
      </c>
      <c r="W58" s="185">
        <v>39122</v>
      </c>
      <c r="X58" s="224">
        <f>V58/W58</f>
        <v>8.068273605643883</v>
      </c>
      <c r="Y58" s="37"/>
    </row>
    <row r="59" spans="1:25" s="38" customFormat="1" ht="18">
      <c r="A59" s="43">
        <v>53</v>
      </c>
      <c r="B59" s="104"/>
      <c r="C59" s="191" t="s">
        <v>147</v>
      </c>
      <c r="D59" s="192">
        <v>38835</v>
      </c>
      <c r="E59" s="193" t="s">
        <v>116</v>
      </c>
      <c r="F59" s="193" t="s">
        <v>148</v>
      </c>
      <c r="G59" s="194">
        <v>5</v>
      </c>
      <c r="H59" s="194">
        <v>2</v>
      </c>
      <c r="I59" s="194">
        <v>7</v>
      </c>
      <c r="J59" s="201">
        <v>116</v>
      </c>
      <c r="K59" s="202">
        <v>20</v>
      </c>
      <c r="L59" s="201">
        <v>210.5</v>
      </c>
      <c r="M59" s="202">
        <v>38</v>
      </c>
      <c r="N59" s="201">
        <v>95</v>
      </c>
      <c r="O59" s="202">
        <v>16</v>
      </c>
      <c r="P59" s="203">
        <f>J59+L59+N59</f>
        <v>421.5</v>
      </c>
      <c r="Q59" s="202">
        <f>K59+M59+O59</f>
        <v>74</v>
      </c>
      <c r="R59" s="202">
        <f>Q59/H59</f>
        <v>37</v>
      </c>
      <c r="S59" s="200">
        <f>P59/Q59</f>
        <v>5.695945945945946</v>
      </c>
      <c r="T59" s="201">
        <v>452</v>
      </c>
      <c r="U59" s="199">
        <f>(+T59-P59)/T59</f>
        <v>0.06747787610619468</v>
      </c>
      <c r="V59" s="201">
        <v>14286.5</v>
      </c>
      <c r="W59" s="202">
        <v>2169</v>
      </c>
      <c r="X59" s="222">
        <f>V59/W59</f>
        <v>6.586675887505763</v>
      </c>
      <c r="Y59" s="37"/>
    </row>
    <row r="60" spans="1:25" s="38" customFormat="1" ht="18">
      <c r="A60" s="43">
        <v>54</v>
      </c>
      <c r="B60" s="104"/>
      <c r="C60" s="180" t="s">
        <v>66</v>
      </c>
      <c r="D60" s="181">
        <v>38835</v>
      </c>
      <c r="E60" s="182" t="s">
        <v>23</v>
      </c>
      <c r="F60" s="182" t="s">
        <v>46</v>
      </c>
      <c r="G60" s="183">
        <v>40</v>
      </c>
      <c r="H60" s="183">
        <v>2</v>
      </c>
      <c r="I60" s="183">
        <v>8</v>
      </c>
      <c r="J60" s="184">
        <v>96</v>
      </c>
      <c r="K60" s="185">
        <v>17</v>
      </c>
      <c r="L60" s="184">
        <v>153</v>
      </c>
      <c r="M60" s="185">
        <v>28</v>
      </c>
      <c r="N60" s="184">
        <v>114.5</v>
      </c>
      <c r="O60" s="185">
        <v>23</v>
      </c>
      <c r="P60" s="186">
        <f>+J60+L60+N60</f>
        <v>363.5</v>
      </c>
      <c r="Q60" s="187">
        <f>+K60+M60+O60</f>
        <v>68</v>
      </c>
      <c r="R60" s="188">
        <f>IF(P60&lt;&gt;0,Q60/H60,"")</f>
        <v>34</v>
      </c>
      <c r="S60" s="189">
        <f>IF(P60&lt;&gt;0,P60/Q60,"")</f>
        <v>5.345588235294118</v>
      </c>
      <c r="T60" s="184">
        <v>1671.5</v>
      </c>
      <c r="U60" s="190">
        <f>IF(T60&lt;&gt;0,-(T60-P60)/T60,"")</f>
        <v>-0.7825306610828597</v>
      </c>
      <c r="V60" s="184">
        <v>237294.5</v>
      </c>
      <c r="W60" s="185">
        <v>30010</v>
      </c>
      <c r="X60" s="224">
        <f>V60/W60</f>
        <v>7.907180939686771</v>
      </c>
      <c r="Y60" s="37"/>
    </row>
    <row r="61" spans="1:25" s="38" customFormat="1" ht="18">
      <c r="A61" s="43">
        <v>55</v>
      </c>
      <c r="B61" s="104"/>
      <c r="C61" s="180" t="s">
        <v>109</v>
      </c>
      <c r="D61" s="181">
        <v>38807</v>
      </c>
      <c r="E61" s="182" t="s">
        <v>23</v>
      </c>
      <c r="F61" s="182" t="s">
        <v>25</v>
      </c>
      <c r="G61" s="183">
        <v>77</v>
      </c>
      <c r="H61" s="183">
        <v>1</v>
      </c>
      <c r="I61" s="183">
        <v>10</v>
      </c>
      <c r="J61" s="184">
        <v>96</v>
      </c>
      <c r="K61" s="185">
        <v>23</v>
      </c>
      <c r="L61" s="184">
        <v>101</v>
      </c>
      <c r="M61" s="185">
        <v>23</v>
      </c>
      <c r="N61" s="184">
        <v>62</v>
      </c>
      <c r="O61" s="185">
        <v>14</v>
      </c>
      <c r="P61" s="186">
        <f>+J61+L61+N61</f>
        <v>259</v>
      </c>
      <c r="Q61" s="187">
        <f>+K61+M61+O61</f>
        <v>60</v>
      </c>
      <c r="R61" s="188">
        <f>IF(P61&lt;&gt;0,Q61/H61,"")</f>
        <v>60</v>
      </c>
      <c r="S61" s="189">
        <f>IF(P61&lt;&gt;0,P61/Q61,"")</f>
        <v>4.316666666666666</v>
      </c>
      <c r="T61" s="184">
        <v>226</v>
      </c>
      <c r="U61" s="190">
        <f>IF(T61&lt;&gt;0,-(T61-P61)/T61,"")</f>
        <v>0.14601769911504425</v>
      </c>
      <c r="V61" s="184">
        <v>887632.5</v>
      </c>
      <c r="W61" s="185">
        <v>122377</v>
      </c>
      <c r="X61" s="224">
        <f>V61/W61</f>
        <v>7.253262459449079</v>
      </c>
      <c r="Y61" s="37"/>
    </row>
    <row r="62" spans="1:25" s="38" customFormat="1" ht="18">
      <c r="A62" s="43">
        <v>56</v>
      </c>
      <c r="B62" s="104"/>
      <c r="C62" s="180" t="s">
        <v>56</v>
      </c>
      <c r="D62" s="181">
        <v>38828</v>
      </c>
      <c r="E62" s="182" t="s">
        <v>23</v>
      </c>
      <c r="F62" s="182" t="s">
        <v>49</v>
      </c>
      <c r="G62" s="183">
        <v>59</v>
      </c>
      <c r="H62" s="183">
        <v>2</v>
      </c>
      <c r="I62" s="183">
        <v>9</v>
      </c>
      <c r="J62" s="184">
        <v>92</v>
      </c>
      <c r="K62" s="185">
        <v>23</v>
      </c>
      <c r="L62" s="184">
        <v>96</v>
      </c>
      <c r="M62" s="185">
        <v>24</v>
      </c>
      <c r="N62" s="184">
        <v>56</v>
      </c>
      <c r="O62" s="185">
        <v>14</v>
      </c>
      <c r="P62" s="186">
        <f>+J62+L62+N62</f>
        <v>244</v>
      </c>
      <c r="Q62" s="187">
        <f>+K62+M62+O62</f>
        <v>61</v>
      </c>
      <c r="R62" s="188">
        <f>IF(P62&lt;&gt;0,Q62/H62,"")</f>
        <v>30.5</v>
      </c>
      <c r="S62" s="189">
        <f>IF(P62&lt;&gt;0,P62/Q62,"")</f>
        <v>4</v>
      </c>
      <c r="T62" s="184">
        <v>1248</v>
      </c>
      <c r="U62" s="190">
        <f>IF(T62&lt;&gt;0,-(T62-P62)/T62,"")</f>
        <v>-0.8044871794871795</v>
      </c>
      <c r="V62" s="184">
        <v>764809.5</v>
      </c>
      <c r="W62" s="185">
        <v>97664</v>
      </c>
      <c r="X62" s="224">
        <f>V62/W62</f>
        <v>7.831027809633028</v>
      </c>
      <c r="Y62" s="37"/>
    </row>
    <row r="63" spans="1:25" s="38" customFormat="1" ht="18">
      <c r="A63" s="43">
        <v>57</v>
      </c>
      <c r="B63" s="104"/>
      <c r="C63" s="180" t="s">
        <v>149</v>
      </c>
      <c r="D63" s="181">
        <v>38667</v>
      </c>
      <c r="E63" s="182" t="s">
        <v>23</v>
      </c>
      <c r="F63" s="182" t="s">
        <v>46</v>
      </c>
      <c r="G63" s="183">
        <v>52</v>
      </c>
      <c r="H63" s="183">
        <v>1</v>
      </c>
      <c r="I63" s="183">
        <v>26</v>
      </c>
      <c r="J63" s="184">
        <v>0</v>
      </c>
      <c r="K63" s="185">
        <v>0</v>
      </c>
      <c r="L63" s="184">
        <v>0</v>
      </c>
      <c r="M63" s="185">
        <v>0</v>
      </c>
      <c r="N63" s="184">
        <v>230</v>
      </c>
      <c r="O63" s="185">
        <v>46</v>
      </c>
      <c r="P63" s="186">
        <f>+J63+L63+N63</f>
        <v>230</v>
      </c>
      <c r="Q63" s="187">
        <f>+K63+M63+O63</f>
        <v>46</v>
      </c>
      <c r="R63" s="188">
        <f>IF(P63&lt;&gt;0,Q63/H63,"")</f>
        <v>46</v>
      </c>
      <c r="S63" s="189">
        <f>IF(P63&lt;&gt;0,P63/Q63,"")</f>
        <v>5</v>
      </c>
      <c r="T63" s="184"/>
      <c r="U63" s="190">
        <f>IF(T63&lt;&gt;0,-(T63-P63)/T63,"")</f>
      </c>
      <c r="V63" s="184">
        <v>1007600.5</v>
      </c>
      <c r="W63" s="185">
        <v>142646</v>
      </c>
      <c r="X63" s="224">
        <f>V63/W63</f>
        <v>7.063643565189349</v>
      </c>
      <c r="Y63" s="37"/>
    </row>
    <row r="64" spans="1:27" s="38" customFormat="1" ht="18">
      <c r="A64" s="43">
        <v>58</v>
      </c>
      <c r="B64" s="104"/>
      <c r="C64" s="180" t="s">
        <v>110</v>
      </c>
      <c r="D64" s="181">
        <v>38695</v>
      </c>
      <c r="E64" s="182" t="s">
        <v>26</v>
      </c>
      <c r="F64" s="193" t="s">
        <v>45</v>
      </c>
      <c r="G64" s="183">
        <v>77</v>
      </c>
      <c r="H64" s="183">
        <v>2</v>
      </c>
      <c r="I64" s="183">
        <v>51</v>
      </c>
      <c r="J64" s="195">
        <v>12</v>
      </c>
      <c r="K64" s="196">
        <v>3</v>
      </c>
      <c r="L64" s="195">
        <v>102</v>
      </c>
      <c r="M64" s="196">
        <v>23</v>
      </c>
      <c r="N64" s="195">
        <v>62</v>
      </c>
      <c r="O64" s="196">
        <v>14</v>
      </c>
      <c r="P64" s="197">
        <f>+N64+L64+J64</f>
        <v>176</v>
      </c>
      <c r="Q64" s="196">
        <f>+O64+M64+K64</f>
        <v>40</v>
      </c>
      <c r="R64" s="196">
        <f>+Q64/H64</f>
        <v>20</v>
      </c>
      <c r="S64" s="198">
        <f>+P64/Q64</f>
        <v>4.4</v>
      </c>
      <c r="T64" s="195"/>
      <c r="U64" s="199"/>
      <c r="V64" s="195">
        <v>1926313</v>
      </c>
      <c r="W64" s="196">
        <v>282206</v>
      </c>
      <c r="X64" s="223">
        <f>+V64/W64</f>
        <v>6.825910859443102</v>
      </c>
      <c r="Y64" s="37"/>
      <c r="AA64" s="37"/>
    </row>
    <row r="65" spans="1:25" s="39" customFormat="1" ht="18">
      <c r="A65" s="43">
        <v>59</v>
      </c>
      <c r="B65" s="104"/>
      <c r="C65" s="191" t="s">
        <v>150</v>
      </c>
      <c r="D65" s="192">
        <v>38779</v>
      </c>
      <c r="E65" s="193" t="s">
        <v>116</v>
      </c>
      <c r="F65" s="193" t="s">
        <v>151</v>
      </c>
      <c r="G65" s="194">
        <v>10</v>
      </c>
      <c r="H65" s="194">
        <v>1</v>
      </c>
      <c r="I65" s="194">
        <v>16</v>
      </c>
      <c r="J65" s="201">
        <v>64</v>
      </c>
      <c r="K65" s="202">
        <v>16</v>
      </c>
      <c r="L65" s="201">
        <v>30</v>
      </c>
      <c r="M65" s="202">
        <v>6</v>
      </c>
      <c r="N65" s="201">
        <v>75</v>
      </c>
      <c r="O65" s="202">
        <v>15</v>
      </c>
      <c r="P65" s="203">
        <f>J65+L65+N65</f>
        <v>169</v>
      </c>
      <c r="Q65" s="202">
        <f>K65+M65+O65</f>
        <v>37</v>
      </c>
      <c r="R65" s="202">
        <f>Q65/H65</f>
        <v>37</v>
      </c>
      <c r="S65" s="200">
        <f>P65/Q65</f>
        <v>4.5675675675675675</v>
      </c>
      <c r="T65" s="201">
        <v>450</v>
      </c>
      <c r="U65" s="199">
        <f>(+T65-P65)/T65</f>
        <v>0.6244444444444445</v>
      </c>
      <c r="V65" s="201">
        <v>52118</v>
      </c>
      <c r="W65" s="202">
        <v>10568</v>
      </c>
      <c r="X65" s="222">
        <f>V65/W65</f>
        <v>4.931680545041635</v>
      </c>
      <c r="Y65" s="37"/>
    </row>
    <row r="66" spans="1:25" s="38" customFormat="1" ht="18">
      <c r="A66" s="43">
        <v>60</v>
      </c>
      <c r="B66" s="104"/>
      <c r="C66" s="191" t="s">
        <v>70</v>
      </c>
      <c r="D66" s="192">
        <v>38842</v>
      </c>
      <c r="E66" s="193" t="s">
        <v>24</v>
      </c>
      <c r="F66" s="193" t="s">
        <v>71</v>
      </c>
      <c r="G66" s="194">
        <v>40</v>
      </c>
      <c r="H66" s="194">
        <v>3</v>
      </c>
      <c r="I66" s="194">
        <v>7</v>
      </c>
      <c r="J66" s="195">
        <v>52</v>
      </c>
      <c r="K66" s="196">
        <v>13</v>
      </c>
      <c r="L66" s="195">
        <v>71</v>
      </c>
      <c r="M66" s="196">
        <v>17</v>
      </c>
      <c r="N66" s="195">
        <v>44</v>
      </c>
      <c r="O66" s="196">
        <v>11</v>
      </c>
      <c r="P66" s="197">
        <f>J66+L66+N66</f>
        <v>167</v>
      </c>
      <c r="Q66" s="196">
        <f>K66+M66+O66</f>
        <v>41</v>
      </c>
      <c r="R66" s="196">
        <f>+Q66/H66</f>
        <v>13.666666666666666</v>
      </c>
      <c r="S66" s="198">
        <f>+P66/Q66</f>
        <v>4.073170731707317</v>
      </c>
      <c r="T66" s="195">
        <v>900</v>
      </c>
      <c r="U66" s="199">
        <f>(+T66-P66)/T66</f>
        <v>0.8144444444444444</v>
      </c>
      <c r="V66" s="201">
        <v>63210.5</v>
      </c>
      <c r="W66" s="202">
        <v>10972</v>
      </c>
      <c r="X66" s="222">
        <f>V66/W66</f>
        <v>5.761073641997813</v>
      </c>
      <c r="Y66" s="37"/>
    </row>
    <row r="67" spans="1:25" s="38" customFormat="1" ht="18">
      <c r="A67" s="43">
        <v>61</v>
      </c>
      <c r="B67" s="104"/>
      <c r="C67" s="191" t="s">
        <v>152</v>
      </c>
      <c r="D67" s="192">
        <v>38744</v>
      </c>
      <c r="E67" s="193" t="s">
        <v>116</v>
      </c>
      <c r="F67" s="193" t="s">
        <v>153</v>
      </c>
      <c r="G67" s="194">
        <v>7</v>
      </c>
      <c r="H67" s="194">
        <v>2</v>
      </c>
      <c r="I67" s="194">
        <v>18</v>
      </c>
      <c r="J67" s="201">
        <v>63</v>
      </c>
      <c r="K67" s="202">
        <v>9</v>
      </c>
      <c r="L67" s="201">
        <v>58</v>
      </c>
      <c r="M67" s="202">
        <v>7</v>
      </c>
      <c r="N67" s="201">
        <v>12</v>
      </c>
      <c r="O67" s="202">
        <v>3</v>
      </c>
      <c r="P67" s="203">
        <f>J67+L67+N67</f>
        <v>133</v>
      </c>
      <c r="Q67" s="202">
        <f>K67+M67+O67</f>
        <v>19</v>
      </c>
      <c r="R67" s="202">
        <f>Q67/H67</f>
        <v>9.5</v>
      </c>
      <c r="S67" s="200">
        <f>P67/Q67</f>
        <v>7</v>
      </c>
      <c r="T67" s="201">
        <v>10</v>
      </c>
      <c r="U67" s="199">
        <f>(+T67-P67)/T67</f>
        <v>-12.3</v>
      </c>
      <c r="V67" s="201">
        <v>77651.5</v>
      </c>
      <c r="W67" s="202">
        <v>12032</v>
      </c>
      <c r="X67" s="222">
        <f>V67/W67</f>
        <v>6.4537483377659575</v>
      </c>
      <c r="Y67" s="37"/>
    </row>
    <row r="68" spans="1:25" s="38" customFormat="1" ht="18">
      <c r="A68" s="43">
        <v>62</v>
      </c>
      <c r="B68" s="104"/>
      <c r="C68" s="180" t="s">
        <v>154</v>
      </c>
      <c r="D68" s="181">
        <v>38653</v>
      </c>
      <c r="E68" s="182" t="s">
        <v>27</v>
      </c>
      <c r="F68" s="182" t="s">
        <v>120</v>
      </c>
      <c r="G68" s="183">
        <v>3</v>
      </c>
      <c r="H68" s="183">
        <v>1</v>
      </c>
      <c r="I68" s="183">
        <v>15</v>
      </c>
      <c r="J68" s="204">
        <v>0</v>
      </c>
      <c r="K68" s="205">
        <v>0</v>
      </c>
      <c r="L68" s="204">
        <v>0</v>
      </c>
      <c r="M68" s="205">
        <v>0</v>
      </c>
      <c r="N68" s="204">
        <v>92</v>
      </c>
      <c r="O68" s="205">
        <v>23</v>
      </c>
      <c r="P68" s="206">
        <f>+J68+L68+N68</f>
        <v>92</v>
      </c>
      <c r="Q68" s="205">
        <f>+K68+M68+O68</f>
        <v>23</v>
      </c>
      <c r="R68" s="205">
        <f>IF(P68&lt;&gt;0,Q68/H68,"")</f>
        <v>23</v>
      </c>
      <c r="S68" s="207">
        <f>IF(P68&lt;&gt;0,P68/Q68,"")</f>
        <v>4</v>
      </c>
      <c r="T68" s="204"/>
      <c r="U68" s="190">
        <f>IF(T68&lt;&gt;0,-(T68-P68)/T68,"")</f>
      </c>
      <c r="V68" s="204">
        <v>46833</v>
      </c>
      <c r="W68" s="205">
        <v>7418</v>
      </c>
      <c r="X68" s="225">
        <f>V68/W68</f>
        <v>6.313426799676463</v>
      </c>
      <c r="Y68" s="37"/>
    </row>
    <row r="69" spans="1:25" s="38" customFormat="1" ht="18">
      <c r="A69" s="43">
        <v>63</v>
      </c>
      <c r="B69" s="104"/>
      <c r="C69" s="191" t="s">
        <v>155</v>
      </c>
      <c r="D69" s="192">
        <v>38814</v>
      </c>
      <c r="E69" s="193" t="s">
        <v>116</v>
      </c>
      <c r="F69" s="193" t="s">
        <v>141</v>
      </c>
      <c r="G69" s="194">
        <v>14</v>
      </c>
      <c r="H69" s="194">
        <v>1</v>
      </c>
      <c r="I69" s="194">
        <v>11</v>
      </c>
      <c r="J69" s="201">
        <v>0</v>
      </c>
      <c r="K69" s="202">
        <v>0</v>
      </c>
      <c r="L69" s="201">
        <v>8</v>
      </c>
      <c r="M69" s="202">
        <v>2</v>
      </c>
      <c r="N69" s="201">
        <v>16</v>
      </c>
      <c r="O69" s="202">
        <v>4</v>
      </c>
      <c r="P69" s="203">
        <f>J69+L69+N69</f>
        <v>24</v>
      </c>
      <c r="Q69" s="202">
        <f>K69+M69+O69</f>
        <v>6</v>
      </c>
      <c r="R69" s="202">
        <f>Q69/H69</f>
        <v>6</v>
      </c>
      <c r="S69" s="200">
        <f>P69/Q69</f>
        <v>4</v>
      </c>
      <c r="T69" s="201">
        <v>360</v>
      </c>
      <c r="U69" s="199">
        <f>(+T69-P69)/T69</f>
        <v>0.9333333333333333</v>
      </c>
      <c r="V69" s="201">
        <v>87917</v>
      </c>
      <c r="W69" s="202">
        <v>12912</v>
      </c>
      <c r="X69" s="222">
        <f>V69/W69</f>
        <v>6.808937422552664</v>
      </c>
      <c r="Y69" s="37"/>
    </row>
    <row r="70" spans="1:25" s="38" customFormat="1" ht="18">
      <c r="A70" s="43">
        <v>64</v>
      </c>
      <c r="B70" s="104"/>
      <c r="C70" s="191" t="s">
        <v>156</v>
      </c>
      <c r="D70" s="192">
        <v>38562</v>
      </c>
      <c r="E70" s="193" t="s">
        <v>116</v>
      </c>
      <c r="F70" s="193" t="s">
        <v>157</v>
      </c>
      <c r="G70" s="194">
        <v>17</v>
      </c>
      <c r="H70" s="194">
        <v>1</v>
      </c>
      <c r="I70" s="194">
        <v>19</v>
      </c>
      <c r="J70" s="201">
        <v>8</v>
      </c>
      <c r="K70" s="202">
        <v>2</v>
      </c>
      <c r="L70" s="201">
        <v>4</v>
      </c>
      <c r="M70" s="202">
        <v>1</v>
      </c>
      <c r="N70" s="201">
        <v>8</v>
      </c>
      <c r="O70" s="202">
        <v>2</v>
      </c>
      <c r="P70" s="203">
        <f>J70+L70+N70</f>
        <v>20</v>
      </c>
      <c r="Q70" s="202">
        <f>K70+M70+O70</f>
        <v>5</v>
      </c>
      <c r="R70" s="202">
        <f>Q70/H70</f>
        <v>5</v>
      </c>
      <c r="S70" s="200">
        <f>P70/Q70</f>
        <v>4</v>
      </c>
      <c r="T70" s="201"/>
      <c r="U70" s="199"/>
      <c r="V70" s="201">
        <v>126441</v>
      </c>
      <c r="W70" s="202">
        <v>19377</v>
      </c>
      <c r="X70" s="222">
        <f>V70/W70</f>
        <v>6.525313516024152</v>
      </c>
      <c r="Y70" s="37"/>
    </row>
    <row r="71" spans="1:30" s="39" customFormat="1" ht="19.5" thickBot="1">
      <c r="A71" s="43">
        <v>65</v>
      </c>
      <c r="B71" s="226"/>
      <c r="C71" s="227" t="s">
        <v>158</v>
      </c>
      <c r="D71" s="228">
        <v>38506</v>
      </c>
      <c r="E71" s="229" t="s">
        <v>26</v>
      </c>
      <c r="F71" s="230" t="s">
        <v>159</v>
      </c>
      <c r="G71" s="231">
        <v>106</v>
      </c>
      <c r="H71" s="231">
        <v>1</v>
      </c>
      <c r="I71" s="231">
        <v>54</v>
      </c>
      <c r="J71" s="232"/>
      <c r="K71" s="233"/>
      <c r="L71" s="232"/>
      <c r="M71" s="233"/>
      <c r="N71" s="232">
        <v>18</v>
      </c>
      <c r="O71" s="233">
        <v>3</v>
      </c>
      <c r="P71" s="234">
        <f>+N71+L71+J71</f>
        <v>18</v>
      </c>
      <c r="Q71" s="233">
        <f>+O71+M71+K71</f>
        <v>3</v>
      </c>
      <c r="R71" s="233">
        <f>+Q71/H71</f>
        <v>3</v>
      </c>
      <c r="S71" s="235">
        <f>+P71/Q71</f>
        <v>6</v>
      </c>
      <c r="T71" s="232">
        <v>12</v>
      </c>
      <c r="U71" s="236">
        <f>(+T71-P71)/T71</f>
        <v>-0.5</v>
      </c>
      <c r="V71" s="232">
        <v>1517693</v>
      </c>
      <c r="W71" s="233">
        <v>236683</v>
      </c>
      <c r="X71" s="237">
        <f>+V71/W71</f>
        <v>6.412344781839</v>
      </c>
      <c r="Y71" s="37"/>
      <c r="Z71" s="37"/>
      <c r="AA71" s="41"/>
      <c r="AB71" s="41"/>
      <c r="AC71" s="41"/>
      <c r="AD71" s="41"/>
    </row>
    <row r="72" spans="1:30" s="8" customFormat="1" ht="19.5" thickBot="1">
      <c r="A72" s="113"/>
      <c r="B72" s="125"/>
      <c r="C72" s="126"/>
      <c r="D72" s="127"/>
      <c r="E72" s="127"/>
      <c r="F72" s="128"/>
      <c r="G72" s="123"/>
      <c r="H72" s="114"/>
      <c r="I72" s="114"/>
      <c r="J72" s="115"/>
      <c r="K72" s="116"/>
      <c r="L72" s="115"/>
      <c r="M72" s="116"/>
      <c r="N72" s="115"/>
      <c r="O72" s="116"/>
      <c r="P72" s="117"/>
      <c r="Q72" s="118"/>
      <c r="R72" s="119"/>
      <c r="S72" s="120"/>
      <c r="T72" s="115"/>
      <c r="U72" s="121"/>
      <c r="V72" s="115"/>
      <c r="W72" s="121"/>
      <c r="X72" s="122"/>
      <c r="Y72" s="6"/>
      <c r="Z72" s="7"/>
      <c r="AA72" s="6"/>
      <c r="AB72" s="6"/>
      <c r="AC72" s="6"/>
      <c r="AD72" s="6"/>
    </row>
    <row r="73" spans="1:30" s="20" customFormat="1" ht="15.75" thickBot="1">
      <c r="A73" s="25"/>
      <c r="B73" s="147" t="s">
        <v>38</v>
      </c>
      <c r="C73" s="148"/>
      <c r="D73" s="148"/>
      <c r="E73" s="148"/>
      <c r="F73" s="148"/>
      <c r="G73" s="124"/>
      <c r="H73" s="27">
        <f>SUM(H7:H72)</f>
        <v>1216</v>
      </c>
      <c r="I73" s="26"/>
      <c r="J73" s="28"/>
      <c r="K73" s="29"/>
      <c r="L73" s="28"/>
      <c r="M73" s="29"/>
      <c r="N73" s="28"/>
      <c r="O73" s="29"/>
      <c r="P73" s="28">
        <f>SUM(P7:P72)</f>
        <v>1105387</v>
      </c>
      <c r="Q73" s="29">
        <f>SUM(Q7:Q72)</f>
        <v>162471</v>
      </c>
      <c r="R73" s="30">
        <f>P73/H73</f>
        <v>909.0353618421053</v>
      </c>
      <c r="S73" s="31">
        <f>P73/Q73</f>
        <v>6.803595718620554</v>
      </c>
      <c r="T73" s="28"/>
      <c r="U73" s="32"/>
      <c r="V73" s="42"/>
      <c r="W73" s="33"/>
      <c r="X73" s="34"/>
      <c r="Z73" s="21"/>
      <c r="AD73" s="20" t="s">
        <v>39</v>
      </c>
    </row>
    <row r="74" spans="20:24" ht="18">
      <c r="T74" s="149" t="s">
        <v>40</v>
      </c>
      <c r="U74" s="149"/>
      <c r="V74" s="149"/>
      <c r="W74" s="149"/>
      <c r="X74" s="149"/>
    </row>
    <row r="75" spans="20:24" ht="18">
      <c r="T75" s="150"/>
      <c r="U75" s="150"/>
      <c r="V75" s="150"/>
      <c r="W75" s="150"/>
      <c r="X75" s="150"/>
    </row>
    <row r="76" spans="20:24" ht="18">
      <c r="T76" s="150"/>
      <c r="U76" s="150"/>
      <c r="V76" s="150"/>
      <c r="W76" s="150"/>
      <c r="X76" s="150"/>
    </row>
    <row r="77" spans="1:24" ht="18">
      <c r="A77" s="144" t="s">
        <v>91</v>
      </c>
      <c r="B77" s="145"/>
      <c r="C77" s="145"/>
      <c r="D77" s="145"/>
      <c r="E77" s="145"/>
      <c r="F77" s="145"/>
      <c r="G77" s="145"/>
      <c r="H77" s="145"/>
      <c r="I77" s="145"/>
      <c r="J77" s="145"/>
      <c r="K77" s="145"/>
      <c r="L77" s="145"/>
      <c r="M77" s="145"/>
      <c r="N77" s="145"/>
      <c r="O77" s="145"/>
      <c r="P77" s="145"/>
      <c r="Q77" s="145"/>
      <c r="R77" s="145"/>
      <c r="S77" s="145"/>
      <c r="T77" s="145"/>
      <c r="U77" s="145"/>
      <c r="V77" s="145"/>
      <c r="W77" s="145"/>
      <c r="X77" s="145"/>
    </row>
    <row r="78" spans="1:24" ht="18">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row>
    <row r="79" spans="1:24" ht="18">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row>
    <row r="80" spans="1:24" ht="18">
      <c r="A80" s="145"/>
      <c r="B80" s="145"/>
      <c r="C80" s="145"/>
      <c r="D80" s="145"/>
      <c r="E80" s="145"/>
      <c r="F80" s="145"/>
      <c r="G80" s="145"/>
      <c r="H80" s="145"/>
      <c r="I80" s="145"/>
      <c r="J80" s="145"/>
      <c r="K80" s="145"/>
      <c r="L80" s="145"/>
      <c r="M80" s="145"/>
      <c r="N80" s="145"/>
      <c r="O80" s="145"/>
      <c r="P80" s="145"/>
      <c r="Q80" s="145"/>
      <c r="R80" s="145"/>
      <c r="S80" s="145"/>
      <c r="T80" s="145"/>
      <c r="U80" s="145"/>
      <c r="V80" s="145"/>
      <c r="W80" s="145"/>
      <c r="X80" s="145"/>
    </row>
    <row r="81" spans="1:30" ht="18">
      <c r="A81" s="145"/>
      <c r="B81" s="145"/>
      <c r="C81" s="145"/>
      <c r="D81" s="145"/>
      <c r="E81" s="145"/>
      <c r="F81" s="145"/>
      <c r="G81" s="145"/>
      <c r="H81" s="145"/>
      <c r="I81" s="145"/>
      <c r="J81" s="145"/>
      <c r="K81" s="145"/>
      <c r="L81" s="145"/>
      <c r="M81" s="145"/>
      <c r="N81" s="145"/>
      <c r="O81" s="145"/>
      <c r="P81" s="145"/>
      <c r="Q81" s="145"/>
      <c r="R81" s="145"/>
      <c r="S81" s="145"/>
      <c r="T81" s="145"/>
      <c r="U81" s="145"/>
      <c r="V81" s="145"/>
      <c r="W81" s="145"/>
      <c r="X81" s="145"/>
      <c r="AD81" s="5" t="s">
        <v>39</v>
      </c>
    </row>
  </sheetData>
  <mergeCells count="20">
    <mergeCell ref="A77:X81"/>
    <mergeCell ref="V5:X5"/>
    <mergeCell ref="B73:F73"/>
    <mergeCell ref="T74:X76"/>
    <mergeCell ref="C5:C6"/>
    <mergeCell ref="D5:D6"/>
    <mergeCell ref="E5:E6"/>
    <mergeCell ref="F5:F6"/>
    <mergeCell ref="J5:K5"/>
    <mergeCell ref="P5:S5"/>
    <mergeCell ref="A1:X1"/>
    <mergeCell ref="A2:X2"/>
    <mergeCell ref="O3:X3"/>
    <mergeCell ref="A4:X4"/>
    <mergeCell ref="G5:G6"/>
    <mergeCell ref="T5:U5"/>
    <mergeCell ref="L5:M5"/>
    <mergeCell ref="N5:O5"/>
    <mergeCell ref="H5:H6"/>
    <mergeCell ref="I5:I6"/>
  </mergeCells>
  <printOptions/>
  <pageMargins left="0.33" right="0.22" top="1" bottom="1" header="0.5" footer="0.5"/>
  <pageSetup orientation="portrait" paperSize="9" scale="35" r:id="rId2"/>
  <ignoredErrors>
    <ignoredError sqref="X12:X37 X9:X10 P12:Q44 R11:U11 X11 R12:U22 P47:P67" formula="1"/>
    <ignoredError sqref="R23:U43 R59:S66 R69:S69 Q59:Q66 Q48:Q58 R48:S58 U59:U66 P68 U67:U69 R47:S47 Q47 Q67:Q68 R67:S68 X48:X66" formula="1" unlockedFormula="1"/>
    <ignoredError sqref="V23:V44 R44:U44 R70:S71 Q69:Q71 R45:S46 Q45:Q46 T45:T71 U70:U71 U45:U58 V45:W71 X45:X47 X67:X71" unlockedFormula="1"/>
    <ignoredError sqref="D16" twoDigitTextYear="1"/>
  </ignoredErrors>
  <drawing r:id="rId1"/>
</worksheet>
</file>

<file path=xl/worksheets/sheet2.xml><?xml version="1.0" encoding="utf-8"?>
<worksheet xmlns="http://schemas.openxmlformats.org/spreadsheetml/2006/main" xmlns:r="http://schemas.openxmlformats.org/officeDocument/2006/relationships">
  <dimension ref="A1:X28"/>
  <sheetViews>
    <sheetView zoomScale="80" zoomScaleNormal="80" workbookViewId="0" topLeftCell="A1">
      <selection activeCell="C3" sqref="C3"/>
    </sheetView>
  </sheetViews>
  <sheetFormatPr defaultColWidth="9.140625" defaultRowHeight="12.75"/>
  <cols>
    <col min="1" max="1" width="3.57421875" style="22" bestFit="1" customWidth="1"/>
    <col min="2" max="2" width="1.7109375" style="9" customWidth="1"/>
    <col min="3" max="3" width="41.57421875" style="5" bestFit="1" customWidth="1"/>
    <col min="4" max="4" width="9.8515625" style="5" hidden="1" customWidth="1"/>
    <col min="5" max="5" width="13.00390625" style="5" bestFit="1" customWidth="1"/>
    <col min="6" max="6" width="19.57421875" style="10" hidden="1" customWidth="1"/>
    <col min="7" max="7" width="6.421875" style="11" hidden="1" customWidth="1"/>
    <col min="8" max="8" width="7.28125" style="11" bestFit="1" customWidth="1"/>
    <col min="9" max="9" width="8.421875" style="11" customWidth="1"/>
    <col min="10" max="10" width="11.57421875" style="5" hidden="1" customWidth="1"/>
    <col min="11" max="11" width="9.00390625" style="5" hidden="1" customWidth="1"/>
    <col min="12" max="12" width="11.57421875" style="5" hidden="1" customWidth="1"/>
    <col min="13" max="13" width="9.00390625" style="5" hidden="1" customWidth="1"/>
    <col min="14" max="14" width="11.57421875" style="5" hidden="1" customWidth="1"/>
    <col min="15" max="15" width="9.00390625" style="5" hidden="1" customWidth="1"/>
    <col min="16" max="16" width="14.421875" style="19" bestFit="1" customWidth="1"/>
    <col min="17" max="17" width="9.28125" style="5" bestFit="1" customWidth="1"/>
    <col min="18" max="18" width="8.140625" style="5" bestFit="1" customWidth="1"/>
    <col min="19" max="19" width="6.140625" style="5" bestFit="1" customWidth="1"/>
    <col min="20" max="20" width="12.7109375" style="18" hidden="1" customWidth="1"/>
    <col min="21" max="21" width="8.421875" style="5" hidden="1" customWidth="1"/>
    <col min="22" max="22" width="16.140625" style="18" bestFit="1" customWidth="1"/>
    <col min="23" max="23" width="12.140625" style="5" bestFit="1" customWidth="1"/>
    <col min="24" max="24" width="6.140625" style="5" bestFit="1" customWidth="1"/>
    <col min="25" max="16384" width="38.57421875" style="5" customWidth="1"/>
  </cols>
  <sheetData>
    <row r="1" spans="1:24" s="94" customFormat="1" ht="19.5">
      <c r="A1" s="109" t="s">
        <v>77</v>
      </c>
      <c r="B1" s="110"/>
      <c r="C1" s="110"/>
      <c r="D1" s="110"/>
      <c r="E1" s="110"/>
      <c r="F1" s="110"/>
      <c r="G1" s="110"/>
      <c r="H1" s="110"/>
      <c r="I1" s="110"/>
      <c r="J1" s="110"/>
      <c r="K1" s="110"/>
      <c r="L1" s="110"/>
      <c r="M1" s="110"/>
      <c r="N1" s="110"/>
      <c r="O1" s="110"/>
      <c r="P1" s="110"/>
      <c r="Q1" s="110"/>
      <c r="R1" s="110"/>
      <c r="S1" s="110"/>
      <c r="T1" s="110"/>
      <c r="U1" s="110"/>
      <c r="V1" s="110"/>
      <c r="W1" s="110"/>
      <c r="X1" s="111"/>
    </row>
    <row r="2" spans="1:24" s="94" customFormat="1" ht="19.5">
      <c r="A2" s="112" t="s">
        <v>62</v>
      </c>
      <c r="B2" s="106"/>
      <c r="C2" s="106"/>
      <c r="D2" s="106"/>
      <c r="E2" s="106"/>
      <c r="F2" s="106"/>
      <c r="G2" s="106"/>
      <c r="H2" s="106"/>
      <c r="I2" s="106"/>
      <c r="J2" s="106"/>
      <c r="K2" s="106"/>
      <c r="L2" s="106"/>
      <c r="M2" s="106"/>
      <c r="N2" s="106"/>
      <c r="O2" s="106"/>
      <c r="P2" s="106"/>
      <c r="Q2" s="106"/>
      <c r="R2" s="106"/>
      <c r="S2" s="106"/>
      <c r="T2" s="106"/>
      <c r="U2" s="106"/>
      <c r="V2" s="106"/>
      <c r="W2" s="106"/>
      <c r="X2" s="107"/>
    </row>
    <row r="3" spans="1:24" s="94" customFormat="1" ht="20.25" thickBot="1">
      <c r="A3" s="95"/>
      <c r="B3" s="96"/>
      <c r="C3" s="97" t="s">
        <v>76</v>
      </c>
      <c r="D3" s="161" t="s">
        <v>112</v>
      </c>
      <c r="E3" s="162"/>
      <c r="F3" s="162"/>
      <c r="G3" s="162"/>
      <c r="H3" s="162"/>
      <c r="I3" s="162"/>
      <c r="J3" s="162"/>
      <c r="K3" s="162"/>
      <c r="L3" s="162"/>
      <c r="M3" s="162"/>
      <c r="N3" s="163"/>
      <c r="O3" s="163"/>
      <c r="P3" s="163"/>
      <c r="Q3" s="163"/>
      <c r="R3" s="163"/>
      <c r="S3" s="163"/>
      <c r="T3" s="163"/>
      <c r="U3" s="163"/>
      <c r="V3" s="163"/>
      <c r="W3" s="163"/>
      <c r="X3" s="164"/>
    </row>
    <row r="4" spans="1:24" s="68" customFormat="1" ht="18">
      <c r="A4" s="98"/>
      <c r="B4" s="67"/>
      <c r="C4" s="156" t="s">
        <v>0</v>
      </c>
      <c r="D4" s="158" t="s">
        <v>29</v>
      </c>
      <c r="E4" s="158" t="s">
        <v>2</v>
      </c>
      <c r="F4" s="158" t="s">
        <v>53</v>
      </c>
      <c r="G4" s="168" t="s">
        <v>30</v>
      </c>
      <c r="H4" s="168" t="s">
        <v>31</v>
      </c>
      <c r="I4" s="168" t="s">
        <v>32</v>
      </c>
      <c r="J4" s="108" t="s">
        <v>4</v>
      </c>
      <c r="K4" s="108"/>
      <c r="L4" s="108" t="s">
        <v>7</v>
      </c>
      <c r="M4" s="108"/>
      <c r="N4" s="108" t="s">
        <v>8</v>
      </c>
      <c r="O4" s="108"/>
      <c r="P4" s="108" t="s">
        <v>33</v>
      </c>
      <c r="Q4" s="108"/>
      <c r="R4" s="108"/>
      <c r="S4" s="108"/>
      <c r="T4" s="108" t="s">
        <v>34</v>
      </c>
      <c r="U4" s="108"/>
      <c r="V4" s="108" t="s">
        <v>35</v>
      </c>
      <c r="W4" s="108"/>
      <c r="X4" s="165"/>
    </row>
    <row r="5" spans="1:24" s="68" customFormat="1" ht="27.75" thickBot="1">
      <c r="A5" s="99"/>
      <c r="B5" s="12"/>
      <c r="C5" s="157"/>
      <c r="D5" s="159"/>
      <c r="E5" s="160"/>
      <c r="F5" s="160"/>
      <c r="G5" s="169"/>
      <c r="H5" s="169"/>
      <c r="I5" s="169"/>
      <c r="J5" s="15" t="s">
        <v>28</v>
      </c>
      <c r="K5" s="15" t="s">
        <v>16</v>
      </c>
      <c r="L5" s="15" t="s">
        <v>28</v>
      </c>
      <c r="M5" s="15" t="s">
        <v>16</v>
      </c>
      <c r="N5" s="15" t="s">
        <v>28</v>
      </c>
      <c r="O5" s="15" t="s">
        <v>16</v>
      </c>
      <c r="P5" s="13" t="s">
        <v>28</v>
      </c>
      <c r="Q5" s="13" t="s">
        <v>16</v>
      </c>
      <c r="R5" s="14" t="s">
        <v>36</v>
      </c>
      <c r="S5" s="14" t="s">
        <v>37</v>
      </c>
      <c r="T5" s="24" t="s">
        <v>28</v>
      </c>
      <c r="U5" s="16" t="s">
        <v>11</v>
      </c>
      <c r="V5" s="24" t="s">
        <v>28</v>
      </c>
      <c r="W5" s="15" t="s">
        <v>16</v>
      </c>
      <c r="X5" s="17" t="s">
        <v>37</v>
      </c>
    </row>
    <row r="6" spans="1:24" s="3" customFormat="1" ht="18">
      <c r="A6" s="100">
        <v>1</v>
      </c>
      <c r="B6" s="62"/>
      <c r="C6" s="210" t="s">
        <v>78</v>
      </c>
      <c r="D6" s="211">
        <v>38856</v>
      </c>
      <c r="E6" s="212" t="s">
        <v>23</v>
      </c>
      <c r="F6" s="212" t="s">
        <v>47</v>
      </c>
      <c r="G6" s="213">
        <v>195</v>
      </c>
      <c r="H6" s="213">
        <v>173</v>
      </c>
      <c r="I6" s="213">
        <v>5</v>
      </c>
      <c r="J6" s="214">
        <v>69787.5</v>
      </c>
      <c r="K6" s="215">
        <v>10803</v>
      </c>
      <c r="L6" s="214">
        <v>84259.5</v>
      </c>
      <c r="M6" s="215">
        <v>11748</v>
      </c>
      <c r="N6" s="214">
        <v>70739</v>
      </c>
      <c r="O6" s="215">
        <v>10015</v>
      </c>
      <c r="P6" s="216">
        <f>+J6+L6+N6</f>
        <v>224786</v>
      </c>
      <c r="Q6" s="217">
        <f>+K6+M6+O6</f>
        <v>32566</v>
      </c>
      <c r="R6" s="218">
        <f>IF(P6&lt;&gt;0,Q6/H6,"")</f>
        <v>188.242774566474</v>
      </c>
      <c r="S6" s="219">
        <f>IF(P6&lt;&gt;0,P6/Q6,"")</f>
        <v>6.902474973899158</v>
      </c>
      <c r="T6" s="214">
        <v>371363.5</v>
      </c>
      <c r="U6" s="220">
        <f>IF(T6&lt;&gt;0,-(T6-P6)/T6,"")</f>
        <v>-0.3947008793271283</v>
      </c>
      <c r="V6" s="214">
        <v>6859032</v>
      </c>
      <c r="W6" s="215">
        <v>923899</v>
      </c>
      <c r="X6" s="221">
        <f>V6/W6</f>
        <v>7.424006303719346</v>
      </c>
    </row>
    <row r="7" spans="1:24" s="35" customFormat="1" ht="18">
      <c r="A7" s="100">
        <v>2</v>
      </c>
      <c r="B7" s="63"/>
      <c r="C7" s="191" t="s">
        <v>101</v>
      </c>
      <c r="D7" s="192">
        <v>38874</v>
      </c>
      <c r="E7" s="193" t="s">
        <v>24</v>
      </c>
      <c r="F7" s="193" t="s">
        <v>44</v>
      </c>
      <c r="G7" s="194">
        <v>66</v>
      </c>
      <c r="H7" s="194">
        <v>66</v>
      </c>
      <c r="I7" s="194">
        <v>2</v>
      </c>
      <c r="J7" s="195">
        <v>47558.5</v>
      </c>
      <c r="K7" s="196">
        <v>6393</v>
      </c>
      <c r="L7" s="195">
        <v>63209.5</v>
      </c>
      <c r="M7" s="196">
        <v>8016</v>
      </c>
      <c r="N7" s="195">
        <v>58971.5</v>
      </c>
      <c r="O7" s="196">
        <v>7444</v>
      </c>
      <c r="P7" s="197">
        <f>SUM(J7+L7+N7)</f>
        <v>169739.5</v>
      </c>
      <c r="Q7" s="196">
        <f>SUM(K7+M7+O7)</f>
        <v>21853</v>
      </c>
      <c r="R7" s="196">
        <f>+Q7/H7</f>
        <v>331.1060606060606</v>
      </c>
      <c r="S7" s="198">
        <f>+P7/Q7</f>
        <v>7.767331716469135</v>
      </c>
      <c r="T7" s="195">
        <v>306697</v>
      </c>
      <c r="U7" s="199">
        <f>(+T7-P7)/T7</f>
        <v>0.4465563732283002</v>
      </c>
      <c r="V7" s="195">
        <v>966577.5</v>
      </c>
      <c r="W7" s="196">
        <v>131682</v>
      </c>
      <c r="X7" s="222">
        <f>V7/W7</f>
        <v>7.340240123934934</v>
      </c>
    </row>
    <row r="8" spans="1:24" s="35" customFormat="1" ht="18">
      <c r="A8" s="100">
        <v>3</v>
      </c>
      <c r="B8" s="63"/>
      <c r="C8" s="180" t="s">
        <v>102</v>
      </c>
      <c r="D8" s="181">
        <v>38856</v>
      </c>
      <c r="E8" s="182" t="s">
        <v>26</v>
      </c>
      <c r="F8" s="193" t="s">
        <v>50</v>
      </c>
      <c r="G8" s="183">
        <v>60</v>
      </c>
      <c r="H8" s="183">
        <v>61</v>
      </c>
      <c r="I8" s="183">
        <v>2</v>
      </c>
      <c r="J8" s="195">
        <v>33931</v>
      </c>
      <c r="K8" s="196">
        <v>3762</v>
      </c>
      <c r="L8" s="195">
        <v>38400</v>
      </c>
      <c r="M8" s="196">
        <v>4271</v>
      </c>
      <c r="N8" s="195">
        <v>32458</v>
      </c>
      <c r="O8" s="196">
        <v>3594</v>
      </c>
      <c r="P8" s="197">
        <f>+N8+L8+J8</f>
        <v>104789</v>
      </c>
      <c r="Q8" s="196">
        <f>+O8+M8+K8</f>
        <v>11627</v>
      </c>
      <c r="R8" s="196">
        <f>+Q8/H8</f>
        <v>190.60655737704917</v>
      </c>
      <c r="S8" s="198">
        <f>+P8/Q8</f>
        <v>9.012556979444396</v>
      </c>
      <c r="T8" s="195">
        <v>177618</v>
      </c>
      <c r="U8" s="199">
        <f>(+T8-P8)/T8</f>
        <v>0.4100316409372924</v>
      </c>
      <c r="V8" s="195">
        <v>385582</v>
      </c>
      <c r="W8" s="196">
        <v>43221</v>
      </c>
      <c r="X8" s="223">
        <f>+V8/W8</f>
        <v>8.921172578144883</v>
      </c>
    </row>
    <row r="9" spans="1:24" s="38" customFormat="1" ht="18">
      <c r="A9" s="100">
        <v>4</v>
      </c>
      <c r="B9" s="64"/>
      <c r="C9" s="191" t="s">
        <v>92</v>
      </c>
      <c r="D9" s="192">
        <v>38863</v>
      </c>
      <c r="E9" s="193" t="s">
        <v>24</v>
      </c>
      <c r="F9" s="193" t="s">
        <v>44</v>
      </c>
      <c r="G9" s="194">
        <v>61</v>
      </c>
      <c r="H9" s="194">
        <v>61</v>
      </c>
      <c r="I9" s="194">
        <v>4</v>
      </c>
      <c r="J9" s="195">
        <v>25737.5</v>
      </c>
      <c r="K9" s="196">
        <v>3778</v>
      </c>
      <c r="L9" s="195">
        <v>36887</v>
      </c>
      <c r="M9" s="196">
        <v>5152</v>
      </c>
      <c r="N9" s="195">
        <v>32020.5</v>
      </c>
      <c r="O9" s="196">
        <v>4445</v>
      </c>
      <c r="P9" s="197">
        <f>J9+L9+N9</f>
        <v>94645</v>
      </c>
      <c r="Q9" s="196">
        <f>K9+M9+O9</f>
        <v>13375</v>
      </c>
      <c r="R9" s="196">
        <f>+Q9/H9</f>
        <v>219.2622950819672</v>
      </c>
      <c r="S9" s="198">
        <f>+P9/Q9</f>
        <v>7.076261682242991</v>
      </c>
      <c r="T9" s="195">
        <v>143728</v>
      </c>
      <c r="U9" s="199">
        <f>(+T9-P9)/T9</f>
        <v>0.34149922075030614</v>
      </c>
      <c r="V9" s="201">
        <v>1391022</v>
      </c>
      <c r="W9" s="202">
        <v>178501</v>
      </c>
      <c r="X9" s="222">
        <f>V9/W9</f>
        <v>7.792796679010202</v>
      </c>
    </row>
    <row r="10" spans="1:24" s="39" customFormat="1" ht="18">
      <c r="A10" s="100">
        <v>5</v>
      </c>
      <c r="B10" s="64"/>
      <c r="C10" s="180" t="s">
        <v>103</v>
      </c>
      <c r="D10" s="181">
        <v>38877</v>
      </c>
      <c r="E10" s="182" t="s">
        <v>23</v>
      </c>
      <c r="F10" s="182" t="s">
        <v>25</v>
      </c>
      <c r="G10" s="183">
        <v>55</v>
      </c>
      <c r="H10" s="183">
        <v>56</v>
      </c>
      <c r="I10" s="183">
        <v>2</v>
      </c>
      <c r="J10" s="184">
        <v>17147</v>
      </c>
      <c r="K10" s="185">
        <v>2114</v>
      </c>
      <c r="L10" s="184">
        <v>24354</v>
      </c>
      <c r="M10" s="185">
        <v>2887</v>
      </c>
      <c r="N10" s="184">
        <v>22670</v>
      </c>
      <c r="O10" s="185">
        <v>2754</v>
      </c>
      <c r="P10" s="186">
        <f>+J10+L10+N10</f>
        <v>64171</v>
      </c>
      <c r="Q10" s="187">
        <f>+K10+M10+O10</f>
        <v>7755</v>
      </c>
      <c r="R10" s="188">
        <f>IF(P10&lt;&gt;0,Q10/H10,"")</f>
        <v>138.48214285714286</v>
      </c>
      <c r="S10" s="189">
        <f>IF(P10&lt;&gt;0,P10/Q10,"")</f>
        <v>8.274790457769182</v>
      </c>
      <c r="T10" s="184">
        <v>92521.5</v>
      </c>
      <c r="U10" s="190">
        <f>IF(T10&lt;&gt;0,-(T10-P10)/T10,"")</f>
        <v>-0.30642066979026494</v>
      </c>
      <c r="V10" s="184">
        <v>210699</v>
      </c>
      <c r="W10" s="185">
        <v>26063</v>
      </c>
      <c r="X10" s="224">
        <f>V10/W10</f>
        <v>8.08421900778882</v>
      </c>
    </row>
    <row r="11" spans="1:24" s="39" customFormat="1" ht="18">
      <c r="A11" s="100">
        <v>6</v>
      </c>
      <c r="B11" s="64"/>
      <c r="C11" s="191" t="s">
        <v>104</v>
      </c>
      <c r="D11" s="192">
        <v>38877</v>
      </c>
      <c r="E11" s="193" t="s">
        <v>24</v>
      </c>
      <c r="F11" s="193" t="s">
        <v>58</v>
      </c>
      <c r="G11" s="194">
        <v>50</v>
      </c>
      <c r="H11" s="194">
        <v>50</v>
      </c>
      <c r="I11" s="194">
        <v>2</v>
      </c>
      <c r="J11" s="195">
        <v>14251</v>
      </c>
      <c r="K11" s="196">
        <v>1763</v>
      </c>
      <c r="L11" s="195">
        <v>17428</v>
      </c>
      <c r="M11" s="196">
        <v>2123</v>
      </c>
      <c r="N11" s="195">
        <v>16981</v>
      </c>
      <c r="O11" s="196">
        <v>2043</v>
      </c>
      <c r="P11" s="197">
        <f>SUM(J11+L11+N11)</f>
        <v>48660</v>
      </c>
      <c r="Q11" s="196">
        <f>SUM(K11+M11+O11)</f>
        <v>5929</v>
      </c>
      <c r="R11" s="196">
        <f>+Q11/H11</f>
        <v>118.58</v>
      </c>
      <c r="S11" s="198">
        <f>+P11/Q11</f>
        <v>8.207117557766908</v>
      </c>
      <c r="T11" s="195">
        <v>61656</v>
      </c>
      <c r="U11" s="199">
        <f>(+T11-P11)/T11</f>
        <v>0.21078240560529388</v>
      </c>
      <c r="V11" s="195">
        <v>154186.5</v>
      </c>
      <c r="W11" s="196">
        <v>19457</v>
      </c>
      <c r="X11" s="222">
        <f>V11/W11</f>
        <v>7.924474482191499</v>
      </c>
    </row>
    <row r="12" spans="1:24" s="39" customFormat="1" ht="18">
      <c r="A12" s="100">
        <v>7</v>
      </c>
      <c r="B12" s="64"/>
      <c r="C12" s="180" t="s">
        <v>114</v>
      </c>
      <c r="D12" s="181">
        <v>38884</v>
      </c>
      <c r="E12" s="182" t="s">
        <v>23</v>
      </c>
      <c r="F12" s="182" t="s">
        <v>49</v>
      </c>
      <c r="G12" s="183">
        <v>24</v>
      </c>
      <c r="H12" s="183">
        <v>25</v>
      </c>
      <c r="I12" s="183">
        <v>1</v>
      </c>
      <c r="J12" s="184">
        <v>15096.5</v>
      </c>
      <c r="K12" s="185">
        <v>1529</v>
      </c>
      <c r="L12" s="184">
        <v>15708.5</v>
      </c>
      <c r="M12" s="185">
        <v>1652</v>
      </c>
      <c r="N12" s="184">
        <v>16210</v>
      </c>
      <c r="O12" s="185">
        <v>1649</v>
      </c>
      <c r="P12" s="186">
        <f>+J12+L12+N12</f>
        <v>47015</v>
      </c>
      <c r="Q12" s="187">
        <f>+K12+M12+O12</f>
        <v>4830</v>
      </c>
      <c r="R12" s="188">
        <f>IF(P12&lt;&gt;0,Q12/H12,"")</f>
        <v>193.2</v>
      </c>
      <c r="S12" s="189">
        <f>IF(P12&lt;&gt;0,P12/Q12,"")</f>
        <v>9.733954451345756</v>
      </c>
      <c r="T12" s="184"/>
      <c r="U12" s="190">
        <f>IF(T12&lt;&gt;0,-(T12-P12)/T12,"")</f>
      </c>
      <c r="V12" s="184">
        <v>47015</v>
      </c>
      <c r="W12" s="185">
        <v>4830</v>
      </c>
      <c r="X12" s="224">
        <f>V12/W12</f>
        <v>9.733954451345756</v>
      </c>
    </row>
    <row r="13" spans="1:24" s="39" customFormat="1" ht="18">
      <c r="A13" s="100">
        <v>8</v>
      </c>
      <c r="B13" s="64"/>
      <c r="C13" s="180" t="s">
        <v>93</v>
      </c>
      <c r="D13" s="181">
        <v>38870</v>
      </c>
      <c r="E13" s="182" t="s">
        <v>26</v>
      </c>
      <c r="F13" s="193" t="s">
        <v>45</v>
      </c>
      <c r="G13" s="183">
        <v>82</v>
      </c>
      <c r="H13" s="183">
        <v>81</v>
      </c>
      <c r="I13" s="183">
        <v>3</v>
      </c>
      <c r="J13" s="195">
        <v>12538</v>
      </c>
      <c r="K13" s="196">
        <v>1822</v>
      </c>
      <c r="L13" s="195">
        <v>19920</v>
      </c>
      <c r="M13" s="196">
        <v>2636</v>
      </c>
      <c r="N13" s="195">
        <v>13768</v>
      </c>
      <c r="O13" s="196">
        <v>1808</v>
      </c>
      <c r="P13" s="197">
        <f>+N13+L13+J13</f>
        <v>46226</v>
      </c>
      <c r="Q13" s="196">
        <f>+O13+M13+K13</f>
        <v>6266</v>
      </c>
      <c r="R13" s="196">
        <f>+Q13/H13</f>
        <v>77.35802469135803</v>
      </c>
      <c r="S13" s="198">
        <f>+P13/Q13</f>
        <v>7.377274178104054</v>
      </c>
      <c r="T13" s="195">
        <v>93386</v>
      </c>
      <c r="U13" s="199">
        <f>(+T13-P13)/T13</f>
        <v>0.5050007495770243</v>
      </c>
      <c r="V13" s="195">
        <v>324167</v>
      </c>
      <c r="W13" s="196">
        <v>43241</v>
      </c>
      <c r="X13" s="223">
        <f>+V13/W13</f>
        <v>7.496750768946139</v>
      </c>
    </row>
    <row r="14" spans="1:24" s="39" customFormat="1" ht="18">
      <c r="A14" s="100">
        <v>9</v>
      </c>
      <c r="B14" s="64"/>
      <c r="C14" s="191" t="s">
        <v>115</v>
      </c>
      <c r="D14" s="192">
        <v>38863</v>
      </c>
      <c r="E14" s="193" t="s">
        <v>116</v>
      </c>
      <c r="F14" s="193" t="s">
        <v>117</v>
      </c>
      <c r="G14" s="194">
        <v>35</v>
      </c>
      <c r="H14" s="194">
        <v>35</v>
      </c>
      <c r="I14" s="194">
        <v>4</v>
      </c>
      <c r="J14" s="201">
        <v>11087</v>
      </c>
      <c r="K14" s="202">
        <v>1527</v>
      </c>
      <c r="L14" s="201">
        <v>16239.5</v>
      </c>
      <c r="M14" s="202">
        <v>2184</v>
      </c>
      <c r="N14" s="201">
        <v>12996</v>
      </c>
      <c r="O14" s="202">
        <v>1693</v>
      </c>
      <c r="P14" s="203">
        <f>J14+L14+N14</f>
        <v>40322.5</v>
      </c>
      <c r="Q14" s="202">
        <f>K14+M14+O14</f>
        <v>5404</v>
      </c>
      <c r="R14" s="202">
        <f>Q14/H14</f>
        <v>154.4</v>
      </c>
      <c r="S14" s="200">
        <f>P14/Q14</f>
        <v>7.46160251665433</v>
      </c>
      <c r="T14" s="201">
        <v>47225</v>
      </c>
      <c r="U14" s="199">
        <f>(+T14-P14)/T14</f>
        <v>0.14616199047114875</v>
      </c>
      <c r="V14" s="201">
        <v>408149</v>
      </c>
      <c r="W14" s="202">
        <v>53989</v>
      </c>
      <c r="X14" s="223">
        <f>+V14/W14</f>
        <v>7.559854785234029</v>
      </c>
    </row>
    <row r="15" spans="1:24" s="39" customFormat="1" ht="18">
      <c r="A15" s="100">
        <v>10</v>
      </c>
      <c r="B15" s="64"/>
      <c r="C15" s="191" t="s">
        <v>99</v>
      </c>
      <c r="D15" s="192" t="s">
        <v>118</v>
      </c>
      <c r="E15" s="193" t="s">
        <v>24</v>
      </c>
      <c r="F15" s="193" t="s">
        <v>72</v>
      </c>
      <c r="G15" s="194">
        <v>72</v>
      </c>
      <c r="H15" s="194">
        <v>82</v>
      </c>
      <c r="I15" s="194">
        <v>31</v>
      </c>
      <c r="J15" s="195">
        <v>6263</v>
      </c>
      <c r="K15" s="196">
        <v>2073</v>
      </c>
      <c r="L15" s="195">
        <v>12242</v>
      </c>
      <c r="M15" s="196">
        <v>4056</v>
      </c>
      <c r="N15" s="195">
        <v>18523</v>
      </c>
      <c r="O15" s="196">
        <v>6131</v>
      </c>
      <c r="P15" s="197">
        <f>J15+L15+N15</f>
        <v>37028</v>
      </c>
      <c r="Q15" s="196">
        <f>K15+M15+O15</f>
        <v>12260</v>
      </c>
      <c r="R15" s="196">
        <f>+Q15/H15</f>
        <v>149.5121951219512</v>
      </c>
      <c r="S15" s="198">
        <f>+P15/Q15</f>
        <v>3.020228384991843</v>
      </c>
      <c r="T15" s="195">
        <v>7284</v>
      </c>
      <c r="U15" s="199">
        <f>(+T15-P15)/T15</f>
        <v>-4.083470620538166</v>
      </c>
      <c r="V15" s="195">
        <v>25127588</v>
      </c>
      <c r="W15" s="196">
        <v>3745295</v>
      </c>
      <c r="X15" s="222">
        <f>V15/W15</f>
        <v>6.709107827287303</v>
      </c>
    </row>
    <row r="16" spans="1:24" s="39" customFormat="1" ht="18">
      <c r="A16" s="100">
        <v>11</v>
      </c>
      <c r="B16" s="64"/>
      <c r="C16" s="191" t="s">
        <v>119</v>
      </c>
      <c r="D16" s="192">
        <v>38877</v>
      </c>
      <c r="E16" s="193" t="s">
        <v>116</v>
      </c>
      <c r="F16" s="193" t="s">
        <v>120</v>
      </c>
      <c r="G16" s="194">
        <v>64</v>
      </c>
      <c r="H16" s="194">
        <v>64</v>
      </c>
      <c r="I16" s="194">
        <v>2</v>
      </c>
      <c r="J16" s="201">
        <v>7283.5</v>
      </c>
      <c r="K16" s="202">
        <v>1108</v>
      </c>
      <c r="L16" s="201">
        <v>14554</v>
      </c>
      <c r="M16" s="202">
        <v>2025</v>
      </c>
      <c r="N16" s="201">
        <v>12444</v>
      </c>
      <c r="O16" s="202">
        <v>1761</v>
      </c>
      <c r="P16" s="203">
        <f>J16+L16+N16</f>
        <v>34281.5</v>
      </c>
      <c r="Q16" s="202">
        <f>K16+M16+O16</f>
        <v>4894</v>
      </c>
      <c r="R16" s="202">
        <f>Q16/H16</f>
        <v>76.46875</v>
      </c>
      <c r="S16" s="200">
        <f>P16/Q16</f>
        <v>7.004801798120147</v>
      </c>
      <c r="T16" s="201">
        <v>60374</v>
      </c>
      <c r="U16" s="199">
        <f>(+T16-P16)/T16</f>
        <v>0.43218107132209227</v>
      </c>
      <c r="V16" s="201">
        <v>128451</v>
      </c>
      <c r="W16" s="202">
        <v>19320</v>
      </c>
      <c r="X16" s="223">
        <f>+V16/W16</f>
        <v>6.6486024844720495</v>
      </c>
    </row>
    <row r="17" spans="1:24" s="39" customFormat="1" ht="18">
      <c r="A17" s="100">
        <v>12</v>
      </c>
      <c r="B17" s="64"/>
      <c r="C17" s="180" t="s">
        <v>94</v>
      </c>
      <c r="D17" s="181">
        <v>38870</v>
      </c>
      <c r="E17" s="182" t="s">
        <v>23</v>
      </c>
      <c r="F17" s="182" t="s">
        <v>46</v>
      </c>
      <c r="G17" s="183">
        <v>40</v>
      </c>
      <c r="H17" s="183">
        <v>35</v>
      </c>
      <c r="I17" s="183">
        <v>3</v>
      </c>
      <c r="J17" s="184">
        <v>8283</v>
      </c>
      <c r="K17" s="185">
        <v>934</v>
      </c>
      <c r="L17" s="184">
        <v>9446</v>
      </c>
      <c r="M17" s="185">
        <v>1063</v>
      </c>
      <c r="N17" s="184">
        <v>8057.5</v>
      </c>
      <c r="O17" s="185">
        <v>941</v>
      </c>
      <c r="P17" s="186">
        <f>+J17+L17+N17</f>
        <v>25786.5</v>
      </c>
      <c r="Q17" s="187">
        <f>+K17+M17+O17</f>
        <v>2938</v>
      </c>
      <c r="R17" s="188">
        <f>IF(P17&lt;&gt;0,Q17/H17,"")</f>
        <v>83.94285714285714</v>
      </c>
      <c r="S17" s="189">
        <f>IF(P17&lt;&gt;0,P17/Q17,"")</f>
        <v>8.776889040163377</v>
      </c>
      <c r="T17" s="184">
        <v>55573.5</v>
      </c>
      <c r="U17" s="190">
        <f>IF(T17&lt;&gt;0,-(T17-P17)/T17,"")</f>
        <v>-0.5359928743016006</v>
      </c>
      <c r="V17" s="184">
        <v>245310</v>
      </c>
      <c r="W17" s="185">
        <v>28860</v>
      </c>
      <c r="X17" s="224">
        <f>V17/W17</f>
        <v>8.5</v>
      </c>
    </row>
    <row r="18" spans="1:24" s="39" customFormat="1" ht="18">
      <c r="A18" s="100">
        <v>13</v>
      </c>
      <c r="B18" s="64"/>
      <c r="C18" s="191" t="s">
        <v>95</v>
      </c>
      <c r="D18" s="192">
        <v>38821</v>
      </c>
      <c r="E18" s="193" t="s">
        <v>24</v>
      </c>
      <c r="F18" s="193" t="s">
        <v>44</v>
      </c>
      <c r="G18" s="194">
        <v>118</v>
      </c>
      <c r="H18" s="194">
        <v>44</v>
      </c>
      <c r="I18" s="194">
        <v>10</v>
      </c>
      <c r="J18" s="195">
        <v>5183.5</v>
      </c>
      <c r="K18" s="196">
        <v>915</v>
      </c>
      <c r="L18" s="195">
        <v>7746.5</v>
      </c>
      <c r="M18" s="196">
        <v>1306</v>
      </c>
      <c r="N18" s="195">
        <v>7099.5</v>
      </c>
      <c r="O18" s="196">
        <v>1140</v>
      </c>
      <c r="P18" s="197">
        <f>SUM(J18+L18+N18)</f>
        <v>20029.5</v>
      </c>
      <c r="Q18" s="196">
        <f>SUM(K18+M18+O18)</f>
        <v>3361</v>
      </c>
      <c r="R18" s="196">
        <f>+Q18/H18</f>
        <v>76.38636363636364</v>
      </c>
      <c r="S18" s="198">
        <f>+P18/Q18</f>
        <v>5.959387087176435</v>
      </c>
      <c r="T18" s="195">
        <v>44972.5</v>
      </c>
      <c r="U18" s="199">
        <f>(+T18-P18)/T18</f>
        <v>0.5546278281171827</v>
      </c>
      <c r="V18" s="195">
        <v>6044192.5</v>
      </c>
      <c r="W18" s="196">
        <v>912342</v>
      </c>
      <c r="X18" s="222">
        <f>V18/W18</f>
        <v>6.624919712125497</v>
      </c>
    </row>
    <row r="19" spans="1:24" s="39" customFormat="1" ht="18">
      <c r="A19" s="100">
        <v>14</v>
      </c>
      <c r="B19" s="64"/>
      <c r="C19" s="180" t="s">
        <v>79</v>
      </c>
      <c r="D19" s="181">
        <v>38856</v>
      </c>
      <c r="E19" s="182" t="s">
        <v>26</v>
      </c>
      <c r="F19" s="193" t="s">
        <v>80</v>
      </c>
      <c r="G19" s="183">
        <v>160</v>
      </c>
      <c r="H19" s="183">
        <v>53</v>
      </c>
      <c r="I19" s="183">
        <v>5</v>
      </c>
      <c r="J19" s="195">
        <v>5427</v>
      </c>
      <c r="K19" s="196">
        <v>1113</v>
      </c>
      <c r="L19" s="195">
        <v>6830</v>
      </c>
      <c r="M19" s="196">
        <v>1362</v>
      </c>
      <c r="N19" s="195">
        <v>7019</v>
      </c>
      <c r="O19" s="196">
        <v>1388</v>
      </c>
      <c r="P19" s="197">
        <f>+N19+L19+J19</f>
        <v>19276</v>
      </c>
      <c r="Q19" s="196">
        <f>+O19+M19+K19</f>
        <v>3863</v>
      </c>
      <c r="R19" s="196">
        <f>+Q19/H19</f>
        <v>72.88679245283019</v>
      </c>
      <c r="S19" s="198">
        <f>+P19/Q19</f>
        <v>4.989904219518509</v>
      </c>
      <c r="T19" s="195">
        <v>45919</v>
      </c>
      <c r="U19" s="199">
        <f>(+T19-P19)/T19</f>
        <v>0.5802173392277706</v>
      </c>
      <c r="V19" s="195">
        <v>1106364</v>
      </c>
      <c r="W19" s="196">
        <v>169415</v>
      </c>
      <c r="X19" s="223">
        <f>+V19/W19</f>
        <v>6.5304961189977275</v>
      </c>
    </row>
    <row r="20" spans="1:24" s="39" customFormat="1" ht="18">
      <c r="A20" s="100">
        <v>15</v>
      </c>
      <c r="B20" s="64"/>
      <c r="C20" s="180" t="s">
        <v>81</v>
      </c>
      <c r="D20" s="181">
        <v>38863</v>
      </c>
      <c r="E20" s="182" t="s">
        <v>26</v>
      </c>
      <c r="F20" s="193" t="s">
        <v>45</v>
      </c>
      <c r="G20" s="183">
        <v>47</v>
      </c>
      <c r="H20" s="183">
        <v>36</v>
      </c>
      <c r="I20" s="183">
        <v>4</v>
      </c>
      <c r="J20" s="195">
        <v>4082</v>
      </c>
      <c r="K20" s="196">
        <v>747</v>
      </c>
      <c r="L20" s="195">
        <v>5788</v>
      </c>
      <c r="M20" s="196">
        <v>1028</v>
      </c>
      <c r="N20" s="195">
        <v>4824</v>
      </c>
      <c r="O20" s="196">
        <v>884</v>
      </c>
      <c r="P20" s="197">
        <f>+N20+L20+J20</f>
        <v>14694</v>
      </c>
      <c r="Q20" s="196">
        <f>+O20+M20+K20</f>
        <v>2659</v>
      </c>
      <c r="R20" s="196">
        <f>+Q20/H20</f>
        <v>73.86111111111111</v>
      </c>
      <c r="S20" s="198">
        <f>+P20/Q20</f>
        <v>5.526137645731478</v>
      </c>
      <c r="T20" s="195">
        <v>30252</v>
      </c>
      <c r="U20" s="199">
        <f>(+T20-P20)/T20</f>
        <v>0.5142800476001587</v>
      </c>
      <c r="V20" s="195">
        <v>331282</v>
      </c>
      <c r="W20" s="196">
        <v>40201</v>
      </c>
      <c r="X20" s="223">
        <f>+V20/W20</f>
        <v>8.240640780080097</v>
      </c>
    </row>
    <row r="21" spans="1:24" s="39" customFormat="1" ht="18">
      <c r="A21" s="100">
        <v>16</v>
      </c>
      <c r="B21" s="64"/>
      <c r="C21" s="191" t="s">
        <v>57</v>
      </c>
      <c r="D21" s="192">
        <v>38828</v>
      </c>
      <c r="E21" s="193" t="s">
        <v>24</v>
      </c>
      <c r="F21" s="193" t="s">
        <v>58</v>
      </c>
      <c r="G21" s="194">
        <v>43</v>
      </c>
      <c r="H21" s="194">
        <v>14</v>
      </c>
      <c r="I21" s="194">
        <v>9</v>
      </c>
      <c r="J21" s="195">
        <v>3358</v>
      </c>
      <c r="K21" s="196">
        <v>629</v>
      </c>
      <c r="L21" s="195">
        <v>4145.5</v>
      </c>
      <c r="M21" s="196">
        <v>772</v>
      </c>
      <c r="N21" s="195">
        <v>4356.5</v>
      </c>
      <c r="O21" s="196">
        <v>758</v>
      </c>
      <c r="P21" s="197">
        <f>SUM(J21+L21+N21)</f>
        <v>11860</v>
      </c>
      <c r="Q21" s="196">
        <f>SUM(K21+M21+O21)</f>
        <v>2159</v>
      </c>
      <c r="R21" s="196">
        <f>+Q21/H21</f>
        <v>154.21428571428572</v>
      </c>
      <c r="S21" s="198">
        <f>+P21/Q21</f>
        <v>5.493283927744326</v>
      </c>
      <c r="T21" s="195">
        <v>1652</v>
      </c>
      <c r="U21" s="199">
        <f>(+T21-P21)/T21</f>
        <v>-6.1791767554479415</v>
      </c>
      <c r="V21" s="195">
        <v>602142.5</v>
      </c>
      <c r="W21" s="196">
        <v>93676</v>
      </c>
      <c r="X21" s="222">
        <f>V21/W21</f>
        <v>6.427927110465861</v>
      </c>
    </row>
    <row r="22" spans="1:24" s="39" customFormat="1" ht="18">
      <c r="A22" s="100">
        <v>17</v>
      </c>
      <c r="B22" s="64"/>
      <c r="C22" s="180" t="s">
        <v>105</v>
      </c>
      <c r="D22" s="181">
        <v>38877</v>
      </c>
      <c r="E22" s="182" t="s">
        <v>106</v>
      </c>
      <c r="F22" s="182" t="s">
        <v>121</v>
      </c>
      <c r="G22" s="183">
        <v>12</v>
      </c>
      <c r="H22" s="183">
        <v>12</v>
      </c>
      <c r="I22" s="183">
        <v>2</v>
      </c>
      <c r="J22" s="204">
        <v>0</v>
      </c>
      <c r="K22" s="205">
        <v>0</v>
      </c>
      <c r="L22" s="204">
        <v>0</v>
      </c>
      <c r="M22" s="205">
        <v>0</v>
      </c>
      <c r="N22" s="204">
        <v>11089</v>
      </c>
      <c r="O22" s="205">
        <v>1166</v>
      </c>
      <c r="P22" s="206">
        <v>11089</v>
      </c>
      <c r="Q22" s="205">
        <v>1166</v>
      </c>
      <c r="R22" s="205">
        <f>+Q22/H22</f>
        <v>97.16666666666667</v>
      </c>
      <c r="S22" s="207">
        <f>+P22/Q22</f>
        <v>9.510291595197256</v>
      </c>
      <c r="T22" s="204">
        <v>35973</v>
      </c>
      <c r="U22" s="199">
        <f>(+T22-P22)/T22</f>
        <v>0.6917410279932171</v>
      </c>
      <c r="V22" s="204">
        <v>55262</v>
      </c>
      <c r="W22" s="205">
        <v>6799</v>
      </c>
      <c r="X22" s="223">
        <f>+V22/W22</f>
        <v>8.127959994116782</v>
      </c>
    </row>
    <row r="23" spans="1:24" s="39" customFormat="1" ht="18">
      <c r="A23" s="100">
        <v>18</v>
      </c>
      <c r="B23" s="64"/>
      <c r="C23" s="191" t="s">
        <v>96</v>
      </c>
      <c r="D23" s="192">
        <v>38849</v>
      </c>
      <c r="E23" s="193" t="s">
        <v>24</v>
      </c>
      <c r="F23" s="193" t="s">
        <v>44</v>
      </c>
      <c r="G23" s="194">
        <v>51</v>
      </c>
      <c r="H23" s="194">
        <v>37</v>
      </c>
      <c r="I23" s="194">
        <v>6</v>
      </c>
      <c r="J23" s="195">
        <v>3226.5</v>
      </c>
      <c r="K23" s="196">
        <v>651</v>
      </c>
      <c r="L23" s="195">
        <v>3677.5</v>
      </c>
      <c r="M23" s="196">
        <v>764</v>
      </c>
      <c r="N23" s="195">
        <v>3897.5</v>
      </c>
      <c r="O23" s="196">
        <v>768</v>
      </c>
      <c r="P23" s="197">
        <f>J23+L23+N23</f>
        <v>10801.5</v>
      </c>
      <c r="Q23" s="196">
        <f>K23+M23+O23</f>
        <v>2183</v>
      </c>
      <c r="R23" s="196">
        <f>+Q23/H23</f>
        <v>59</v>
      </c>
      <c r="S23" s="198">
        <f>+P23/Q23</f>
        <v>4.948007329363262</v>
      </c>
      <c r="T23" s="195">
        <v>23959</v>
      </c>
      <c r="U23" s="199">
        <f>(+T23-P23)/T23</f>
        <v>0.549167327517843</v>
      </c>
      <c r="V23" s="201">
        <v>361182</v>
      </c>
      <c r="W23" s="202">
        <v>55868</v>
      </c>
      <c r="X23" s="222">
        <f>V23/W23</f>
        <v>6.464917305076251</v>
      </c>
    </row>
    <row r="24" spans="1:24" s="39" customFormat="1" ht="18">
      <c r="A24" s="100">
        <v>19</v>
      </c>
      <c r="B24" s="64"/>
      <c r="C24" s="180" t="s">
        <v>82</v>
      </c>
      <c r="D24" s="181">
        <v>38863</v>
      </c>
      <c r="E24" s="182" t="s">
        <v>23</v>
      </c>
      <c r="F24" s="182" t="s">
        <v>52</v>
      </c>
      <c r="G24" s="183">
        <v>17</v>
      </c>
      <c r="H24" s="183">
        <v>15</v>
      </c>
      <c r="I24" s="183">
        <v>4</v>
      </c>
      <c r="J24" s="184">
        <v>2742</v>
      </c>
      <c r="K24" s="185">
        <v>468</v>
      </c>
      <c r="L24" s="184">
        <v>2968</v>
      </c>
      <c r="M24" s="185">
        <v>487</v>
      </c>
      <c r="N24" s="184">
        <v>2479</v>
      </c>
      <c r="O24" s="185">
        <v>408</v>
      </c>
      <c r="P24" s="186">
        <f>+J24+L24+N24</f>
        <v>8189</v>
      </c>
      <c r="Q24" s="187">
        <f>+K24+M24+O24</f>
        <v>1363</v>
      </c>
      <c r="R24" s="188">
        <f>IF(P24&lt;&gt;0,Q24/H24,"")</f>
        <v>90.86666666666666</v>
      </c>
      <c r="S24" s="189">
        <f>IF(P24&lt;&gt;0,P24/Q24,"")</f>
        <v>6.0080704328686725</v>
      </c>
      <c r="T24" s="184">
        <v>2908.5</v>
      </c>
      <c r="U24" s="190">
        <f>IF(T24&lt;&gt;0,-(T24-P24)/T24,"")</f>
        <v>1.8155406566958914</v>
      </c>
      <c r="V24" s="184">
        <v>59765</v>
      </c>
      <c r="W24" s="185">
        <v>8497</v>
      </c>
      <c r="X24" s="224">
        <f>V24/W24</f>
        <v>7.033658938448864</v>
      </c>
    </row>
    <row r="25" spans="1:24" s="39" customFormat="1" ht="18.75" thickBot="1">
      <c r="A25" s="100">
        <v>20</v>
      </c>
      <c r="B25" s="65"/>
      <c r="C25" s="238" t="s">
        <v>65</v>
      </c>
      <c r="D25" s="239">
        <v>38835</v>
      </c>
      <c r="E25" s="230" t="s">
        <v>24</v>
      </c>
      <c r="F25" s="230" t="s">
        <v>72</v>
      </c>
      <c r="G25" s="240">
        <v>65</v>
      </c>
      <c r="H25" s="240">
        <v>20</v>
      </c>
      <c r="I25" s="240">
        <v>8</v>
      </c>
      <c r="J25" s="232">
        <v>2242</v>
      </c>
      <c r="K25" s="233">
        <v>476</v>
      </c>
      <c r="L25" s="232">
        <v>2921</v>
      </c>
      <c r="M25" s="233">
        <v>618</v>
      </c>
      <c r="N25" s="232">
        <v>2574.5</v>
      </c>
      <c r="O25" s="233">
        <v>530</v>
      </c>
      <c r="P25" s="234">
        <f>SUM(J25+L25+N25)</f>
        <v>7737.5</v>
      </c>
      <c r="Q25" s="233">
        <f>SUM(K25+M25+O25)</f>
        <v>1624</v>
      </c>
      <c r="R25" s="233">
        <f>+Q25/H25</f>
        <v>81.2</v>
      </c>
      <c r="S25" s="235">
        <f>+P25/Q25</f>
        <v>4.764470443349754</v>
      </c>
      <c r="T25" s="232">
        <v>12444</v>
      </c>
      <c r="U25" s="236">
        <f>(+T25-P25)/T25</f>
        <v>0.3782144005143041</v>
      </c>
      <c r="V25" s="232">
        <v>924663</v>
      </c>
      <c r="W25" s="233">
        <v>135452</v>
      </c>
      <c r="X25" s="241">
        <f>V25/W25</f>
        <v>6.826499424150253</v>
      </c>
    </row>
    <row r="26" spans="1:24" s="8" customFormat="1" ht="6" customHeight="1" thickBot="1">
      <c r="A26" s="242"/>
      <c r="B26" s="44"/>
      <c r="C26" s="45"/>
      <c r="D26" s="46"/>
      <c r="E26" s="46"/>
      <c r="F26" s="47"/>
      <c r="G26" s="48"/>
      <c r="H26" s="48"/>
      <c r="I26" s="48"/>
      <c r="J26" s="49"/>
      <c r="K26" s="50"/>
      <c r="L26" s="49"/>
      <c r="M26" s="50"/>
      <c r="N26" s="49"/>
      <c r="O26" s="50"/>
      <c r="P26" s="51"/>
      <c r="Q26" s="52"/>
      <c r="R26" s="53"/>
      <c r="S26" s="54"/>
      <c r="T26" s="49"/>
      <c r="U26" s="55"/>
      <c r="V26" s="49"/>
      <c r="W26" s="55"/>
      <c r="X26" s="101"/>
    </row>
    <row r="27" spans="1:24" s="20" customFormat="1" ht="15" thickBot="1">
      <c r="A27" s="25"/>
      <c r="B27" s="166" t="s">
        <v>38</v>
      </c>
      <c r="C27" s="167"/>
      <c r="D27" s="167"/>
      <c r="E27" s="167"/>
      <c r="F27" s="167"/>
      <c r="G27" s="27">
        <f>SUM(G6:G26)</f>
        <v>1317</v>
      </c>
      <c r="H27" s="27">
        <f>SUM(H6:H26)</f>
        <v>1020</v>
      </c>
      <c r="I27" s="26"/>
      <c r="J27" s="28"/>
      <c r="K27" s="29"/>
      <c r="L27" s="28"/>
      <c r="M27" s="29"/>
      <c r="N27" s="28"/>
      <c r="O27" s="29"/>
      <c r="P27" s="28">
        <f>SUM(P6:P26)</f>
        <v>1041126.5</v>
      </c>
      <c r="Q27" s="29">
        <f>SUM(Q6:Q26)</f>
        <v>148075</v>
      </c>
      <c r="R27" s="30">
        <f>P27/H27</f>
        <v>1020.7122549019608</v>
      </c>
      <c r="S27" s="31">
        <f>P27/Q27</f>
        <v>7.0310754685125785</v>
      </c>
      <c r="T27" s="28"/>
      <c r="U27" s="32"/>
      <c r="V27" s="42"/>
      <c r="W27" s="33"/>
      <c r="X27" s="34"/>
    </row>
    <row r="28" spans="1:24" ht="18">
      <c r="A28" s="243"/>
      <c r="B28" s="244"/>
      <c r="C28" s="245"/>
      <c r="D28" s="245"/>
      <c r="E28" s="245"/>
      <c r="F28" s="246"/>
      <c r="G28" s="247"/>
      <c r="H28" s="247"/>
      <c r="I28" s="247"/>
      <c r="J28" s="245"/>
      <c r="K28" s="245"/>
      <c r="L28" s="245"/>
      <c r="M28" s="245"/>
      <c r="N28" s="245"/>
      <c r="O28" s="245"/>
      <c r="P28" s="248"/>
      <c r="Q28" s="245"/>
      <c r="R28" s="245"/>
      <c r="S28" s="245"/>
      <c r="T28" s="249"/>
      <c r="U28" s="245"/>
      <c r="V28" s="249"/>
      <c r="W28" s="245"/>
      <c r="X28" s="245"/>
    </row>
  </sheetData>
  <mergeCells count="17">
    <mergeCell ref="B27:F27"/>
    <mergeCell ref="L4:M4"/>
    <mergeCell ref="N4:O4"/>
    <mergeCell ref="P4:S4"/>
    <mergeCell ref="G4:G5"/>
    <mergeCell ref="H4:H5"/>
    <mergeCell ref="I4:I5"/>
    <mergeCell ref="A1:X1"/>
    <mergeCell ref="A2:X2"/>
    <mergeCell ref="J4:K4"/>
    <mergeCell ref="C4:C5"/>
    <mergeCell ref="D4:D5"/>
    <mergeCell ref="E4:E5"/>
    <mergeCell ref="F4:F5"/>
    <mergeCell ref="D3:X3"/>
    <mergeCell ref="V4:X4"/>
    <mergeCell ref="T4:U4"/>
  </mergeCells>
  <printOptions/>
  <pageMargins left="0.71" right="0.46" top="0.82" bottom="0.39" header="0.5" footer="0.32"/>
  <pageSetup orientation="landscape" paperSize="9" scale="90" r:id="rId2"/>
  <ignoredErrors>
    <ignoredError sqref="T11:U21 R10:S10 R24:S25 T10:U10 T24:U25 P11:Q21 R11:S21 R23:S23 P22:Q23 T22:U23 X8:X21" formula="1"/>
    <ignoredError sqref="R22:S22" formula="1" unlockedFormula="1"/>
    <ignoredError sqref="D15" twoDigitTextYear="1"/>
  </ignoredErrors>
  <drawing r:id="rId1"/>
</worksheet>
</file>

<file path=xl/worksheets/sheet3.xml><?xml version="1.0" encoding="utf-8"?>
<worksheet xmlns="http://schemas.openxmlformats.org/spreadsheetml/2006/main" xmlns:r="http://schemas.openxmlformats.org/officeDocument/2006/relationships">
  <dimension ref="A1:W34"/>
  <sheetViews>
    <sheetView zoomScale="90" zoomScaleNormal="90" workbookViewId="0" topLeftCell="A1">
      <selection activeCell="U10" sqref="U10"/>
    </sheetView>
  </sheetViews>
  <sheetFormatPr defaultColWidth="9.140625" defaultRowHeight="12.75"/>
  <cols>
    <col min="1" max="1" width="5.28125" style="69" bestFit="1" customWidth="1"/>
    <col min="2" max="2" width="5.00390625" style="69" bestFit="1" customWidth="1"/>
    <col min="3" max="3" width="12.421875" style="85" bestFit="1" customWidth="1"/>
    <col min="4" max="4" width="10.421875" style="85" bestFit="1" customWidth="1"/>
    <col min="5" max="5" width="8.8515625" style="69" bestFit="1" customWidth="1"/>
    <col min="6" max="6" width="10.28125" style="69" bestFit="1" customWidth="1"/>
    <col min="7" max="7" width="8.7109375" style="69" bestFit="1" customWidth="1"/>
    <col min="8" max="8" width="12.00390625" style="69" bestFit="1" customWidth="1"/>
    <col min="9" max="9" width="6.8515625" style="86" bestFit="1" customWidth="1"/>
    <col min="10" max="10" width="6.00390625" style="86" bestFit="1" customWidth="1"/>
    <col min="11" max="11" width="6.8515625" style="86" bestFit="1" customWidth="1"/>
    <col min="12" max="12" width="10.140625" style="86" bestFit="1" customWidth="1"/>
    <col min="13" max="13" width="6.8515625" style="86" bestFit="1" customWidth="1"/>
    <col min="14" max="14" width="10.140625" style="86" bestFit="1" customWidth="1"/>
    <col min="15" max="15" width="8.140625" style="86" bestFit="1" customWidth="1"/>
    <col min="16" max="16" width="10.140625" style="86" bestFit="1" customWidth="1"/>
    <col min="17" max="17" width="16.140625" style="86" bestFit="1" customWidth="1"/>
    <col min="18" max="18" width="14.57421875" style="86" bestFit="1" customWidth="1"/>
    <col min="19" max="19" width="7.421875" style="86" bestFit="1" customWidth="1"/>
    <col min="20" max="20" width="8.7109375" style="69" bestFit="1" customWidth="1"/>
    <col min="21" max="21" width="10.421875" style="69" bestFit="1" customWidth="1"/>
    <col min="22" max="22" width="14.7109375" style="69" bestFit="1" customWidth="1"/>
    <col min="23" max="23" width="15.28125" style="69" bestFit="1" customWidth="1"/>
    <col min="24" max="16384" width="9.140625" style="69" customWidth="1"/>
  </cols>
  <sheetData>
    <row r="1" spans="1:23" ht="15">
      <c r="A1" s="175" t="s">
        <v>21</v>
      </c>
      <c r="B1" s="175"/>
      <c r="C1" s="175"/>
      <c r="D1" s="175"/>
      <c r="E1" s="175"/>
      <c r="F1" s="175"/>
      <c r="G1" s="175"/>
      <c r="H1" s="175"/>
      <c r="I1" s="175"/>
      <c r="J1" s="175"/>
      <c r="K1" s="175"/>
      <c r="L1" s="175"/>
      <c r="M1" s="175"/>
      <c r="N1" s="175"/>
      <c r="O1" s="175"/>
      <c r="P1" s="175"/>
      <c r="Q1" s="175"/>
      <c r="R1" s="175"/>
      <c r="S1" s="175"/>
      <c r="T1" s="175"/>
      <c r="U1" s="175"/>
      <c r="V1" s="175"/>
      <c r="W1" s="175"/>
    </row>
    <row r="2" spans="1:23" ht="15">
      <c r="A2" s="176" t="s">
        <v>20</v>
      </c>
      <c r="B2" s="170" t="s">
        <v>0</v>
      </c>
      <c r="C2" s="178" t="s">
        <v>1</v>
      </c>
      <c r="D2" s="170" t="s">
        <v>2</v>
      </c>
      <c r="E2" s="170" t="s">
        <v>53</v>
      </c>
      <c r="F2" s="170" t="s">
        <v>3</v>
      </c>
      <c r="G2" s="170" t="s">
        <v>19</v>
      </c>
      <c r="H2" s="170" t="s">
        <v>18</v>
      </c>
      <c r="I2" s="173" t="s">
        <v>10</v>
      </c>
      <c r="J2" s="173"/>
      <c r="K2" s="173"/>
      <c r="L2" s="173"/>
      <c r="M2" s="173"/>
      <c r="N2" s="173"/>
      <c r="O2" s="173"/>
      <c r="P2" s="173"/>
      <c r="Q2" s="170" t="s">
        <v>12</v>
      </c>
      <c r="R2" s="170" t="s">
        <v>13</v>
      </c>
      <c r="S2" s="72"/>
      <c r="T2" s="70"/>
      <c r="U2" s="170" t="s">
        <v>14</v>
      </c>
      <c r="V2" s="170" t="s">
        <v>15</v>
      </c>
      <c r="W2" s="172" t="s">
        <v>13</v>
      </c>
    </row>
    <row r="3" spans="1:23" ht="15">
      <c r="A3" s="171"/>
      <c r="B3" s="177"/>
      <c r="C3" s="179"/>
      <c r="D3" s="171"/>
      <c r="E3" s="171"/>
      <c r="F3" s="171"/>
      <c r="G3" s="171"/>
      <c r="H3" s="171"/>
      <c r="I3" s="173" t="s">
        <v>4</v>
      </c>
      <c r="J3" s="173"/>
      <c r="K3" s="173" t="s">
        <v>7</v>
      </c>
      <c r="L3" s="173"/>
      <c r="M3" s="173" t="s">
        <v>8</v>
      </c>
      <c r="N3" s="173"/>
      <c r="O3" s="173" t="s">
        <v>9</v>
      </c>
      <c r="P3" s="173"/>
      <c r="Q3" s="171"/>
      <c r="R3" s="171"/>
      <c r="S3" s="174" t="s">
        <v>113</v>
      </c>
      <c r="T3" s="174"/>
      <c r="U3" s="171"/>
      <c r="V3" s="171"/>
      <c r="W3" s="171"/>
    </row>
    <row r="4" spans="1:23" ht="15">
      <c r="A4" s="171"/>
      <c r="B4" s="177"/>
      <c r="C4" s="179"/>
      <c r="D4" s="171"/>
      <c r="E4" s="171"/>
      <c r="F4" s="171"/>
      <c r="G4" s="171"/>
      <c r="H4" s="171"/>
      <c r="I4" s="72" t="s">
        <v>5</v>
      </c>
      <c r="J4" s="72" t="s">
        <v>16</v>
      </c>
      <c r="K4" s="72" t="s">
        <v>5</v>
      </c>
      <c r="L4" s="72" t="s">
        <v>6</v>
      </c>
      <c r="M4" s="72" t="s">
        <v>5</v>
      </c>
      <c r="N4" s="72" t="s">
        <v>6</v>
      </c>
      <c r="O4" s="72" t="s">
        <v>5</v>
      </c>
      <c r="P4" s="72" t="s">
        <v>6</v>
      </c>
      <c r="Q4" s="171"/>
      <c r="R4" s="171"/>
      <c r="S4" s="72" t="s">
        <v>17</v>
      </c>
      <c r="T4" s="70" t="s">
        <v>11</v>
      </c>
      <c r="U4" s="171"/>
      <c r="V4" s="171"/>
      <c r="W4" s="171"/>
    </row>
    <row r="5" spans="1:23" s="74" customFormat="1" ht="15">
      <c r="A5" s="73">
        <v>1</v>
      </c>
      <c r="C5" s="75"/>
      <c r="D5" s="75"/>
      <c r="E5" s="73"/>
      <c r="F5" s="73"/>
      <c r="G5" s="73"/>
      <c r="H5" s="73"/>
      <c r="I5" s="76"/>
      <c r="J5" s="76"/>
      <c r="K5" s="76"/>
      <c r="L5" s="76"/>
      <c r="M5" s="76"/>
      <c r="N5" s="76"/>
      <c r="O5" s="76">
        <f>+M5+K5+I5</f>
        <v>0</v>
      </c>
      <c r="P5" s="76">
        <f>+N5+L5+J5</f>
        <v>0</v>
      </c>
      <c r="Q5" s="76" t="e">
        <f aca="true" t="shared" si="0" ref="Q5:Q34">+P5/G5</f>
        <v>#DIV/0!</v>
      </c>
      <c r="R5" s="77" t="e">
        <f aca="true" t="shared" si="1" ref="R5:R34">+O5/P5</f>
        <v>#DIV/0!</v>
      </c>
      <c r="S5" s="76"/>
      <c r="T5" s="78" t="e">
        <f>(+S5-O5)/S5</f>
        <v>#DIV/0!</v>
      </c>
      <c r="U5" s="76"/>
      <c r="V5" s="76"/>
      <c r="W5" s="77" t="e">
        <f>+U5/V5</f>
        <v>#DIV/0!</v>
      </c>
    </row>
    <row r="6" spans="1:23" ht="15">
      <c r="A6" s="79">
        <f>+A5+1</f>
        <v>2</v>
      </c>
      <c r="C6" s="80"/>
      <c r="D6" s="80"/>
      <c r="E6" s="79"/>
      <c r="F6" s="79"/>
      <c r="G6" s="79"/>
      <c r="H6" s="79"/>
      <c r="I6" s="71"/>
      <c r="J6" s="71"/>
      <c r="K6" s="71"/>
      <c r="L6" s="71"/>
      <c r="M6" s="71"/>
      <c r="N6" s="71"/>
      <c r="O6" s="71">
        <f aca="true" t="shared" si="2" ref="O6:P34">+M6+K6+I6</f>
        <v>0</v>
      </c>
      <c r="P6" s="71">
        <f t="shared" si="2"/>
        <v>0</v>
      </c>
      <c r="Q6" s="71" t="e">
        <f t="shared" si="0"/>
        <v>#DIV/0!</v>
      </c>
      <c r="R6" s="81" t="e">
        <f t="shared" si="1"/>
        <v>#DIV/0!</v>
      </c>
      <c r="S6" s="71"/>
      <c r="T6" s="82" t="e">
        <f aca="true" t="shared" si="3" ref="T6:T34">(+S6-O6)/S6</f>
        <v>#DIV/0!</v>
      </c>
      <c r="U6" s="71"/>
      <c r="V6" s="71"/>
      <c r="W6" s="81" t="e">
        <f aca="true" t="shared" si="4" ref="W6:W34">+U6/V6</f>
        <v>#DIV/0!</v>
      </c>
    </row>
    <row r="7" spans="1:23" s="74" customFormat="1" ht="15">
      <c r="A7" s="73">
        <f aca="true" t="shared" si="5" ref="A7:A31">+A6+1</f>
        <v>3</v>
      </c>
      <c r="C7" s="75"/>
      <c r="D7" s="75"/>
      <c r="E7" s="73"/>
      <c r="F7" s="73"/>
      <c r="G7" s="73"/>
      <c r="H7" s="73"/>
      <c r="I7" s="76"/>
      <c r="J7" s="76"/>
      <c r="K7" s="76"/>
      <c r="L7" s="76"/>
      <c r="M7" s="76"/>
      <c r="N7" s="76"/>
      <c r="O7" s="76">
        <f t="shared" si="2"/>
        <v>0</v>
      </c>
      <c r="P7" s="76">
        <f t="shared" si="2"/>
        <v>0</v>
      </c>
      <c r="Q7" s="76" t="e">
        <f t="shared" si="0"/>
        <v>#DIV/0!</v>
      </c>
      <c r="R7" s="83" t="e">
        <f t="shared" si="1"/>
        <v>#DIV/0!</v>
      </c>
      <c r="S7" s="76"/>
      <c r="T7" s="84" t="e">
        <f t="shared" si="3"/>
        <v>#DIV/0!</v>
      </c>
      <c r="U7" s="76"/>
      <c r="V7" s="76"/>
      <c r="W7" s="83" t="e">
        <f t="shared" si="4"/>
        <v>#DIV/0!</v>
      </c>
    </row>
    <row r="8" spans="1:23" ht="15">
      <c r="A8" s="79">
        <f t="shared" si="5"/>
        <v>4</v>
      </c>
      <c r="C8" s="80"/>
      <c r="D8" s="80"/>
      <c r="E8" s="79"/>
      <c r="F8" s="79"/>
      <c r="G8" s="79"/>
      <c r="H8" s="79"/>
      <c r="I8" s="71"/>
      <c r="J8" s="71"/>
      <c r="K8" s="71"/>
      <c r="L8" s="71"/>
      <c r="M8" s="71"/>
      <c r="N8" s="71"/>
      <c r="O8" s="71">
        <f t="shared" si="2"/>
        <v>0</v>
      </c>
      <c r="P8" s="71">
        <f t="shared" si="2"/>
        <v>0</v>
      </c>
      <c r="Q8" s="71" t="e">
        <f t="shared" si="0"/>
        <v>#DIV/0!</v>
      </c>
      <c r="R8" s="81" t="e">
        <f t="shared" si="1"/>
        <v>#DIV/0!</v>
      </c>
      <c r="S8" s="71"/>
      <c r="T8" s="82" t="e">
        <f t="shared" si="3"/>
        <v>#DIV/0!</v>
      </c>
      <c r="U8" s="71"/>
      <c r="V8" s="71"/>
      <c r="W8" s="81" t="e">
        <f t="shared" si="4"/>
        <v>#DIV/0!</v>
      </c>
    </row>
    <row r="9" spans="1:23" s="74" customFormat="1" ht="15">
      <c r="A9" s="73">
        <f t="shared" si="5"/>
        <v>5</v>
      </c>
      <c r="C9" s="75"/>
      <c r="D9" s="75"/>
      <c r="E9" s="73"/>
      <c r="F9" s="73"/>
      <c r="G9" s="73"/>
      <c r="H9" s="73"/>
      <c r="I9" s="76"/>
      <c r="J9" s="76"/>
      <c r="K9" s="76"/>
      <c r="L9" s="76"/>
      <c r="M9" s="76"/>
      <c r="N9" s="76"/>
      <c r="O9" s="76">
        <f t="shared" si="2"/>
        <v>0</v>
      </c>
      <c r="P9" s="76">
        <f t="shared" si="2"/>
        <v>0</v>
      </c>
      <c r="Q9" s="76" t="e">
        <f t="shared" si="0"/>
        <v>#DIV/0!</v>
      </c>
      <c r="R9" s="83" t="e">
        <f t="shared" si="1"/>
        <v>#DIV/0!</v>
      </c>
      <c r="S9" s="76"/>
      <c r="T9" s="84" t="e">
        <f t="shared" si="3"/>
        <v>#DIV/0!</v>
      </c>
      <c r="U9" s="76"/>
      <c r="V9" s="76"/>
      <c r="W9" s="83" t="e">
        <f t="shared" si="4"/>
        <v>#DIV/0!</v>
      </c>
    </row>
    <row r="10" spans="1:23" ht="15">
      <c r="A10" s="79">
        <f t="shared" si="5"/>
        <v>6</v>
      </c>
      <c r="C10" s="80"/>
      <c r="D10" s="80"/>
      <c r="E10" s="79"/>
      <c r="F10" s="79"/>
      <c r="G10" s="79"/>
      <c r="H10" s="79"/>
      <c r="I10" s="71"/>
      <c r="J10" s="71"/>
      <c r="K10" s="71"/>
      <c r="L10" s="71"/>
      <c r="M10" s="71"/>
      <c r="N10" s="71"/>
      <c r="O10" s="71">
        <f t="shared" si="2"/>
        <v>0</v>
      </c>
      <c r="P10" s="71">
        <f t="shared" si="2"/>
        <v>0</v>
      </c>
      <c r="Q10" s="71" t="e">
        <f t="shared" si="0"/>
        <v>#DIV/0!</v>
      </c>
      <c r="R10" s="81" t="e">
        <f t="shared" si="1"/>
        <v>#DIV/0!</v>
      </c>
      <c r="S10" s="71"/>
      <c r="T10" s="82" t="e">
        <f t="shared" si="3"/>
        <v>#DIV/0!</v>
      </c>
      <c r="U10" s="71"/>
      <c r="V10" s="71"/>
      <c r="W10" s="81" t="e">
        <f t="shared" si="4"/>
        <v>#DIV/0!</v>
      </c>
    </row>
    <row r="11" spans="1:23" s="74" customFormat="1" ht="15">
      <c r="A11" s="73">
        <f t="shared" si="5"/>
        <v>7</v>
      </c>
      <c r="C11" s="75"/>
      <c r="D11" s="75"/>
      <c r="E11" s="73"/>
      <c r="F11" s="73"/>
      <c r="G11" s="73"/>
      <c r="H11" s="73"/>
      <c r="I11" s="76"/>
      <c r="J11" s="76"/>
      <c r="K11" s="76"/>
      <c r="L11" s="76"/>
      <c r="M11" s="76"/>
      <c r="N11" s="76"/>
      <c r="O11" s="76">
        <f t="shared" si="2"/>
        <v>0</v>
      </c>
      <c r="P11" s="76">
        <f t="shared" si="2"/>
        <v>0</v>
      </c>
      <c r="Q11" s="76" t="e">
        <f t="shared" si="0"/>
        <v>#DIV/0!</v>
      </c>
      <c r="R11" s="83" t="e">
        <f t="shared" si="1"/>
        <v>#DIV/0!</v>
      </c>
      <c r="S11" s="76"/>
      <c r="T11" s="84" t="e">
        <f t="shared" si="3"/>
        <v>#DIV/0!</v>
      </c>
      <c r="U11" s="76"/>
      <c r="V11" s="76"/>
      <c r="W11" s="83" t="e">
        <f t="shared" si="4"/>
        <v>#DIV/0!</v>
      </c>
    </row>
    <row r="12" spans="1:23" ht="15">
      <c r="A12" s="79">
        <f t="shared" si="5"/>
        <v>8</v>
      </c>
      <c r="C12" s="80"/>
      <c r="D12" s="80"/>
      <c r="E12" s="79"/>
      <c r="F12" s="79"/>
      <c r="G12" s="79"/>
      <c r="H12" s="79"/>
      <c r="I12" s="71"/>
      <c r="J12" s="71"/>
      <c r="K12" s="71"/>
      <c r="L12" s="71"/>
      <c r="M12" s="71"/>
      <c r="N12" s="71"/>
      <c r="O12" s="71">
        <f t="shared" si="2"/>
        <v>0</v>
      </c>
      <c r="P12" s="71">
        <f t="shared" si="2"/>
        <v>0</v>
      </c>
      <c r="Q12" s="71" t="e">
        <f t="shared" si="0"/>
        <v>#DIV/0!</v>
      </c>
      <c r="R12" s="81" t="e">
        <f t="shared" si="1"/>
        <v>#DIV/0!</v>
      </c>
      <c r="S12" s="71"/>
      <c r="T12" s="82" t="e">
        <f t="shared" si="3"/>
        <v>#DIV/0!</v>
      </c>
      <c r="U12" s="71"/>
      <c r="V12" s="71"/>
      <c r="W12" s="81" t="e">
        <f t="shared" si="4"/>
        <v>#DIV/0!</v>
      </c>
    </row>
    <row r="13" spans="1:23" s="74" customFormat="1" ht="15">
      <c r="A13" s="73">
        <f t="shared" si="5"/>
        <v>9</v>
      </c>
      <c r="C13" s="75"/>
      <c r="D13" s="75"/>
      <c r="E13" s="73"/>
      <c r="F13" s="73"/>
      <c r="G13" s="73"/>
      <c r="H13" s="73"/>
      <c r="I13" s="76"/>
      <c r="J13" s="76"/>
      <c r="K13" s="76"/>
      <c r="L13" s="76"/>
      <c r="M13" s="76"/>
      <c r="N13" s="76"/>
      <c r="O13" s="76">
        <f t="shared" si="2"/>
        <v>0</v>
      </c>
      <c r="P13" s="76">
        <f t="shared" si="2"/>
        <v>0</v>
      </c>
      <c r="Q13" s="76" t="e">
        <f t="shared" si="0"/>
        <v>#DIV/0!</v>
      </c>
      <c r="R13" s="83" t="e">
        <f t="shared" si="1"/>
        <v>#DIV/0!</v>
      </c>
      <c r="S13" s="76"/>
      <c r="T13" s="84" t="e">
        <f t="shared" si="3"/>
        <v>#DIV/0!</v>
      </c>
      <c r="U13" s="76"/>
      <c r="V13" s="76"/>
      <c r="W13" s="83" t="e">
        <f t="shared" si="4"/>
        <v>#DIV/0!</v>
      </c>
    </row>
    <row r="14" spans="1:23" ht="15">
      <c r="A14" s="79">
        <f t="shared" si="5"/>
        <v>10</v>
      </c>
      <c r="C14" s="80"/>
      <c r="D14" s="80"/>
      <c r="E14" s="79"/>
      <c r="F14" s="79"/>
      <c r="G14" s="79"/>
      <c r="H14" s="79"/>
      <c r="I14" s="71"/>
      <c r="J14" s="71"/>
      <c r="K14" s="71"/>
      <c r="L14" s="71"/>
      <c r="M14" s="71"/>
      <c r="N14" s="71"/>
      <c r="O14" s="71">
        <f t="shared" si="2"/>
        <v>0</v>
      </c>
      <c r="P14" s="71">
        <f t="shared" si="2"/>
        <v>0</v>
      </c>
      <c r="Q14" s="71" t="e">
        <f t="shared" si="0"/>
        <v>#DIV/0!</v>
      </c>
      <c r="R14" s="81" t="e">
        <f t="shared" si="1"/>
        <v>#DIV/0!</v>
      </c>
      <c r="S14" s="71"/>
      <c r="T14" s="82" t="e">
        <f t="shared" si="3"/>
        <v>#DIV/0!</v>
      </c>
      <c r="U14" s="71"/>
      <c r="V14" s="71"/>
      <c r="W14" s="81" t="e">
        <f t="shared" si="4"/>
        <v>#DIV/0!</v>
      </c>
    </row>
    <row r="15" spans="1:23" s="74" customFormat="1" ht="15">
      <c r="A15" s="73">
        <f t="shared" si="5"/>
        <v>11</v>
      </c>
      <c r="C15" s="75"/>
      <c r="D15" s="75"/>
      <c r="E15" s="73"/>
      <c r="F15" s="73"/>
      <c r="G15" s="73"/>
      <c r="H15" s="73"/>
      <c r="I15" s="76"/>
      <c r="J15" s="76"/>
      <c r="K15" s="76"/>
      <c r="L15" s="76"/>
      <c r="M15" s="76"/>
      <c r="N15" s="76"/>
      <c r="O15" s="76">
        <f t="shared" si="2"/>
        <v>0</v>
      </c>
      <c r="P15" s="76">
        <f t="shared" si="2"/>
        <v>0</v>
      </c>
      <c r="Q15" s="76" t="e">
        <f t="shared" si="0"/>
        <v>#DIV/0!</v>
      </c>
      <c r="R15" s="83" t="e">
        <f t="shared" si="1"/>
        <v>#DIV/0!</v>
      </c>
      <c r="S15" s="76"/>
      <c r="T15" s="84" t="e">
        <f t="shared" si="3"/>
        <v>#DIV/0!</v>
      </c>
      <c r="U15" s="76"/>
      <c r="V15" s="76"/>
      <c r="W15" s="83" t="e">
        <f t="shared" si="4"/>
        <v>#DIV/0!</v>
      </c>
    </row>
    <row r="16" spans="1:23" ht="15">
      <c r="A16" s="79">
        <f t="shared" si="5"/>
        <v>12</v>
      </c>
      <c r="C16" s="80"/>
      <c r="D16" s="80"/>
      <c r="E16" s="79"/>
      <c r="F16" s="79"/>
      <c r="G16" s="79"/>
      <c r="H16" s="79"/>
      <c r="I16" s="71"/>
      <c r="J16" s="71"/>
      <c r="K16" s="71"/>
      <c r="L16" s="71"/>
      <c r="M16" s="71"/>
      <c r="N16" s="71"/>
      <c r="O16" s="71">
        <f t="shared" si="2"/>
        <v>0</v>
      </c>
      <c r="P16" s="71">
        <f t="shared" si="2"/>
        <v>0</v>
      </c>
      <c r="Q16" s="71" t="e">
        <f t="shared" si="0"/>
        <v>#DIV/0!</v>
      </c>
      <c r="R16" s="81" t="e">
        <f t="shared" si="1"/>
        <v>#DIV/0!</v>
      </c>
      <c r="S16" s="71"/>
      <c r="T16" s="82" t="e">
        <f t="shared" si="3"/>
        <v>#DIV/0!</v>
      </c>
      <c r="U16" s="71"/>
      <c r="V16" s="71"/>
      <c r="W16" s="81" t="e">
        <f t="shared" si="4"/>
        <v>#DIV/0!</v>
      </c>
    </row>
    <row r="17" spans="1:23" s="74" customFormat="1" ht="15">
      <c r="A17" s="73">
        <f t="shared" si="5"/>
        <v>13</v>
      </c>
      <c r="C17" s="75"/>
      <c r="D17" s="75"/>
      <c r="E17" s="73"/>
      <c r="F17" s="73"/>
      <c r="G17" s="73"/>
      <c r="H17" s="73"/>
      <c r="I17" s="76"/>
      <c r="J17" s="76"/>
      <c r="K17" s="76"/>
      <c r="L17" s="76"/>
      <c r="M17" s="76"/>
      <c r="N17" s="76"/>
      <c r="O17" s="76">
        <f t="shared" si="2"/>
        <v>0</v>
      </c>
      <c r="P17" s="76">
        <f t="shared" si="2"/>
        <v>0</v>
      </c>
      <c r="Q17" s="76" t="e">
        <f t="shared" si="0"/>
        <v>#DIV/0!</v>
      </c>
      <c r="R17" s="83" t="e">
        <f t="shared" si="1"/>
        <v>#DIV/0!</v>
      </c>
      <c r="S17" s="76"/>
      <c r="T17" s="84" t="e">
        <f t="shared" si="3"/>
        <v>#DIV/0!</v>
      </c>
      <c r="U17" s="76"/>
      <c r="V17" s="76"/>
      <c r="W17" s="83" t="e">
        <f t="shared" si="4"/>
        <v>#DIV/0!</v>
      </c>
    </row>
    <row r="18" spans="1:23" ht="15">
      <c r="A18" s="79">
        <f t="shared" si="5"/>
        <v>14</v>
      </c>
      <c r="C18" s="80"/>
      <c r="D18" s="80"/>
      <c r="E18" s="79"/>
      <c r="F18" s="79"/>
      <c r="G18" s="79"/>
      <c r="H18" s="79"/>
      <c r="I18" s="71"/>
      <c r="J18" s="71"/>
      <c r="K18" s="71"/>
      <c r="L18" s="71"/>
      <c r="M18" s="71"/>
      <c r="N18" s="71"/>
      <c r="O18" s="71">
        <f t="shared" si="2"/>
        <v>0</v>
      </c>
      <c r="P18" s="71">
        <f t="shared" si="2"/>
        <v>0</v>
      </c>
      <c r="Q18" s="71" t="e">
        <f t="shared" si="0"/>
        <v>#DIV/0!</v>
      </c>
      <c r="R18" s="81" t="e">
        <f t="shared" si="1"/>
        <v>#DIV/0!</v>
      </c>
      <c r="S18" s="71"/>
      <c r="T18" s="82" t="e">
        <f t="shared" si="3"/>
        <v>#DIV/0!</v>
      </c>
      <c r="U18" s="71"/>
      <c r="V18" s="71"/>
      <c r="W18" s="81" t="e">
        <f t="shared" si="4"/>
        <v>#DIV/0!</v>
      </c>
    </row>
    <row r="19" spans="1:23" s="74" customFormat="1" ht="15">
      <c r="A19" s="73">
        <f t="shared" si="5"/>
        <v>15</v>
      </c>
      <c r="C19" s="75"/>
      <c r="D19" s="75"/>
      <c r="E19" s="73"/>
      <c r="F19" s="73"/>
      <c r="G19" s="73"/>
      <c r="H19" s="73"/>
      <c r="I19" s="76"/>
      <c r="J19" s="76"/>
      <c r="K19" s="76"/>
      <c r="L19" s="76"/>
      <c r="M19" s="76"/>
      <c r="N19" s="76"/>
      <c r="O19" s="76">
        <f t="shared" si="2"/>
        <v>0</v>
      </c>
      <c r="P19" s="76">
        <f t="shared" si="2"/>
        <v>0</v>
      </c>
      <c r="Q19" s="76" t="e">
        <f t="shared" si="0"/>
        <v>#DIV/0!</v>
      </c>
      <c r="R19" s="83" t="e">
        <f t="shared" si="1"/>
        <v>#DIV/0!</v>
      </c>
      <c r="S19" s="76"/>
      <c r="T19" s="84" t="e">
        <f t="shared" si="3"/>
        <v>#DIV/0!</v>
      </c>
      <c r="U19" s="76"/>
      <c r="V19" s="76"/>
      <c r="W19" s="83" t="e">
        <f t="shared" si="4"/>
        <v>#DIV/0!</v>
      </c>
    </row>
    <row r="20" spans="1:23" ht="15">
      <c r="A20" s="79">
        <f t="shared" si="5"/>
        <v>16</v>
      </c>
      <c r="C20" s="80"/>
      <c r="D20" s="80"/>
      <c r="E20" s="79"/>
      <c r="F20" s="79"/>
      <c r="G20" s="79"/>
      <c r="H20" s="79"/>
      <c r="I20" s="71"/>
      <c r="J20" s="71"/>
      <c r="K20" s="71"/>
      <c r="L20" s="71"/>
      <c r="M20" s="71"/>
      <c r="N20" s="71"/>
      <c r="O20" s="71">
        <f t="shared" si="2"/>
        <v>0</v>
      </c>
      <c r="P20" s="71">
        <f t="shared" si="2"/>
        <v>0</v>
      </c>
      <c r="Q20" s="71" t="e">
        <f t="shared" si="0"/>
        <v>#DIV/0!</v>
      </c>
      <c r="R20" s="81" t="e">
        <f t="shared" si="1"/>
        <v>#DIV/0!</v>
      </c>
      <c r="S20" s="71"/>
      <c r="T20" s="82" t="e">
        <f t="shared" si="3"/>
        <v>#DIV/0!</v>
      </c>
      <c r="U20" s="71"/>
      <c r="V20" s="71"/>
      <c r="W20" s="81" t="e">
        <f t="shared" si="4"/>
        <v>#DIV/0!</v>
      </c>
    </row>
    <row r="21" spans="1:23" s="74" customFormat="1" ht="15">
      <c r="A21" s="73">
        <f t="shared" si="5"/>
        <v>17</v>
      </c>
      <c r="C21" s="75"/>
      <c r="D21" s="75"/>
      <c r="E21" s="73"/>
      <c r="F21" s="73"/>
      <c r="G21" s="73"/>
      <c r="H21" s="73"/>
      <c r="I21" s="76"/>
      <c r="J21" s="76"/>
      <c r="K21" s="76"/>
      <c r="L21" s="76"/>
      <c r="M21" s="76"/>
      <c r="N21" s="76"/>
      <c r="O21" s="76">
        <f t="shared" si="2"/>
        <v>0</v>
      </c>
      <c r="P21" s="76">
        <f t="shared" si="2"/>
        <v>0</v>
      </c>
      <c r="Q21" s="76" t="e">
        <f t="shared" si="0"/>
        <v>#DIV/0!</v>
      </c>
      <c r="R21" s="83" t="e">
        <f t="shared" si="1"/>
        <v>#DIV/0!</v>
      </c>
      <c r="S21" s="76"/>
      <c r="T21" s="84" t="e">
        <f t="shared" si="3"/>
        <v>#DIV/0!</v>
      </c>
      <c r="U21" s="76"/>
      <c r="V21" s="76"/>
      <c r="W21" s="83" t="e">
        <f t="shared" si="4"/>
        <v>#DIV/0!</v>
      </c>
    </row>
    <row r="22" spans="1:23" ht="15">
      <c r="A22" s="79">
        <f t="shared" si="5"/>
        <v>18</v>
      </c>
      <c r="C22" s="80"/>
      <c r="D22" s="80"/>
      <c r="E22" s="79"/>
      <c r="F22" s="79"/>
      <c r="G22" s="79"/>
      <c r="H22" s="79"/>
      <c r="I22" s="71"/>
      <c r="J22" s="71"/>
      <c r="K22" s="71"/>
      <c r="L22" s="71"/>
      <c r="M22" s="71"/>
      <c r="N22" s="71"/>
      <c r="O22" s="71">
        <f t="shared" si="2"/>
        <v>0</v>
      </c>
      <c r="P22" s="71">
        <f t="shared" si="2"/>
        <v>0</v>
      </c>
      <c r="Q22" s="71" t="e">
        <f t="shared" si="0"/>
        <v>#DIV/0!</v>
      </c>
      <c r="R22" s="81" t="e">
        <f t="shared" si="1"/>
        <v>#DIV/0!</v>
      </c>
      <c r="S22" s="71"/>
      <c r="T22" s="82" t="e">
        <f t="shared" si="3"/>
        <v>#DIV/0!</v>
      </c>
      <c r="U22" s="71"/>
      <c r="V22" s="71"/>
      <c r="W22" s="81" t="e">
        <f t="shared" si="4"/>
        <v>#DIV/0!</v>
      </c>
    </row>
    <row r="23" spans="1:23" s="74" customFormat="1" ht="15">
      <c r="A23" s="73">
        <f t="shared" si="5"/>
        <v>19</v>
      </c>
      <c r="C23" s="75"/>
      <c r="D23" s="75"/>
      <c r="E23" s="73"/>
      <c r="F23" s="73"/>
      <c r="G23" s="73"/>
      <c r="H23" s="73"/>
      <c r="I23" s="76"/>
      <c r="J23" s="76"/>
      <c r="K23" s="76"/>
      <c r="L23" s="76"/>
      <c r="M23" s="76"/>
      <c r="N23" s="76"/>
      <c r="O23" s="76">
        <f t="shared" si="2"/>
        <v>0</v>
      </c>
      <c r="P23" s="76">
        <f t="shared" si="2"/>
        <v>0</v>
      </c>
      <c r="Q23" s="76" t="e">
        <f t="shared" si="0"/>
        <v>#DIV/0!</v>
      </c>
      <c r="R23" s="83" t="e">
        <f t="shared" si="1"/>
        <v>#DIV/0!</v>
      </c>
      <c r="S23" s="76"/>
      <c r="T23" s="84" t="e">
        <f t="shared" si="3"/>
        <v>#DIV/0!</v>
      </c>
      <c r="U23" s="76"/>
      <c r="V23" s="76"/>
      <c r="W23" s="83" t="e">
        <f t="shared" si="4"/>
        <v>#DIV/0!</v>
      </c>
    </row>
    <row r="24" spans="1:23" ht="15">
      <c r="A24" s="79">
        <f t="shared" si="5"/>
        <v>20</v>
      </c>
      <c r="C24" s="80"/>
      <c r="D24" s="80"/>
      <c r="E24" s="79"/>
      <c r="F24" s="79"/>
      <c r="G24" s="79"/>
      <c r="H24" s="79"/>
      <c r="I24" s="71"/>
      <c r="J24" s="71"/>
      <c r="K24" s="71"/>
      <c r="L24" s="71"/>
      <c r="M24" s="71"/>
      <c r="N24" s="71"/>
      <c r="O24" s="71">
        <f t="shared" si="2"/>
        <v>0</v>
      </c>
      <c r="P24" s="71">
        <f t="shared" si="2"/>
        <v>0</v>
      </c>
      <c r="Q24" s="71" t="e">
        <f t="shared" si="0"/>
        <v>#DIV/0!</v>
      </c>
      <c r="R24" s="81" t="e">
        <f t="shared" si="1"/>
        <v>#DIV/0!</v>
      </c>
      <c r="S24" s="71"/>
      <c r="T24" s="82" t="e">
        <f t="shared" si="3"/>
        <v>#DIV/0!</v>
      </c>
      <c r="U24" s="71"/>
      <c r="V24" s="71"/>
      <c r="W24" s="81" t="e">
        <f t="shared" si="4"/>
        <v>#DIV/0!</v>
      </c>
    </row>
    <row r="25" spans="1:23" s="74" customFormat="1" ht="15">
      <c r="A25" s="73">
        <f t="shared" si="5"/>
        <v>21</v>
      </c>
      <c r="C25" s="75"/>
      <c r="D25" s="75"/>
      <c r="E25" s="73"/>
      <c r="F25" s="73"/>
      <c r="G25" s="73"/>
      <c r="H25" s="73"/>
      <c r="I25" s="76"/>
      <c r="J25" s="76"/>
      <c r="K25" s="76"/>
      <c r="L25" s="76"/>
      <c r="M25" s="76"/>
      <c r="N25" s="76"/>
      <c r="O25" s="76">
        <f t="shared" si="2"/>
        <v>0</v>
      </c>
      <c r="P25" s="76">
        <f t="shared" si="2"/>
        <v>0</v>
      </c>
      <c r="Q25" s="76" t="e">
        <f t="shared" si="0"/>
        <v>#DIV/0!</v>
      </c>
      <c r="R25" s="83" t="e">
        <f t="shared" si="1"/>
        <v>#DIV/0!</v>
      </c>
      <c r="S25" s="76"/>
      <c r="T25" s="84" t="e">
        <f t="shared" si="3"/>
        <v>#DIV/0!</v>
      </c>
      <c r="U25" s="76"/>
      <c r="V25" s="76"/>
      <c r="W25" s="83" t="e">
        <f t="shared" si="4"/>
        <v>#DIV/0!</v>
      </c>
    </row>
    <row r="26" spans="1:23" ht="15">
      <c r="A26" s="79">
        <f t="shared" si="5"/>
        <v>22</v>
      </c>
      <c r="C26" s="80"/>
      <c r="D26" s="80"/>
      <c r="E26" s="79"/>
      <c r="F26" s="79"/>
      <c r="G26" s="79"/>
      <c r="H26" s="79"/>
      <c r="I26" s="71"/>
      <c r="J26" s="71"/>
      <c r="K26" s="71"/>
      <c r="L26" s="71"/>
      <c r="M26" s="71"/>
      <c r="N26" s="71"/>
      <c r="O26" s="71">
        <f t="shared" si="2"/>
        <v>0</v>
      </c>
      <c r="P26" s="71">
        <f t="shared" si="2"/>
        <v>0</v>
      </c>
      <c r="Q26" s="71" t="e">
        <f t="shared" si="0"/>
        <v>#DIV/0!</v>
      </c>
      <c r="R26" s="81" t="e">
        <f t="shared" si="1"/>
        <v>#DIV/0!</v>
      </c>
      <c r="S26" s="71"/>
      <c r="T26" s="82" t="e">
        <f t="shared" si="3"/>
        <v>#DIV/0!</v>
      </c>
      <c r="U26" s="71"/>
      <c r="V26" s="71"/>
      <c r="W26" s="81" t="e">
        <f t="shared" si="4"/>
        <v>#DIV/0!</v>
      </c>
    </row>
    <row r="27" spans="1:23" s="74" customFormat="1" ht="15">
      <c r="A27" s="73">
        <f t="shared" si="5"/>
        <v>23</v>
      </c>
      <c r="C27" s="75"/>
      <c r="D27" s="75"/>
      <c r="E27" s="73"/>
      <c r="F27" s="73"/>
      <c r="G27" s="73"/>
      <c r="H27" s="73"/>
      <c r="I27" s="76"/>
      <c r="J27" s="76"/>
      <c r="K27" s="76"/>
      <c r="L27" s="76"/>
      <c r="M27" s="76"/>
      <c r="N27" s="76"/>
      <c r="O27" s="76">
        <f t="shared" si="2"/>
        <v>0</v>
      </c>
      <c r="P27" s="76">
        <f t="shared" si="2"/>
        <v>0</v>
      </c>
      <c r="Q27" s="76" t="e">
        <f t="shared" si="0"/>
        <v>#DIV/0!</v>
      </c>
      <c r="R27" s="83" t="e">
        <f t="shared" si="1"/>
        <v>#DIV/0!</v>
      </c>
      <c r="S27" s="76"/>
      <c r="T27" s="84" t="e">
        <f t="shared" si="3"/>
        <v>#DIV/0!</v>
      </c>
      <c r="U27" s="76"/>
      <c r="V27" s="76"/>
      <c r="W27" s="83" t="e">
        <f t="shared" si="4"/>
        <v>#DIV/0!</v>
      </c>
    </row>
    <row r="28" spans="1:23" ht="15">
      <c r="A28" s="79">
        <f t="shared" si="5"/>
        <v>24</v>
      </c>
      <c r="C28" s="80"/>
      <c r="D28" s="80"/>
      <c r="E28" s="79"/>
      <c r="F28" s="79"/>
      <c r="G28" s="79"/>
      <c r="H28" s="79"/>
      <c r="I28" s="71"/>
      <c r="J28" s="71"/>
      <c r="K28" s="71"/>
      <c r="L28" s="71"/>
      <c r="M28" s="71"/>
      <c r="N28" s="71"/>
      <c r="O28" s="71">
        <f t="shared" si="2"/>
        <v>0</v>
      </c>
      <c r="P28" s="71">
        <f t="shared" si="2"/>
        <v>0</v>
      </c>
      <c r="Q28" s="71" t="e">
        <f t="shared" si="0"/>
        <v>#DIV/0!</v>
      </c>
      <c r="R28" s="81" t="e">
        <f t="shared" si="1"/>
        <v>#DIV/0!</v>
      </c>
      <c r="S28" s="71"/>
      <c r="T28" s="82" t="e">
        <f t="shared" si="3"/>
        <v>#DIV/0!</v>
      </c>
      <c r="U28" s="71"/>
      <c r="V28" s="71"/>
      <c r="W28" s="81" t="e">
        <f t="shared" si="4"/>
        <v>#DIV/0!</v>
      </c>
    </row>
    <row r="29" spans="1:23" s="74" customFormat="1" ht="15">
      <c r="A29" s="73">
        <f t="shared" si="5"/>
        <v>25</v>
      </c>
      <c r="C29" s="75"/>
      <c r="D29" s="75"/>
      <c r="E29" s="73"/>
      <c r="F29" s="73"/>
      <c r="G29" s="73"/>
      <c r="H29" s="73"/>
      <c r="I29" s="76"/>
      <c r="J29" s="76"/>
      <c r="K29" s="76"/>
      <c r="L29" s="76"/>
      <c r="M29" s="76"/>
      <c r="N29" s="76"/>
      <c r="O29" s="76">
        <f t="shared" si="2"/>
        <v>0</v>
      </c>
      <c r="P29" s="76">
        <f t="shared" si="2"/>
        <v>0</v>
      </c>
      <c r="Q29" s="76" t="e">
        <f t="shared" si="0"/>
        <v>#DIV/0!</v>
      </c>
      <c r="R29" s="83" t="e">
        <f t="shared" si="1"/>
        <v>#DIV/0!</v>
      </c>
      <c r="S29" s="76"/>
      <c r="T29" s="84" t="e">
        <f t="shared" si="3"/>
        <v>#DIV/0!</v>
      </c>
      <c r="U29" s="76"/>
      <c r="V29" s="76"/>
      <c r="W29" s="83" t="e">
        <f t="shared" si="4"/>
        <v>#DIV/0!</v>
      </c>
    </row>
    <row r="30" spans="1:23" ht="15">
      <c r="A30" s="79">
        <f t="shared" si="5"/>
        <v>26</v>
      </c>
      <c r="C30" s="80"/>
      <c r="D30" s="80"/>
      <c r="E30" s="79"/>
      <c r="F30" s="79"/>
      <c r="G30" s="79"/>
      <c r="H30" s="79"/>
      <c r="I30" s="71"/>
      <c r="J30" s="71"/>
      <c r="K30" s="71"/>
      <c r="L30" s="71"/>
      <c r="M30" s="71"/>
      <c r="N30" s="71"/>
      <c r="O30" s="71">
        <f t="shared" si="2"/>
        <v>0</v>
      </c>
      <c r="P30" s="71">
        <f t="shared" si="2"/>
        <v>0</v>
      </c>
      <c r="Q30" s="71" t="e">
        <f t="shared" si="0"/>
        <v>#DIV/0!</v>
      </c>
      <c r="R30" s="81" t="e">
        <f t="shared" si="1"/>
        <v>#DIV/0!</v>
      </c>
      <c r="S30" s="71"/>
      <c r="T30" s="82" t="e">
        <f t="shared" si="3"/>
        <v>#DIV/0!</v>
      </c>
      <c r="U30" s="71"/>
      <c r="V30" s="71"/>
      <c r="W30" s="81" t="e">
        <f t="shared" si="4"/>
        <v>#DIV/0!</v>
      </c>
    </row>
    <row r="31" spans="1:23" s="74" customFormat="1" ht="15">
      <c r="A31" s="73">
        <f t="shared" si="5"/>
        <v>27</v>
      </c>
      <c r="C31" s="75"/>
      <c r="D31" s="75"/>
      <c r="E31" s="73"/>
      <c r="F31" s="73"/>
      <c r="G31" s="73"/>
      <c r="H31" s="73"/>
      <c r="I31" s="76"/>
      <c r="J31" s="76"/>
      <c r="K31" s="76"/>
      <c r="L31" s="76"/>
      <c r="M31" s="76"/>
      <c r="N31" s="76"/>
      <c r="O31" s="76">
        <f t="shared" si="2"/>
        <v>0</v>
      </c>
      <c r="P31" s="76">
        <f t="shared" si="2"/>
        <v>0</v>
      </c>
      <c r="Q31" s="76" t="e">
        <f t="shared" si="0"/>
        <v>#DIV/0!</v>
      </c>
      <c r="R31" s="83" t="e">
        <f t="shared" si="1"/>
        <v>#DIV/0!</v>
      </c>
      <c r="S31" s="76"/>
      <c r="T31" s="84" t="e">
        <f t="shared" si="3"/>
        <v>#DIV/0!</v>
      </c>
      <c r="U31" s="76"/>
      <c r="V31" s="76"/>
      <c r="W31" s="83" t="e">
        <f t="shared" si="4"/>
        <v>#DIV/0!</v>
      </c>
    </row>
    <row r="32" spans="1:23" ht="15">
      <c r="A32" s="79">
        <f>+A31+1</f>
        <v>28</v>
      </c>
      <c r="C32" s="80"/>
      <c r="D32" s="80"/>
      <c r="E32" s="79"/>
      <c r="F32" s="79"/>
      <c r="G32" s="79"/>
      <c r="H32" s="79"/>
      <c r="I32" s="71"/>
      <c r="J32" s="71"/>
      <c r="K32" s="71"/>
      <c r="L32" s="71"/>
      <c r="M32" s="71"/>
      <c r="N32" s="71"/>
      <c r="O32" s="71">
        <f t="shared" si="2"/>
        <v>0</v>
      </c>
      <c r="P32" s="71">
        <f t="shared" si="2"/>
        <v>0</v>
      </c>
      <c r="Q32" s="71" t="e">
        <f t="shared" si="0"/>
        <v>#DIV/0!</v>
      </c>
      <c r="R32" s="81" t="e">
        <f t="shared" si="1"/>
        <v>#DIV/0!</v>
      </c>
      <c r="S32" s="71"/>
      <c r="T32" s="82" t="e">
        <f t="shared" si="3"/>
        <v>#DIV/0!</v>
      </c>
      <c r="U32" s="71"/>
      <c r="V32" s="71"/>
      <c r="W32" s="81" t="e">
        <f t="shared" si="4"/>
        <v>#DIV/0!</v>
      </c>
    </row>
    <row r="33" spans="1:23" s="74" customFormat="1" ht="15">
      <c r="A33" s="73">
        <f>+A32+1</f>
        <v>29</v>
      </c>
      <c r="C33" s="75"/>
      <c r="D33" s="75"/>
      <c r="E33" s="73"/>
      <c r="F33" s="73"/>
      <c r="G33" s="73"/>
      <c r="H33" s="73"/>
      <c r="I33" s="76"/>
      <c r="J33" s="76"/>
      <c r="K33" s="76"/>
      <c r="L33" s="76"/>
      <c r="M33" s="76"/>
      <c r="N33" s="76"/>
      <c r="O33" s="76">
        <f t="shared" si="2"/>
        <v>0</v>
      </c>
      <c r="P33" s="76">
        <f t="shared" si="2"/>
        <v>0</v>
      </c>
      <c r="Q33" s="76" t="e">
        <f t="shared" si="0"/>
        <v>#DIV/0!</v>
      </c>
      <c r="R33" s="83" t="e">
        <f t="shared" si="1"/>
        <v>#DIV/0!</v>
      </c>
      <c r="S33" s="76"/>
      <c r="T33" s="84" t="e">
        <f t="shared" si="3"/>
        <v>#DIV/0!</v>
      </c>
      <c r="U33" s="76"/>
      <c r="V33" s="76"/>
      <c r="W33" s="83" t="e">
        <f t="shared" si="4"/>
        <v>#DIV/0!</v>
      </c>
    </row>
    <row r="34" spans="1:23" ht="15">
      <c r="A34" s="79">
        <f>+A33+1</f>
        <v>30</v>
      </c>
      <c r="C34" s="80"/>
      <c r="D34" s="80"/>
      <c r="E34" s="79"/>
      <c r="F34" s="79"/>
      <c r="G34" s="79"/>
      <c r="H34" s="79"/>
      <c r="I34" s="71"/>
      <c r="J34" s="71"/>
      <c r="K34" s="71"/>
      <c r="L34" s="71"/>
      <c r="M34" s="71"/>
      <c r="N34" s="71"/>
      <c r="O34" s="71">
        <f t="shared" si="2"/>
        <v>0</v>
      </c>
      <c r="P34" s="71">
        <f t="shared" si="2"/>
        <v>0</v>
      </c>
      <c r="Q34" s="71" t="e">
        <f t="shared" si="0"/>
        <v>#DIV/0!</v>
      </c>
      <c r="R34" s="81" t="e">
        <f t="shared" si="1"/>
        <v>#DIV/0!</v>
      </c>
      <c r="S34" s="71"/>
      <c r="T34" s="82" t="e">
        <f t="shared" si="3"/>
        <v>#DIV/0!</v>
      </c>
      <c r="U34" s="71"/>
      <c r="V34" s="71"/>
      <c r="W34" s="81" t="e">
        <f t="shared" si="4"/>
        <v>#DIV/0!</v>
      </c>
    </row>
  </sheetData>
  <mergeCells count="20">
    <mergeCell ref="S3:T3"/>
    <mergeCell ref="I2:P2"/>
    <mergeCell ref="U2:U4"/>
    <mergeCell ref="A1:W1"/>
    <mergeCell ref="A2:A4"/>
    <mergeCell ref="B2:B4"/>
    <mergeCell ref="C2:C4"/>
    <mergeCell ref="E2:E4"/>
    <mergeCell ref="R2:R4"/>
    <mergeCell ref="G2:G4"/>
    <mergeCell ref="V2:V4"/>
    <mergeCell ref="W2:W4"/>
    <mergeCell ref="D2:D4"/>
    <mergeCell ref="F2:F4"/>
    <mergeCell ref="Q2:Q4"/>
    <mergeCell ref="H2:H4"/>
    <mergeCell ref="I3:J3"/>
    <mergeCell ref="K3:L3"/>
    <mergeCell ref="M3:N3"/>
    <mergeCell ref="O3:P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2006-06-20T11:25:39Z</cp:lastPrinted>
  <dcterms:created xsi:type="dcterms:W3CDTF">2006-03-15T09:07:04Z</dcterms:created>
  <dcterms:modified xsi:type="dcterms:W3CDTF">2006-06-20T11:25:48Z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