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255" windowWidth="7830" windowHeight="8100" tabRatio="804" activeTab="0"/>
  </bookViews>
  <sheets>
    <sheet name="May,19-21(we21)" sheetId="1" r:id="rId1"/>
    <sheet name="May,19-21(TOP 21)" sheetId="2" r:id="rId2"/>
    <sheet name="Distributor Master" sheetId="3" r:id="rId3"/>
  </sheets>
  <definedNames>
    <definedName name="_xlnm.Print_Area" localSheetId="1">'May,19-21(TOP 21)'!$A$1:$X$27</definedName>
    <definedName name="_xlnm.Print_Area" localSheetId="0">'May,19-21(we21)'!$A$1:$X$75</definedName>
  </definedNames>
  <calcPr fullCalcOnLoad="1"/>
</workbook>
</file>

<file path=xl/sharedStrings.xml><?xml version="1.0" encoding="utf-8"?>
<sst xmlns="http://schemas.openxmlformats.org/spreadsheetml/2006/main" count="329" uniqueCount="138">
  <si>
    <t>Title</t>
  </si>
  <si>
    <t>Release date</t>
  </si>
  <si>
    <t>Distributor</t>
  </si>
  <si>
    <t># of Prints</t>
  </si>
  <si>
    <t>Friday</t>
  </si>
  <si>
    <t>G.B.O</t>
  </si>
  <si>
    <t>Admission</t>
  </si>
  <si>
    <t>Saturday</t>
  </si>
  <si>
    <t>Sunday</t>
  </si>
  <si>
    <t>Total</t>
  </si>
  <si>
    <t>Weekend Result</t>
  </si>
  <si>
    <t>Change</t>
  </si>
  <si>
    <t>Screen Av.(Adm.)</t>
  </si>
  <si>
    <t>Av.Ticket Price</t>
  </si>
  <si>
    <t>Cum.G.B.O</t>
  </si>
  <si>
    <t>Cum. Admission</t>
  </si>
  <si>
    <t>Adm.</t>
  </si>
  <si>
    <t xml:space="preserve">Last week </t>
  </si>
  <si>
    <t xml:space="preserve"> G.B.O</t>
  </si>
  <si>
    <t>Week in Rel.</t>
  </si>
  <si>
    <t># of Scr.</t>
  </si>
  <si>
    <t>Rank</t>
  </si>
  <si>
    <t>WEEKEND NO:                                    PERIOD:</t>
  </si>
  <si>
    <t>HOSTEL</t>
  </si>
  <si>
    <t>BABAM VE OGLUM</t>
  </si>
  <si>
    <t>FUN WITH DICK &amp; JANE</t>
  </si>
  <si>
    <t>BAMBI 2</t>
  </si>
  <si>
    <t>NANNY MCPHEE</t>
  </si>
  <si>
    <t>MATCH POINT</t>
  </si>
  <si>
    <t>WB</t>
  </si>
  <si>
    <t>OZEN</t>
  </si>
  <si>
    <t>WARNER BROS.</t>
  </si>
  <si>
    <t>UIP</t>
  </si>
  <si>
    <t>CHANTIER</t>
  </si>
  <si>
    <t>G.B.O.</t>
  </si>
  <si>
    <t>RUMOR HAS IT</t>
  </si>
  <si>
    <t>CHICKEN LITTLE</t>
  </si>
  <si>
    <t>BIR FILM</t>
  </si>
  <si>
    <t>Release
Date</t>
  </si>
  <si>
    <t># of
Prints</t>
  </si>
  <si>
    <t># of
Screen</t>
  </si>
  <si>
    <t>Weeks in Release</t>
  </si>
  <si>
    <t>Weekend Total</t>
  </si>
  <si>
    <t>Last Weekend</t>
  </si>
  <si>
    <t>Cumulative</t>
  </si>
  <si>
    <t>Scr.Avg.
(Adm.)</t>
  </si>
  <si>
    <t>Avg.
Ticket</t>
  </si>
  <si>
    <t>BEYZA'NIN KADINLARI</t>
  </si>
  <si>
    <t>WEEKEND TOTAL</t>
  </si>
  <si>
    <t>.</t>
  </si>
  <si>
    <t>*Sorted according to Weekend Total G.B.O. - Hafta sonu toplam hasılat sütununa göre sıralanmıştır.</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</si>
  <si>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</si>
  <si>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BROKEBACK MOUNTAIN</t>
  </si>
  <si>
    <t>CAPOTE</t>
  </si>
  <si>
    <t>STOLEN EYES</t>
  </si>
  <si>
    <t>PINK PANTHER</t>
  </si>
  <si>
    <t>BASIC INSTINCT 2</t>
  </si>
  <si>
    <t>V FOR VENDETTA</t>
  </si>
  <si>
    <t>CASANOVA</t>
  </si>
  <si>
    <t>BEE SEASON</t>
  </si>
  <si>
    <t>DANDELION</t>
  </si>
  <si>
    <t>LE GRAND VOYAGE</t>
  </si>
  <si>
    <t>WALLACE &amp; GROMITE</t>
  </si>
  <si>
    <t>UNP</t>
  </si>
  <si>
    <t>C2 PICTURES</t>
  </si>
  <si>
    <t>GEN</t>
  </si>
  <si>
    <t>TIGLON</t>
  </si>
  <si>
    <t>FOX</t>
  </si>
  <si>
    <t>BUENA VISTA</t>
  </si>
  <si>
    <t>ALTIOKLAR</t>
  </si>
  <si>
    <t>FILMPOP</t>
  </si>
  <si>
    <t>JOYEUX NOEL</t>
  </si>
  <si>
    <t>FILMS DIST.</t>
  </si>
  <si>
    <t>COLUMBIA</t>
  </si>
  <si>
    <t>UNIVERSAL</t>
  </si>
  <si>
    <t>PRA</t>
  </si>
  <si>
    <t>PARAMOUNT</t>
  </si>
  <si>
    <t>CELLULOID</t>
  </si>
  <si>
    <t>PRIDE &amp; PRIDJUDICE</t>
  </si>
  <si>
    <t>YAKA FILM</t>
  </si>
  <si>
    <t>FIDA</t>
  </si>
  <si>
    <t>DREAMWORKS</t>
  </si>
  <si>
    <t>R FILM</t>
  </si>
  <si>
    <t>Company</t>
  </si>
  <si>
    <t>WILD BUNCH</t>
  </si>
  <si>
    <t>PHANTOM OF THE OPERA, THE</t>
  </si>
  <si>
    <t>ASK THE DUST</t>
  </si>
  <si>
    <t>DARK HORSE</t>
  </si>
  <si>
    <t>MADAGASCAR</t>
  </si>
  <si>
    <t>Weekly Movie Magazine Antrakt  Presents - Haftalık Antrakt Sinema Gazetesi Sunar</t>
  </si>
  <si>
    <t>LUCKY NUMBER SLEVIN</t>
  </si>
  <si>
    <t>DESCENT, THE</t>
  </si>
  <si>
    <t>OZEN - UMUT</t>
  </si>
  <si>
    <t>EIGHT BELOW</t>
  </si>
  <si>
    <t>WHEN A STRANGER CALLS</t>
  </si>
  <si>
    <t>SLITHER</t>
  </si>
  <si>
    <t>ODSSEY</t>
  </si>
  <si>
    <t>MON ANGE</t>
  </si>
  <si>
    <t>MK2</t>
  </si>
  <si>
    <t>TRUST FILMS</t>
  </si>
  <si>
    <t>WEEKEND BOX OFFICE &amp; ADMISSION REPORT</t>
  </si>
  <si>
    <t>TOP ALL</t>
  </si>
  <si>
    <t>INSIDE MAN</t>
  </si>
  <si>
    <t>FINAL DESTINATION 3</t>
  </si>
  <si>
    <t xml:space="preserve">WILD, THE   </t>
  </si>
  <si>
    <t>TWO FOR THE MONEY</t>
  </si>
  <si>
    <t>DATE MOVIE</t>
  </si>
  <si>
    <t>ENTRE SES MAINS</t>
  </si>
  <si>
    <t>PATHE</t>
  </si>
  <si>
    <t>REZZO</t>
  </si>
  <si>
    <t>MISSION IMPOSSIBLE 3</t>
  </si>
  <si>
    <t>MATADOR</t>
  </si>
  <si>
    <t>ANNE YA DA LEYLA</t>
  </si>
  <si>
    <t>SINEMA AJANS</t>
  </si>
  <si>
    <t>AVSAR FILM</t>
  </si>
  <si>
    <t>HILL HAVE EYES, THE</t>
  </si>
  <si>
    <t>MERCHANT OF VENICE</t>
  </si>
  <si>
    <t>NEW FILMS</t>
  </si>
  <si>
    <t>WORLD'S FASTEST INDIAN</t>
  </si>
  <si>
    <t>ALLEGRO</t>
  </si>
  <si>
    <t>STRAY DOGS</t>
  </si>
  <si>
    <t>FALSCHER BEKENNER</t>
  </si>
  <si>
    <t>MILLIONS</t>
  </si>
  <si>
    <t>TOP 20</t>
  </si>
  <si>
    <t>TÜRKİYE'S WEEKEND MARKET DATAS</t>
  </si>
  <si>
    <t>WEEKEND: 21       19 - 21 MAY' 2006</t>
  </si>
  <si>
    <t>DA VINCI CODE</t>
  </si>
  <si>
    <t>KISIK ATESTE 15 DAKIKA</t>
  </si>
  <si>
    <t>MEDYAPIM</t>
  </si>
  <si>
    <t>ICE AGE 2: THE MELTDOWN</t>
  </si>
  <si>
    <t>LE TEMPS QUI RESTE</t>
  </si>
  <si>
    <t>JE NE SUIS PAS LE POUR ETRE AIME</t>
  </si>
  <si>
    <t>SQUID AND THE WHALE, THE</t>
  </si>
  <si>
    <t>BARBAR</t>
  </si>
  <si>
    <t>SONY</t>
  </si>
  <si>
    <t>PYRAMIDE</t>
  </si>
  <si>
    <t>ZATHURA</t>
  </si>
  <si>
    <t>WEEKEND: 20     19 - 21 MAY' 2006</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</si>
</sst>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 numFmtId="178" formatCode="dd/mm/yy;@"/>
    <numFmt numFmtId="179" formatCode="#,##0_-"/>
  </numFmts>
  <fonts count="35">
    <font>
      <sz val="10"/>
      <name val="Arial"/>
      <family val="0"/>
    </font>
    <font>
      <sz val="8"/>
      <name val="Arial"/>
      <family val="0"/>
    </font>
    <font>
      <u val="single"/>
      <sz val="10"/>
      <color indexed="12"/>
      <name val="Arial"/>
      <family val="0"/>
    </font>
    <font>
      <u val="single"/>
      <sz val="10"/>
      <color indexed="36"/>
      <name val="Arial"/>
      <family val="0"/>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0"/>
      <name val="Trebuchet MS"/>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25"/>
      <name val="Batang"/>
      <family val="1"/>
    </font>
    <font>
      <b/>
      <sz val="30"/>
      <color indexed="10"/>
      <name val="Arial"/>
      <family val="2"/>
    </font>
    <font>
      <b/>
      <sz val="10"/>
      <color indexed="9"/>
      <name val="Trebuchet MS"/>
      <family val="2"/>
    </font>
  </fonts>
  <fills count="8">
    <fill>
      <patternFill/>
    </fill>
    <fill>
      <patternFill patternType="gray125"/>
    </fill>
    <fill>
      <patternFill patternType="solid">
        <fgColor indexed="56"/>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12"/>
        <bgColor indexed="64"/>
      </patternFill>
    </fill>
  </fills>
  <borders count="45">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hair"/>
      <bottom style="hair"/>
    </border>
    <border>
      <left style="hair"/>
      <right style="hair"/>
      <top style="medium"/>
      <bottom style="hair"/>
    </border>
    <border>
      <left style="hair"/>
      <right style="thin"/>
      <top style="medium"/>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thin"/>
      <top style="medium"/>
      <bottom style="thin"/>
    </border>
    <border>
      <left style="hair"/>
      <right style="medium"/>
      <top style="medium"/>
      <bottom style="hair"/>
    </border>
    <border>
      <left style="hair"/>
      <right style="medium"/>
      <top style="hair"/>
      <bottom style="hair"/>
    </border>
    <border>
      <left style="hair"/>
      <right style="medium"/>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style="medium"/>
      <top>
        <color indexed="63"/>
      </top>
      <bottom style="hair"/>
    </border>
    <border>
      <left style="thin"/>
      <right style="thin"/>
      <top>
        <color indexed="63"/>
      </top>
      <bottom style="thin"/>
    </border>
    <border>
      <left style="thin"/>
      <right style="medium"/>
      <top>
        <color indexed="63"/>
      </top>
      <bottom style="thin"/>
    </border>
    <border>
      <left style="medium"/>
      <right style="hair"/>
      <top style="medium"/>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8" fillId="0" borderId="0" xfId="0" applyFont="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0" borderId="0" xfId="0" applyFont="1" applyAlignment="1" applyProtection="1">
      <alignment vertical="center"/>
      <protection locked="0"/>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7"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xf>
    <xf numFmtId="0" fontId="10" fillId="0" borderId="2"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wrapText="1"/>
      <protection/>
    </xf>
    <xf numFmtId="0" fontId="10" fillId="0" borderId="2"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3" xfId="0" applyFont="1" applyFill="1" applyBorder="1" applyAlignment="1" applyProtection="1">
      <alignment horizontal="center" vertical="center" wrapText="1"/>
      <protection/>
    </xf>
    <xf numFmtId="0" fontId="11" fillId="0" borderId="4" xfId="0" applyFont="1" applyFill="1" applyBorder="1" applyAlignment="1" applyProtection="1">
      <alignment vertical="center"/>
      <protection locked="0"/>
    </xf>
    <xf numFmtId="172" fontId="11" fillId="0" borderId="4" xfId="21" applyNumberFormat="1" applyFont="1" applyFill="1" applyBorder="1" applyAlignment="1" applyProtection="1">
      <alignment horizontal="right" vertical="center"/>
      <protection/>
    </xf>
    <xf numFmtId="172" fontId="11" fillId="0" borderId="4" xfId="0" applyNumberFormat="1" applyFont="1" applyFill="1" applyBorder="1" applyAlignment="1">
      <alignment horizontal="right" vertical="center"/>
    </xf>
    <xf numFmtId="0" fontId="11" fillId="0" borderId="5" xfId="0" applyFont="1" applyFill="1" applyBorder="1" applyAlignment="1" applyProtection="1">
      <alignment vertical="center"/>
      <protection locked="0"/>
    </xf>
    <xf numFmtId="175" fontId="12" fillId="0" borderId="0" xfId="0" applyNumberFormat="1" applyFont="1" applyAlignment="1" applyProtection="1">
      <alignment vertical="center"/>
      <protection locked="0"/>
    </xf>
    <xf numFmtId="0" fontId="22" fillId="0" borderId="0" xfId="0" applyFont="1" applyFill="1" applyAlignment="1" applyProtection="1">
      <alignment vertical="center"/>
      <protection locked="0"/>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11" fillId="0" borderId="6"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7" xfId="0" applyFont="1" applyFill="1" applyBorder="1" applyAlignment="1">
      <alignment horizontal="center" vertical="center"/>
    </xf>
    <xf numFmtId="176" fontId="11" fillId="0" borderId="6" xfId="21" applyNumberFormat="1" applyFont="1" applyFill="1" applyBorder="1" applyAlignment="1" applyProtection="1">
      <alignment vertical="center"/>
      <protection/>
    </xf>
    <xf numFmtId="176" fontId="11" fillId="0" borderId="7" xfId="21" applyNumberFormat="1" applyFont="1" applyFill="1" applyBorder="1" applyAlignment="1" applyProtection="1">
      <alignment vertical="center"/>
      <protection/>
    </xf>
    <xf numFmtId="172" fontId="11" fillId="0" borderId="8" xfId="21" applyNumberFormat="1" applyFont="1" applyFill="1" applyBorder="1" applyAlignment="1" applyProtection="1">
      <alignment horizontal="right" vertical="center"/>
      <protection/>
    </xf>
    <xf numFmtId="176" fontId="11" fillId="0" borderId="9" xfId="21" applyNumberFormat="1" applyFont="1" applyFill="1" applyBorder="1" applyAlignment="1" applyProtection="1">
      <alignment vertical="center"/>
      <protection/>
    </xf>
    <xf numFmtId="0" fontId="22" fillId="0" borderId="0" xfId="0" applyFont="1" applyAlignment="1" applyProtection="1">
      <alignment horizontal="right" vertical="center"/>
      <protection locked="0"/>
    </xf>
    <xf numFmtId="172" fontId="11" fillId="0" borderId="8" xfId="0" applyNumberFormat="1" applyFont="1" applyFill="1" applyBorder="1" applyAlignment="1">
      <alignment horizontal="right" vertical="center"/>
    </xf>
    <xf numFmtId="0" fontId="11" fillId="0" borderId="4" xfId="0" applyFont="1" applyFill="1" applyBorder="1" applyAlignment="1" applyProtection="1">
      <alignment horizontal="center" vertical="center"/>
      <protection locked="0"/>
    </xf>
    <xf numFmtId="0" fontId="19" fillId="0" borderId="4" xfId="0" applyFont="1" applyBorder="1" applyAlignment="1" applyProtection="1">
      <alignment horizontal="right" vertical="center"/>
      <protection/>
    </xf>
    <xf numFmtId="0" fontId="25" fillId="0" borderId="10" xfId="0" applyFont="1" applyBorder="1" applyAlignment="1" applyProtection="1">
      <alignment horizontal="center" vertical="center"/>
      <protection/>
    </xf>
    <xf numFmtId="175" fontId="10" fillId="0" borderId="2" xfId="0" applyNumberFormat="1" applyFont="1" applyBorder="1" applyAlignment="1" applyProtection="1">
      <alignment horizontal="center" vertical="center"/>
      <protection/>
    </xf>
    <xf numFmtId="0" fontId="26" fillId="0" borderId="10" xfId="0" applyFont="1" applyBorder="1" applyAlignment="1" applyProtection="1">
      <alignment horizontal="right" vertical="center"/>
      <protection/>
    </xf>
    <xf numFmtId="0" fontId="15" fillId="2" borderId="11" xfId="0" applyFont="1" applyFill="1" applyBorder="1" applyAlignment="1" applyProtection="1">
      <alignment horizontal="center" vertical="center"/>
      <protection/>
    </xf>
    <xf numFmtId="3" fontId="15" fillId="2" borderId="11" xfId="0" applyNumberFormat="1" applyFont="1" applyFill="1" applyBorder="1" applyAlignment="1" applyProtection="1">
      <alignment horizontal="center" vertical="center"/>
      <protection/>
    </xf>
    <xf numFmtId="175" fontId="15" fillId="2" borderId="11" xfId="0" applyNumberFormat="1" applyFont="1" applyFill="1" applyBorder="1" applyAlignment="1" applyProtection="1">
      <alignment vertical="center"/>
      <protection/>
    </xf>
    <xf numFmtId="172" fontId="15" fillId="2" borderId="11" xfId="0" applyNumberFormat="1" applyFont="1" applyFill="1" applyBorder="1" applyAlignment="1" applyProtection="1">
      <alignment vertical="center"/>
      <protection/>
    </xf>
    <xf numFmtId="172" fontId="15" fillId="2" borderId="11" xfId="0" applyNumberFormat="1" applyFont="1" applyFill="1" applyBorder="1" applyAlignment="1" applyProtection="1">
      <alignment horizontal="right" vertical="center"/>
      <protection/>
    </xf>
    <xf numFmtId="169" fontId="15" fillId="2" borderId="11" xfId="0" applyNumberFormat="1" applyFont="1" applyFill="1" applyBorder="1" applyAlignment="1" applyProtection="1">
      <alignment vertical="center"/>
      <protection/>
    </xf>
    <xf numFmtId="176" fontId="15" fillId="2" borderId="11" xfId="21" applyNumberFormat="1" applyFont="1" applyFill="1" applyBorder="1" applyAlignment="1" applyProtection="1">
      <alignment vertical="center"/>
      <protection/>
    </xf>
    <xf numFmtId="1" fontId="15" fillId="2" borderId="11" xfId="0" applyNumberFormat="1" applyFont="1" applyFill="1" applyBorder="1" applyAlignment="1" applyProtection="1">
      <alignment horizontal="center" vertical="center"/>
      <protection/>
    </xf>
    <xf numFmtId="170" fontId="15" fillId="2" borderId="12" xfId="0" applyNumberFormat="1" applyFont="1" applyFill="1" applyBorder="1" applyAlignment="1" applyProtection="1">
      <alignment vertical="center"/>
      <protection/>
    </xf>
    <xf numFmtId="0" fontId="11" fillId="0" borderId="4" xfId="0" applyFont="1" applyFill="1" applyBorder="1" applyAlignment="1">
      <alignment horizontal="center" vertical="center"/>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72" fontId="11" fillId="0" borderId="4" xfId="15" applyNumberFormat="1" applyFont="1" applyFill="1" applyBorder="1" applyAlignment="1">
      <alignment horizontal="right" vertical="center"/>
    </xf>
    <xf numFmtId="0" fontId="11"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175" fontId="15" fillId="2" borderId="11" xfId="0" applyNumberFormat="1" applyFont="1" applyFill="1" applyBorder="1" applyAlignment="1" applyProtection="1">
      <alignment horizontal="right" vertical="center"/>
      <protection/>
    </xf>
    <xf numFmtId="0" fontId="10" fillId="0" borderId="10" xfId="0" applyFont="1" applyFill="1" applyBorder="1" applyAlignment="1" applyProtection="1">
      <alignment horizontal="right" vertical="center"/>
      <protection/>
    </xf>
    <xf numFmtId="0" fontId="7" fillId="0" borderId="13" xfId="0" applyFont="1" applyBorder="1" applyAlignment="1" applyProtection="1">
      <alignment horizontal="center" vertical="center"/>
      <protection/>
    </xf>
    <xf numFmtId="0" fontId="14" fillId="0" borderId="13" xfId="0" applyFont="1" applyBorder="1" applyAlignment="1" applyProtection="1">
      <alignment vertical="center"/>
      <protection/>
    </xf>
    <xf numFmtId="174" fontId="14" fillId="0" borderId="13" xfId="0" applyNumberFormat="1" applyFont="1" applyBorder="1" applyAlignment="1" applyProtection="1">
      <alignment horizontal="center" vertical="center"/>
      <protection/>
    </xf>
    <xf numFmtId="0" fontId="14" fillId="0" borderId="13" xfId="0" applyFont="1" applyBorder="1" applyAlignment="1" applyProtection="1">
      <alignment horizontal="left" vertical="center"/>
      <protection/>
    </xf>
    <xf numFmtId="0" fontId="14" fillId="0" borderId="13" xfId="0" applyFont="1" applyBorder="1" applyAlignment="1" applyProtection="1">
      <alignment horizontal="center" vertical="center"/>
      <protection/>
    </xf>
    <xf numFmtId="175" fontId="14" fillId="0" borderId="13" xfId="15" applyNumberFormat="1" applyFont="1" applyBorder="1" applyAlignment="1" applyProtection="1">
      <alignment vertical="center"/>
      <protection/>
    </xf>
    <xf numFmtId="172" fontId="14" fillId="0" borderId="13" xfId="15" applyNumberFormat="1" applyFont="1" applyBorder="1" applyAlignment="1" applyProtection="1">
      <alignment vertical="center"/>
      <protection/>
    </xf>
    <xf numFmtId="175" fontId="21" fillId="0" borderId="13" xfId="15" applyNumberFormat="1" applyFont="1" applyFill="1" applyBorder="1" applyAlignment="1" applyProtection="1">
      <alignment vertical="center"/>
      <protection/>
    </xf>
    <xf numFmtId="172" fontId="14" fillId="0" borderId="13" xfId="15" applyNumberFormat="1" applyFont="1" applyFill="1" applyBorder="1" applyAlignment="1" applyProtection="1">
      <alignment vertical="center"/>
      <protection/>
    </xf>
    <xf numFmtId="172" fontId="14" fillId="0" borderId="13" xfId="15" applyNumberFormat="1" applyFont="1" applyBorder="1" applyAlignment="1" applyProtection="1">
      <alignment horizontal="right" vertical="center"/>
      <protection/>
    </xf>
    <xf numFmtId="169" fontId="14" fillId="0" borderId="13" xfId="15" applyNumberFormat="1" applyFont="1" applyBorder="1" applyAlignment="1" applyProtection="1">
      <alignment vertical="center"/>
      <protection/>
    </xf>
    <xf numFmtId="170" fontId="14" fillId="0" borderId="13" xfId="15" applyNumberFormat="1" applyFont="1" applyBorder="1" applyAlignment="1" applyProtection="1">
      <alignment vertical="center"/>
      <protection/>
    </xf>
    <xf numFmtId="0" fontId="8" fillId="0" borderId="0" xfId="0" applyFont="1" applyFill="1" applyBorder="1" applyAlignment="1" applyProtection="1">
      <alignment vertical="center" wrapText="1"/>
      <protection locked="0"/>
    </xf>
    <xf numFmtId="0" fontId="11" fillId="0" borderId="4" xfId="0" applyFont="1" applyFill="1" applyBorder="1" applyAlignment="1">
      <alignment vertical="center"/>
    </xf>
    <xf numFmtId="0" fontId="19" fillId="0" borderId="14" xfId="0" applyFont="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0" fillId="0" borderId="16" xfId="0" applyBorder="1" applyAlignment="1">
      <alignment vertical="center" wrapText="1"/>
    </xf>
    <xf numFmtId="0" fontId="0" fillId="0" borderId="0" xfId="0" applyBorder="1" applyAlignment="1">
      <alignment vertical="center" wrapText="1"/>
    </xf>
    <xf numFmtId="0" fontId="33" fillId="0" borderId="17" xfId="0" applyFont="1" applyBorder="1" applyAlignment="1">
      <alignment horizontal="center" vertical="center" wrapText="1"/>
    </xf>
    <xf numFmtId="0" fontId="11" fillId="0" borderId="8" xfId="0" applyFont="1" applyFill="1" applyBorder="1" applyAlignment="1">
      <alignment vertical="center"/>
    </xf>
    <xf numFmtId="0" fontId="11" fillId="0" borderId="5" xfId="0" applyFont="1" applyFill="1" applyBorder="1" applyAlignment="1" applyProtection="1">
      <alignment horizontal="center" vertical="center"/>
      <protection locked="0"/>
    </xf>
    <xf numFmtId="0" fontId="10" fillId="0" borderId="18" xfId="0" applyFont="1" applyBorder="1" applyAlignment="1" applyProtection="1">
      <alignment vertical="center"/>
      <protection/>
    </xf>
    <xf numFmtId="0" fontId="10" fillId="0" borderId="19" xfId="0" applyFont="1" applyFill="1" applyBorder="1" applyAlignment="1" applyProtection="1">
      <alignment vertical="center"/>
      <protection/>
    </xf>
    <xf numFmtId="0" fontId="7" fillId="0" borderId="19"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0" fillId="0" borderId="0" xfId="0" applyBorder="1" applyAlignment="1">
      <alignment horizontal="center" vertical="center" wrapText="1"/>
    </xf>
    <xf numFmtId="0" fontId="10" fillId="0" borderId="21" xfId="0" applyFont="1" applyFill="1" applyBorder="1" applyAlignment="1" applyProtection="1">
      <alignment horizontal="center" vertical="center"/>
      <protection/>
    </xf>
    <xf numFmtId="174" fontId="11" fillId="0" borderId="4" xfId="0" applyNumberFormat="1" applyFont="1" applyFill="1" applyBorder="1" applyAlignment="1" applyProtection="1">
      <alignment horizontal="center" vertical="center"/>
      <protection locked="0"/>
    </xf>
    <xf numFmtId="174" fontId="11" fillId="0" borderId="4" xfId="0" applyNumberFormat="1"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175" fontId="11" fillId="0" borderId="4" xfId="15" applyNumberFormat="1" applyFont="1" applyFill="1" applyBorder="1" applyAlignment="1" applyProtection="1">
      <alignment horizontal="right" vertical="center"/>
      <protection locked="0"/>
    </xf>
    <xf numFmtId="172" fontId="11" fillId="0" borderId="4" xfId="15" applyNumberFormat="1" applyFont="1" applyFill="1" applyBorder="1" applyAlignment="1" applyProtection="1">
      <alignment horizontal="right" vertical="center"/>
      <protection locked="0"/>
    </xf>
    <xf numFmtId="175" fontId="11" fillId="0" borderId="4" xfId="15" applyNumberFormat="1" applyFont="1" applyFill="1" applyBorder="1" applyAlignment="1" applyProtection="1">
      <alignment horizontal="right" vertical="center"/>
      <protection/>
    </xf>
    <xf numFmtId="172" fontId="11" fillId="0" borderId="4" xfId="15" applyNumberFormat="1" applyFont="1" applyFill="1" applyBorder="1" applyAlignment="1" applyProtection="1">
      <alignment horizontal="right" vertical="center"/>
      <protection/>
    </xf>
    <xf numFmtId="174" fontId="11" fillId="0" borderId="4" xfId="0" applyNumberFormat="1" applyFont="1" applyFill="1" applyBorder="1" applyAlignment="1">
      <alignment horizontal="center" vertical="center"/>
    </xf>
    <xf numFmtId="167" fontId="11" fillId="0"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175" fontId="11" fillId="0" borderId="4" xfId="15" applyNumberFormat="1" applyFont="1" applyFill="1" applyBorder="1" applyAlignment="1">
      <alignment horizontal="right" vertical="center"/>
    </xf>
    <xf numFmtId="175" fontId="11" fillId="0" borderId="4" xfId="0" applyNumberFormat="1" applyFont="1" applyFill="1" applyBorder="1" applyAlignment="1">
      <alignment horizontal="right" vertical="center"/>
    </xf>
    <xf numFmtId="178" fontId="11" fillId="0" borderId="4" xfId="0" applyNumberFormat="1" applyFont="1" applyFill="1" applyBorder="1" applyAlignment="1">
      <alignment horizontal="left" vertical="center"/>
    </xf>
    <xf numFmtId="0" fontId="11" fillId="0" borderId="4" xfId="0" applyFont="1" applyFill="1" applyBorder="1" applyAlignment="1" applyProtection="1">
      <alignment vertical="center"/>
      <protection/>
    </xf>
    <xf numFmtId="174" fontId="11" fillId="0" borderId="4" xfId="0" applyNumberFormat="1" applyFont="1" applyFill="1" applyBorder="1" applyAlignment="1" applyProtection="1">
      <alignment horizontal="center" vertical="center"/>
      <protection/>
    </xf>
    <xf numFmtId="174" fontId="11" fillId="0" borderId="4" xfId="0" applyNumberFormat="1" applyFont="1" applyFill="1" applyBorder="1" applyAlignment="1" applyProtection="1">
      <alignment horizontal="left" vertical="center"/>
      <protection/>
    </xf>
    <xf numFmtId="0" fontId="11" fillId="0" borderId="4" xfId="0" applyFont="1" applyFill="1" applyBorder="1" applyAlignment="1" applyProtection="1">
      <alignment horizontal="left" vertical="center"/>
      <protection/>
    </xf>
    <xf numFmtId="0" fontId="11" fillId="0" borderId="4" xfId="0" applyFont="1" applyFill="1" applyBorder="1" applyAlignment="1" applyProtection="1">
      <alignment horizontal="center" vertical="center"/>
      <protection/>
    </xf>
    <xf numFmtId="174" fontId="11" fillId="0" borderId="5" xfId="0" applyNumberFormat="1" applyFont="1" applyFill="1" applyBorder="1" applyAlignment="1" applyProtection="1">
      <alignment horizontal="center" vertical="center"/>
      <protection locked="0"/>
    </xf>
    <xf numFmtId="174" fontId="11" fillId="0" borderId="5" xfId="0" applyNumberFormat="1"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175" fontId="11" fillId="0" borderId="5" xfId="15" applyNumberFormat="1" applyFont="1" applyFill="1" applyBorder="1" applyAlignment="1" applyProtection="1">
      <alignment horizontal="right" vertical="center"/>
      <protection locked="0"/>
    </xf>
    <xf numFmtId="172" fontId="11" fillId="0" borderId="5" xfId="15" applyNumberFormat="1" applyFont="1" applyFill="1" applyBorder="1" applyAlignment="1" applyProtection="1">
      <alignment horizontal="right" vertical="center"/>
      <protection locked="0"/>
    </xf>
    <xf numFmtId="172" fontId="11" fillId="0" borderId="5" xfId="15" applyNumberFormat="1" applyFont="1" applyFill="1" applyBorder="1" applyAlignment="1" applyProtection="1">
      <alignment horizontal="right" vertical="center"/>
      <protection/>
    </xf>
    <xf numFmtId="172" fontId="11" fillId="0" borderId="5" xfId="21" applyNumberFormat="1" applyFont="1" applyFill="1" applyBorder="1" applyAlignment="1" applyProtection="1">
      <alignment horizontal="right" vertical="center"/>
      <protection/>
    </xf>
    <xf numFmtId="169" fontId="11" fillId="0" borderId="22" xfId="21" applyNumberFormat="1" applyFont="1" applyFill="1" applyBorder="1" applyAlignment="1" applyProtection="1">
      <alignment horizontal="right" vertical="center"/>
      <protection/>
    </xf>
    <xf numFmtId="169" fontId="11" fillId="0" borderId="23" xfId="0" applyNumberFormat="1" applyFont="1" applyFill="1" applyBorder="1" applyAlignment="1">
      <alignment horizontal="right" vertical="center"/>
    </xf>
    <xf numFmtId="169" fontId="11" fillId="0" borderId="23" xfId="21" applyNumberFormat="1" applyFont="1" applyFill="1" applyBorder="1" applyAlignment="1" applyProtection="1">
      <alignment horizontal="right" vertical="center"/>
      <protection/>
    </xf>
    <xf numFmtId="169" fontId="11" fillId="0" borderId="23" xfId="15" applyNumberFormat="1" applyFont="1" applyFill="1" applyBorder="1" applyAlignment="1" applyProtection="1">
      <alignment horizontal="right" vertical="center"/>
      <protection/>
    </xf>
    <xf numFmtId="174" fontId="11" fillId="0" borderId="8" xfId="0" applyNumberFormat="1" applyFont="1" applyFill="1" applyBorder="1" applyAlignment="1">
      <alignment horizontal="center" vertical="center"/>
    </xf>
    <xf numFmtId="178" fontId="11" fillId="0" borderId="8" xfId="0" applyNumberFormat="1" applyFont="1" applyFill="1" applyBorder="1" applyAlignment="1">
      <alignment horizontal="left" vertical="center"/>
    </xf>
    <xf numFmtId="0" fontId="11" fillId="0" borderId="8" xfId="0" applyFont="1" applyFill="1" applyBorder="1" applyAlignment="1">
      <alignment horizontal="left" vertical="center"/>
    </xf>
    <xf numFmtId="0" fontId="11" fillId="0" borderId="8" xfId="0" applyFont="1" applyFill="1" applyBorder="1" applyAlignment="1">
      <alignment horizontal="center" vertical="center"/>
    </xf>
    <xf numFmtId="175" fontId="11" fillId="0" borderId="8" xfId="0" applyNumberFormat="1" applyFont="1" applyFill="1" applyBorder="1" applyAlignment="1">
      <alignment horizontal="right" vertical="center"/>
    </xf>
    <xf numFmtId="169" fontId="11" fillId="0" borderId="24" xfId="0" applyNumberFormat="1" applyFont="1" applyFill="1" applyBorder="1" applyAlignment="1">
      <alignment horizontal="right" vertical="center"/>
    </xf>
    <xf numFmtId="175" fontId="11" fillId="0" borderId="25" xfId="15" applyNumberFormat="1" applyFont="1" applyFill="1" applyBorder="1" applyAlignment="1" applyProtection="1">
      <alignment horizontal="right" vertical="center"/>
      <protection locked="0"/>
    </xf>
    <xf numFmtId="175" fontId="11" fillId="0" borderId="26" xfId="15" applyNumberFormat="1" applyFont="1" applyFill="1" applyBorder="1" applyAlignment="1" applyProtection="1">
      <alignment horizontal="right" vertical="center"/>
      <protection locked="0"/>
    </xf>
    <xf numFmtId="175" fontId="11" fillId="0" borderId="26" xfId="15" applyNumberFormat="1" applyFont="1" applyFill="1" applyBorder="1" applyAlignment="1">
      <alignment horizontal="right" vertical="center"/>
    </xf>
    <xf numFmtId="175" fontId="11" fillId="0" borderId="26" xfId="0" applyNumberFormat="1" applyFont="1" applyFill="1" applyBorder="1" applyAlignment="1">
      <alignment horizontal="right" vertical="center"/>
    </xf>
    <xf numFmtId="175" fontId="11" fillId="0" borderId="26" xfId="15" applyNumberFormat="1" applyFont="1" applyFill="1" applyBorder="1" applyAlignment="1" applyProtection="1">
      <alignment horizontal="right" vertical="center"/>
      <protection/>
    </xf>
    <xf numFmtId="175" fontId="11" fillId="0" borderId="27" xfId="0" applyNumberFormat="1" applyFont="1" applyFill="1" applyBorder="1" applyAlignment="1">
      <alignment horizontal="right" vertical="center"/>
    </xf>
    <xf numFmtId="0" fontId="11" fillId="0" borderId="7" xfId="0" applyFont="1" applyFill="1" applyBorder="1" applyAlignment="1" applyProtection="1">
      <alignment horizontal="center" vertical="center"/>
      <protection/>
    </xf>
    <xf numFmtId="0" fontId="11" fillId="0" borderId="9" xfId="0" applyFont="1" applyFill="1" applyBorder="1" applyAlignment="1">
      <alignment horizontal="center" vertical="center"/>
    </xf>
    <xf numFmtId="175" fontId="11" fillId="0" borderId="25" xfId="15" applyNumberFormat="1" applyFont="1" applyFill="1" applyBorder="1" applyAlignment="1" applyProtection="1">
      <alignment horizontal="right" vertical="center"/>
      <protection/>
    </xf>
    <xf numFmtId="172" fontId="11" fillId="0" borderId="6" xfId="15" applyNumberFormat="1" applyFont="1" applyFill="1" applyBorder="1" applyAlignment="1" applyProtection="1">
      <alignment horizontal="right" vertical="center"/>
      <protection locked="0"/>
    </xf>
    <xf numFmtId="172" fontId="11" fillId="0" borderId="7" xfId="15" applyNumberFormat="1" applyFont="1" applyFill="1" applyBorder="1" applyAlignment="1" applyProtection="1">
      <alignment horizontal="right" vertical="center"/>
      <protection locked="0"/>
    </xf>
    <xf numFmtId="172" fontId="11" fillId="0" borderId="7" xfId="15" applyNumberFormat="1" applyFont="1" applyFill="1" applyBorder="1" applyAlignment="1">
      <alignment horizontal="right" vertical="center"/>
    </xf>
    <xf numFmtId="172" fontId="11" fillId="0" borderId="7" xfId="0" applyNumberFormat="1" applyFont="1" applyFill="1" applyBorder="1" applyAlignment="1">
      <alignment horizontal="right" vertical="center"/>
    </xf>
    <xf numFmtId="172" fontId="11" fillId="0" borderId="7" xfId="15" applyNumberFormat="1" applyFont="1" applyFill="1" applyBorder="1" applyAlignment="1" applyProtection="1">
      <alignment horizontal="right" vertical="center"/>
      <protection/>
    </xf>
    <xf numFmtId="172" fontId="11" fillId="0" borderId="9" xfId="0" applyNumberFormat="1" applyFont="1" applyFill="1" applyBorder="1" applyAlignment="1">
      <alignment horizontal="right" vertical="center"/>
    </xf>
    <xf numFmtId="169" fontId="11" fillId="0" borderId="6" xfId="21" applyNumberFormat="1" applyFont="1" applyFill="1" applyBorder="1" applyAlignment="1" applyProtection="1">
      <alignment horizontal="right" vertical="center"/>
      <protection/>
    </xf>
    <xf numFmtId="169" fontId="11" fillId="0" borderId="7" xfId="21" applyNumberFormat="1" applyFont="1" applyFill="1" applyBorder="1" applyAlignment="1" applyProtection="1">
      <alignment horizontal="right" vertical="center"/>
      <protection/>
    </xf>
    <xf numFmtId="169" fontId="11" fillId="0" borderId="7" xfId="0" applyNumberFormat="1" applyFont="1" applyFill="1" applyBorder="1" applyAlignment="1">
      <alignment horizontal="right" vertical="center"/>
    </xf>
    <xf numFmtId="169" fontId="11" fillId="0" borderId="7" xfId="15" applyNumberFormat="1" applyFont="1" applyFill="1" applyBorder="1" applyAlignment="1" applyProtection="1">
      <alignment horizontal="right" vertical="center"/>
      <protection/>
    </xf>
    <xf numFmtId="169" fontId="11" fillId="0" borderId="9" xfId="21" applyNumberFormat="1" applyFont="1" applyFill="1" applyBorder="1" applyAlignment="1" applyProtection="1">
      <alignment horizontal="right" vertical="center"/>
      <protection/>
    </xf>
    <xf numFmtId="167" fontId="11" fillId="0" borderId="8" xfId="0" applyNumberFormat="1" applyFont="1" applyFill="1" applyBorder="1" applyAlignment="1">
      <alignment horizontal="left" vertical="center"/>
    </xf>
    <xf numFmtId="175" fontId="11" fillId="0" borderId="27" xfId="15" applyNumberFormat="1" applyFont="1" applyFill="1" applyBorder="1" applyAlignment="1">
      <alignment horizontal="right" vertical="center"/>
    </xf>
    <xf numFmtId="172" fontId="11" fillId="0" borderId="8" xfId="15" applyNumberFormat="1" applyFont="1" applyFill="1" applyBorder="1" applyAlignment="1">
      <alignment horizontal="right" vertical="center"/>
    </xf>
    <xf numFmtId="175" fontId="11" fillId="0" borderId="8" xfId="15" applyNumberFormat="1" applyFont="1" applyFill="1" applyBorder="1" applyAlignment="1">
      <alignment horizontal="right" vertical="center"/>
    </xf>
    <xf numFmtId="172" fontId="11" fillId="0" borderId="9" xfId="15" applyNumberFormat="1" applyFont="1" applyFill="1" applyBorder="1" applyAlignment="1">
      <alignment horizontal="right" vertical="center"/>
    </xf>
    <xf numFmtId="0" fontId="10" fillId="0" borderId="28" xfId="0" applyFont="1" applyBorder="1" applyAlignment="1" applyProtection="1">
      <alignment vertical="center"/>
      <protection/>
    </xf>
    <xf numFmtId="0" fontId="11" fillId="0" borderId="29" xfId="0" applyFont="1" applyFill="1" applyBorder="1" applyAlignment="1" applyProtection="1">
      <alignment vertical="center"/>
      <protection locked="0"/>
    </xf>
    <xf numFmtId="174" fontId="11" fillId="0" borderId="29" xfId="0" applyNumberFormat="1" applyFont="1" applyFill="1" applyBorder="1" applyAlignment="1" applyProtection="1">
      <alignment horizontal="center" vertical="center"/>
      <protection locked="0"/>
    </xf>
    <xf numFmtId="174" fontId="11" fillId="0" borderId="29" xfId="0" applyNumberFormat="1" applyFont="1" applyFill="1" applyBorder="1" applyAlignment="1" applyProtection="1">
      <alignment horizontal="left" vertical="center"/>
      <protection locked="0"/>
    </xf>
    <xf numFmtId="0" fontId="11" fillId="0" borderId="29" xfId="0" applyFont="1" applyFill="1" applyBorder="1" applyAlignment="1" applyProtection="1">
      <alignment horizontal="left" vertical="center"/>
      <protection locked="0"/>
    </xf>
    <xf numFmtId="0" fontId="11" fillId="0" borderId="29"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175" fontId="11" fillId="0" borderId="31" xfId="15" applyNumberFormat="1" applyFont="1" applyFill="1" applyBorder="1" applyAlignment="1" applyProtection="1">
      <alignment horizontal="right" vertical="center"/>
      <protection locked="0"/>
    </xf>
    <xf numFmtId="172" fontId="11" fillId="0" borderId="29" xfId="15" applyNumberFormat="1" applyFont="1" applyFill="1" applyBorder="1" applyAlignment="1" applyProtection="1">
      <alignment horizontal="right" vertical="center"/>
      <protection locked="0"/>
    </xf>
    <xf numFmtId="175" fontId="11" fillId="0" borderId="29" xfId="15" applyNumberFormat="1" applyFont="1" applyFill="1" applyBorder="1" applyAlignment="1" applyProtection="1">
      <alignment horizontal="right" vertical="center"/>
      <protection locked="0"/>
    </xf>
    <xf numFmtId="172" fontId="11" fillId="0" borderId="30" xfId="15" applyNumberFormat="1" applyFont="1" applyFill="1" applyBorder="1" applyAlignment="1" applyProtection="1">
      <alignment horizontal="right" vertical="center"/>
      <protection locked="0"/>
    </xf>
    <xf numFmtId="172" fontId="11" fillId="0" borderId="29" xfId="15" applyNumberFormat="1" applyFont="1" applyFill="1" applyBorder="1" applyAlignment="1" applyProtection="1">
      <alignment horizontal="right" vertical="center"/>
      <protection/>
    </xf>
    <xf numFmtId="172" fontId="11" fillId="0" borderId="29" xfId="21" applyNumberFormat="1" applyFont="1" applyFill="1" applyBorder="1" applyAlignment="1" applyProtection="1">
      <alignment horizontal="right" vertical="center"/>
      <protection/>
    </xf>
    <xf numFmtId="169" fontId="11" fillId="0" borderId="30" xfId="21" applyNumberFormat="1" applyFont="1" applyFill="1" applyBorder="1" applyAlignment="1" applyProtection="1">
      <alignment horizontal="right" vertical="center"/>
      <protection/>
    </xf>
    <xf numFmtId="176" fontId="11" fillId="0" borderId="30" xfId="21" applyNumberFormat="1" applyFont="1" applyFill="1" applyBorder="1" applyAlignment="1" applyProtection="1">
      <alignment vertical="center"/>
      <protection/>
    </xf>
    <xf numFmtId="169" fontId="11" fillId="0" borderId="32" xfId="21" applyNumberFormat="1" applyFont="1" applyFill="1" applyBorder="1" applyAlignment="1" applyProtection="1">
      <alignment horizontal="right" vertical="center"/>
      <protection/>
    </xf>
    <xf numFmtId="0" fontId="19" fillId="0" borderId="0" xfId="0" applyFont="1" applyAlignment="1" applyProtection="1">
      <alignment horizontal="center" vertical="center"/>
      <protection/>
    </xf>
    <xf numFmtId="175" fontId="20" fillId="0" borderId="31" xfId="15" applyNumberFormat="1" applyFont="1" applyFill="1" applyBorder="1" applyAlignment="1" applyProtection="1">
      <alignment horizontal="right" vertical="center"/>
      <protection/>
    </xf>
    <xf numFmtId="175" fontId="20" fillId="0" borderId="26" xfId="15" applyNumberFormat="1" applyFont="1" applyFill="1" applyBorder="1" applyAlignment="1" applyProtection="1">
      <alignment horizontal="right" vertical="center"/>
      <protection/>
    </xf>
    <xf numFmtId="175" fontId="20" fillId="0" borderId="26" xfId="15" applyNumberFormat="1" applyFont="1" applyFill="1" applyBorder="1" applyAlignment="1">
      <alignment horizontal="right" vertical="center"/>
    </xf>
    <xf numFmtId="175" fontId="20" fillId="0" borderId="26" xfId="0" applyNumberFormat="1" applyFont="1" applyFill="1" applyBorder="1" applyAlignment="1">
      <alignment horizontal="right" vertical="center"/>
    </xf>
    <xf numFmtId="175" fontId="20" fillId="0" borderId="27" xfId="15" applyNumberFormat="1" applyFont="1" applyFill="1" applyBorder="1" applyAlignment="1">
      <alignment horizontal="right" vertical="center"/>
    </xf>
    <xf numFmtId="0" fontId="11" fillId="3" borderId="4" xfId="0" applyFont="1" applyFill="1" applyBorder="1" applyAlignment="1">
      <alignment/>
    </xf>
    <xf numFmtId="0" fontId="11" fillId="3" borderId="4" xfId="0" applyFont="1" applyFill="1" applyBorder="1" applyAlignment="1">
      <alignment horizontal="center" vertical="center" wrapText="1"/>
    </xf>
    <xf numFmtId="165" fontId="11" fillId="3" borderId="4" xfId="15" applyNumberFormat="1" applyFont="1" applyFill="1" applyBorder="1" applyAlignment="1">
      <alignment horizontal="center"/>
    </xf>
    <xf numFmtId="165" fontId="11" fillId="3" borderId="4" xfId="15" applyNumberFormat="1" applyFont="1" applyFill="1" applyBorder="1" applyAlignment="1">
      <alignment horizontal="center" vertical="center" wrapText="1"/>
    </xf>
    <xf numFmtId="0" fontId="20" fillId="3" borderId="4" xfId="0" applyFont="1" applyFill="1" applyBorder="1" applyAlignment="1">
      <alignment horizontal="center"/>
    </xf>
    <xf numFmtId="0" fontId="20" fillId="3" borderId="4" xfId="0" applyFont="1" applyFill="1" applyBorder="1" applyAlignment="1">
      <alignment/>
    </xf>
    <xf numFmtId="167" fontId="20" fillId="3" borderId="4" xfId="0" applyNumberFormat="1" applyFont="1" applyFill="1" applyBorder="1" applyAlignment="1">
      <alignment horizontal="center"/>
    </xf>
    <xf numFmtId="165" fontId="20" fillId="3" borderId="4" xfId="15" applyNumberFormat="1" applyFont="1" applyFill="1" applyBorder="1" applyAlignment="1">
      <alignment horizontal="center"/>
    </xf>
    <xf numFmtId="0" fontId="20" fillId="3" borderId="4" xfId="15" applyFont="1" applyFill="1" applyBorder="1" applyAlignment="1">
      <alignment horizontal="center"/>
    </xf>
    <xf numFmtId="0" fontId="20" fillId="3" borderId="4" xfId="21" applyFont="1" applyFill="1" applyBorder="1" applyAlignment="1">
      <alignment horizontal="center"/>
    </xf>
    <xf numFmtId="0" fontId="11" fillId="3" borderId="4" xfId="0" applyFont="1" applyFill="1" applyBorder="1" applyAlignment="1">
      <alignment horizontal="center"/>
    </xf>
    <xf numFmtId="167" fontId="11" fillId="3" borderId="4" xfId="0" applyNumberFormat="1" applyFont="1" applyFill="1" applyBorder="1" applyAlignment="1">
      <alignment horizontal="center"/>
    </xf>
    <xf numFmtId="43" fontId="11" fillId="3" borderId="4" xfId="15" applyFont="1" applyFill="1" applyBorder="1" applyAlignment="1">
      <alignment horizontal="center"/>
    </xf>
    <xf numFmtId="9" fontId="11" fillId="3" borderId="4" xfId="21" applyFont="1" applyFill="1" applyBorder="1" applyAlignment="1">
      <alignment horizontal="center"/>
    </xf>
    <xf numFmtId="43" fontId="20" fillId="3" borderId="4" xfId="15" applyFont="1" applyFill="1" applyBorder="1" applyAlignment="1">
      <alignment horizontal="center"/>
    </xf>
    <xf numFmtId="9" fontId="20" fillId="3" borderId="4" xfId="21" applyFont="1" applyFill="1" applyBorder="1" applyAlignment="1">
      <alignment horizontal="center"/>
    </xf>
    <xf numFmtId="167" fontId="11" fillId="3" borderId="4" xfId="0" applyNumberFormat="1" applyFont="1" applyFill="1" applyBorder="1" applyAlignment="1">
      <alignment/>
    </xf>
    <xf numFmtId="165" fontId="11" fillId="3" borderId="4" xfId="15" applyNumberFormat="1" applyFont="1" applyFill="1" applyBorder="1" applyAlignment="1">
      <alignment/>
    </xf>
    <xf numFmtId="0" fontId="17" fillId="0" borderId="0" xfId="0" applyFont="1" applyAlignment="1" applyProtection="1">
      <alignment horizontal="left" vertical="center" wrapText="1"/>
      <protection locked="0"/>
    </xf>
    <xf numFmtId="0" fontId="17" fillId="0" borderId="0" xfId="0" applyFont="1" applyAlignment="1">
      <alignment horizontal="left" vertical="center" wrapText="1"/>
    </xf>
    <xf numFmtId="0" fontId="10" fillId="0" borderId="33"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5" fillId="2" borderId="35" xfId="0" applyFont="1" applyFill="1" applyBorder="1" applyAlignment="1" applyProtection="1">
      <alignment horizontal="center" vertical="center"/>
      <protection/>
    </xf>
    <xf numFmtId="0" fontId="15" fillId="2" borderId="11" xfId="0" applyFont="1" applyFill="1" applyBorder="1" applyAlignment="1" applyProtection="1">
      <alignment horizontal="center" vertical="center"/>
      <protection/>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43" fontId="10" fillId="0" borderId="33" xfId="15" applyFont="1" applyFill="1" applyBorder="1" applyAlignment="1" applyProtection="1">
      <alignment horizontal="center" vertical="center"/>
      <protection/>
    </xf>
    <xf numFmtId="43" fontId="10" fillId="0" borderId="2" xfId="15"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protection/>
    </xf>
    <xf numFmtId="0" fontId="27" fillId="4" borderId="21" xfId="0" applyFont="1" applyFill="1" applyBorder="1" applyAlignment="1" applyProtection="1">
      <alignment horizontal="center" vertical="center" wrapText="1"/>
      <protection locked="0"/>
    </xf>
    <xf numFmtId="0" fontId="27" fillId="4" borderId="36" xfId="0" applyFont="1" applyFill="1" applyBorder="1" applyAlignment="1">
      <alignment horizontal="center" vertical="center" wrapText="1"/>
    </xf>
    <xf numFmtId="0" fontId="27" fillId="4" borderId="37" xfId="0" applyFont="1" applyFill="1" applyBorder="1" applyAlignment="1">
      <alignment horizontal="center" vertical="center" wrapText="1"/>
    </xf>
    <xf numFmtId="0" fontId="28" fillId="4" borderId="38" xfId="0" applyFont="1" applyFill="1" applyBorder="1" applyAlignment="1" applyProtection="1">
      <alignment horizontal="center" vertical="center" wrapText="1"/>
      <protection locked="0"/>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32" fillId="5" borderId="17" xfId="0" applyFont="1" applyFill="1" applyBorder="1" applyAlignment="1">
      <alignment horizontal="center" vertical="center" wrapText="1"/>
    </xf>
    <xf numFmtId="0" fontId="32" fillId="5" borderId="41" xfId="0" applyFont="1" applyFill="1" applyBorder="1" applyAlignment="1">
      <alignment horizontal="center" vertical="center" wrapText="1"/>
    </xf>
    <xf numFmtId="0" fontId="30" fillId="6" borderId="1" xfId="0" applyFont="1" applyFill="1" applyBorder="1" applyAlignment="1" applyProtection="1">
      <alignment horizontal="center" vertical="center"/>
      <protection/>
    </xf>
    <xf numFmtId="0" fontId="30" fillId="6" borderId="2" xfId="0" applyFont="1" applyFill="1" applyBorder="1" applyAlignment="1">
      <alignment horizontal="center" vertical="center"/>
    </xf>
    <xf numFmtId="0" fontId="31" fillId="6" borderId="2" xfId="0" applyFont="1" applyFill="1" applyBorder="1" applyAlignment="1">
      <alignment horizontal="center" vertical="center"/>
    </xf>
    <xf numFmtId="0" fontId="31" fillId="6" borderId="3" xfId="0" applyFont="1" applyFill="1" applyBorder="1" applyAlignment="1">
      <alignment horizontal="center" vertical="center"/>
    </xf>
    <xf numFmtId="0" fontId="4" fillId="0" borderId="33"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10" fillId="0" borderId="36"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wrapText="1"/>
      <protection/>
    </xf>
    <xf numFmtId="43" fontId="10" fillId="0" borderId="36" xfId="15" applyFont="1" applyFill="1" applyBorder="1" applyAlignment="1" applyProtection="1">
      <alignment horizontal="center" vertical="center"/>
      <protection/>
    </xf>
    <xf numFmtId="0" fontId="10" fillId="0" borderId="36" xfId="0" applyFont="1" applyFill="1" applyBorder="1" applyAlignment="1" applyProtection="1">
      <alignment horizontal="center" vertical="center" wrapText="1"/>
      <protection/>
    </xf>
    <xf numFmtId="0" fontId="32" fillId="5" borderId="42" xfId="0" applyFont="1" applyFill="1" applyBorder="1" applyAlignment="1">
      <alignment horizontal="center" vertical="center" wrapText="1"/>
    </xf>
    <xf numFmtId="0" fontId="32" fillId="5" borderId="43" xfId="0" applyFont="1" applyFill="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37" xfId="0" applyFont="1" applyFill="1" applyBorder="1" applyAlignment="1" applyProtection="1">
      <alignment horizontal="center" vertical="center"/>
      <protection/>
    </xf>
    <xf numFmtId="165" fontId="11" fillId="3" borderId="4" xfId="15" applyNumberFormat="1" applyFont="1" applyFill="1" applyBorder="1" applyAlignment="1">
      <alignment horizontal="center" vertical="center" wrapText="1"/>
    </xf>
    <xf numFmtId="165" fontId="11" fillId="3" borderId="4" xfId="15" applyNumberFormat="1" applyFont="1" applyFill="1" applyBorder="1" applyAlignment="1">
      <alignment horizontal="center"/>
    </xf>
    <xf numFmtId="0" fontId="11" fillId="3" borderId="4" xfId="0" applyFont="1" applyFill="1" applyBorder="1" applyAlignment="1">
      <alignment horizontal="center" vertical="center" wrapText="1"/>
    </xf>
    <xf numFmtId="0" fontId="11" fillId="0" borderId="4" xfId="0" applyFont="1" applyBorder="1" applyAlignment="1">
      <alignment horizontal="center" vertical="center"/>
    </xf>
    <xf numFmtId="0" fontId="34" fillId="7" borderId="4" xfId="0" applyFont="1" applyFill="1" applyBorder="1" applyAlignment="1">
      <alignment horizontal="center"/>
    </xf>
    <xf numFmtId="0" fontId="11" fillId="3" borderId="4" xfId="0" applyFont="1" applyFill="1" applyBorder="1" applyAlignment="1">
      <alignment horizontal="center" vertical="center"/>
    </xf>
    <xf numFmtId="0" fontId="11" fillId="0" borderId="4" xfId="0" applyFont="1" applyBorder="1" applyAlignment="1">
      <alignment horizontal="center" vertical="center" wrapText="1"/>
    </xf>
    <xf numFmtId="167" fontId="11" fillId="3" borderId="4" xfId="0" applyNumberFormat="1" applyFont="1" applyFill="1" applyBorder="1" applyAlignment="1">
      <alignment horizontal="center" vertical="center" wrapText="1"/>
    </xf>
    <xf numFmtId="167" fontId="11" fillId="0" borderId="4" xfId="0" applyNumberFormat="1" applyFont="1" applyBorder="1" applyAlignment="1">
      <alignment horizontal="center" vertical="center"/>
    </xf>
    <xf numFmtId="43" fontId="11" fillId="3" borderId="4" xfId="15" applyFont="1" applyFill="1" applyBorder="1" applyAlignment="1">
      <alignment horizontal="center" vertic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73831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409575</xdr:colOff>
      <xdr:row>0</xdr:row>
      <xdr:rowOff>0</xdr:rowOff>
    </xdr:to>
    <xdr:sp fLocksText="0">
      <xdr:nvSpPr>
        <xdr:cNvPr id="2" name="TextBox 2"/>
        <xdr:cNvSpPr txBox="1">
          <a:spLocks noChangeArrowheads="1"/>
        </xdr:cNvSpPr>
      </xdr:nvSpPr>
      <xdr:spPr>
        <a:xfrm>
          <a:off x="14658975" y="0"/>
          <a:ext cx="27241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90773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409575</xdr:colOff>
      <xdr:row>0</xdr:row>
      <xdr:rowOff>0</xdr:rowOff>
    </xdr:to>
    <xdr:sp fLocksText="0">
      <xdr:nvSpPr>
        <xdr:cNvPr id="2" name="TextBox 2"/>
        <xdr:cNvSpPr txBox="1">
          <a:spLocks noChangeArrowheads="1"/>
        </xdr:cNvSpPr>
      </xdr:nvSpPr>
      <xdr:spPr>
        <a:xfrm>
          <a:off x="6934200" y="0"/>
          <a:ext cx="21431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75"/>
  <sheetViews>
    <sheetView tabSelected="1" zoomScale="50" zoomScaleNormal="50" workbookViewId="0" topLeftCell="A1">
      <selection activeCell="C3" sqref="C3"/>
    </sheetView>
  </sheetViews>
  <sheetFormatPr defaultColWidth="9.140625" defaultRowHeight="12.75"/>
  <cols>
    <col min="1" max="1" width="3.57421875" style="33" bestFit="1" customWidth="1"/>
    <col min="2" max="2" width="1.7109375" style="9" customWidth="1"/>
    <col min="3" max="3" width="33.8515625" style="5" bestFit="1" customWidth="1"/>
    <col min="4" max="4" width="9.8515625" style="5" bestFit="1" customWidth="1"/>
    <col min="5" max="5" width="10.7109375" style="5" bestFit="1" customWidth="1"/>
    <col min="6" max="6" width="14.7109375" style="10" bestFit="1" customWidth="1"/>
    <col min="7" max="7" width="5.57421875" style="11" bestFit="1" customWidth="1"/>
    <col min="8" max="8" width="7.28125" style="11" bestFit="1" customWidth="1"/>
    <col min="9" max="9" width="8.140625" style="11" customWidth="1"/>
    <col min="10" max="10" width="15.57421875" style="5" bestFit="1" customWidth="1"/>
    <col min="11" max="11" width="9.57421875" style="5" bestFit="1" customWidth="1"/>
    <col min="12" max="12" width="13.28125" style="5" bestFit="1" customWidth="1"/>
    <col min="13" max="13" width="9.57421875" style="5" bestFit="1" customWidth="1"/>
    <col min="14" max="14" width="13.28125" style="5" bestFit="1" customWidth="1"/>
    <col min="15" max="15" width="8.421875" style="5" bestFit="1" customWidth="1"/>
    <col min="16" max="16" width="15.57421875" style="23" bestFit="1" customWidth="1"/>
    <col min="17" max="17" width="9.57421875" style="5" bestFit="1" customWidth="1"/>
    <col min="18" max="18" width="8.140625" style="5" bestFit="1" customWidth="1"/>
    <col min="19" max="19" width="6.140625" style="5" bestFit="1" customWidth="1"/>
    <col min="20" max="20" width="13.28125" style="22" bestFit="1" customWidth="1"/>
    <col min="21" max="21" width="8.421875" style="5" bestFit="1" customWidth="1"/>
    <col min="22" max="22" width="16.7109375" style="22" bestFit="1" customWidth="1"/>
    <col min="23" max="23" width="11.57421875" style="5" bestFit="1" customWidth="1"/>
    <col min="24" max="24" width="6.140625" style="5" bestFit="1" customWidth="1"/>
    <col min="25" max="25" width="38.57421875" style="5" customWidth="1"/>
    <col min="26" max="26" width="38.57421875" style="1" customWidth="1"/>
    <col min="27" max="29" width="38.57421875" style="5" customWidth="1"/>
    <col min="30" max="30" width="2.7109375" style="5" bestFit="1" customWidth="1"/>
    <col min="31" max="16384" width="38.57421875" style="5" customWidth="1"/>
  </cols>
  <sheetData>
    <row r="1" spans="1:24" ht="38.25">
      <c r="A1" s="201" t="s">
        <v>124</v>
      </c>
      <c r="B1" s="202"/>
      <c r="C1" s="202"/>
      <c r="D1" s="202"/>
      <c r="E1" s="202"/>
      <c r="F1" s="202"/>
      <c r="G1" s="202"/>
      <c r="H1" s="202"/>
      <c r="I1" s="202"/>
      <c r="J1" s="202"/>
      <c r="K1" s="202"/>
      <c r="L1" s="202"/>
      <c r="M1" s="202"/>
      <c r="N1" s="202"/>
      <c r="O1" s="202"/>
      <c r="P1" s="202"/>
      <c r="Q1" s="202"/>
      <c r="R1" s="202"/>
      <c r="S1" s="202"/>
      <c r="T1" s="202"/>
      <c r="U1" s="202"/>
      <c r="V1" s="202"/>
      <c r="W1" s="202"/>
      <c r="X1" s="203"/>
    </row>
    <row r="2" spans="1:24" ht="50.25">
      <c r="A2" s="204" t="s">
        <v>100</v>
      </c>
      <c r="B2" s="205"/>
      <c r="C2" s="205"/>
      <c r="D2" s="205"/>
      <c r="E2" s="205"/>
      <c r="F2" s="205"/>
      <c r="G2" s="205"/>
      <c r="H2" s="205"/>
      <c r="I2" s="205"/>
      <c r="J2" s="205"/>
      <c r="K2" s="205"/>
      <c r="L2" s="205"/>
      <c r="M2" s="205"/>
      <c r="N2" s="205"/>
      <c r="O2" s="205"/>
      <c r="P2" s="205"/>
      <c r="Q2" s="205"/>
      <c r="R2" s="205"/>
      <c r="S2" s="205"/>
      <c r="T2" s="205"/>
      <c r="U2" s="205"/>
      <c r="V2" s="205"/>
      <c r="W2" s="205"/>
      <c r="X2" s="206"/>
    </row>
    <row r="3" spans="1:24" ht="37.5">
      <c r="A3" s="76"/>
      <c r="B3" s="77"/>
      <c r="C3" s="78" t="s">
        <v>101</v>
      </c>
      <c r="D3" s="77"/>
      <c r="E3" s="77"/>
      <c r="F3" s="77"/>
      <c r="G3" s="86"/>
      <c r="H3" s="86"/>
      <c r="I3" s="86"/>
      <c r="J3" s="77"/>
      <c r="K3" s="77"/>
      <c r="L3" s="77"/>
      <c r="M3" s="77"/>
      <c r="N3" s="77"/>
      <c r="O3" s="207" t="s">
        <v>125</v>
      </c>
      <c r="P3" s="207"/>
      <c r="Q3" s="207"/>
      <c r="R3" s="207"/>
      <c r="S3" s="207"/>
      <c r="T3" s="207"/>
      <c r="U3" s="207"/>
      <c r="V3" s="207"/>
      <c r="W3" s="207"/>
      <c r="X3" s="208"/>
    </row>
    <row r="4" spans="1:24" s="2" customFormat="1" ht="27.75" thickBot="1">
      <c r="A4" s="209" t="s">
        <v>89</v>
      </c>
      <c r="B4" s="210"/>
      <c r="C4" s="210"/>
      <c r="D4" s="210"/>
      <c r="E4" s="210"/>
      <c r="F4" s="210"/>
      <c r="G4" s="210"/>
      <c r="H4" s="210"/>
      <c r="I4" s="210"/>
      <c r="J4" s="210"/>
      <c r="K4" s="210"/>
      <c r="L4" s="210"/>
      <c r="M4" s="210"/>
      <c r="N4" s="210"/>
      <c r="O4" s="210"/>
      <c r="P4" s="210"/>
      <c r="Q4" s="211"/>
      <c r="R4" s="211"/>
      <c r="S4" s="211"/>
      <c r="T4" s="211"/>
      <c r="U4" s="211"/>
      <c r="V4" s="211"/>
      <c r="W4" s="211"/>
      <c r="X4" s="212"/>
    </row>
    <row r="5" spans="1:26" s="3" customFormat="1" ht="18">
      <c r="A5" s="74"/>
      <c r="B5" s="75"/>
      <c r="C5" s="196" t="s">
        <v>0</v>
      </c>
      <c r="D5" s="198" t="s">
        <v>38</v>
      </c>
      <c r="E5" s="198" t="s">
        <v>2</v>
      </c>
      <c r="F5" s="198" t="s">
        <v>83</v>
      </c>
      <c r="G5" s="213" t="s">
        <v>39</v>
      </c>
      <c r="H5" s="213" t="s">
        <v>40</v>
      </c>
      <c r="I5" s="213" t="s">
        <v>41</v>
      </c>
      <c r="J5" s="190" t="s">
        <v>4</v>
      </c>
      <c r="K5" s="190"/>
      <c r="L5" s="190" t="s">
        <v>7</v>
      </c>
      <c r="M5" s="190"/>
      <c r="N5" s="190" t="s">
        <v>8</v>
      </c>
      <c r="O5" s="190"/>
      <c r="P5" s="190" t="s">
        <v>42</v>
      </c>
      <c r="Q5" s="190"/>
      <c r="R5" s="190"/>
      <c r="S5" s="190"/>
      <c r="T5" s="190" t="s">
        <v>43</v>
      </c>
      <c r="U5" s="190"/>
      <c r="V5" s="190" t="s">
        <v>44</v>
      </c>
      <c r="W5" s="190"/>
      <c r="X5" s="191"/>
      <c r="Z5" s="4"/>
    </row>
    <row r="6" spans="1:26" s="3" customFormat="1" ht="27.75" thickBot="1">
      <c r="A6" s="37"/>
      <c r="B6" s="12"/>
      <c r="C6" s="197"/>
      <c r="D6" s="199"/>
      <c r="E6" s="200"/>
      <c r="F6" s="200"/>
      <c r="G6" s="214"/>
      <c r="H6" s="214"/>
      <c r="I6" s="214"/>
      <c r="J6" s="15" t="s">
        <v>34</v>
      </c>
      <c r="K6" s="15" t="s">
        <v>16</v>
      </c>
      <c r="L6" s="15" t="s">
        <v>34</v>
      </c>
      <c r="M6" s="15" t="s">
        <v>16</v>
      </c>
      <c r="N6" s="15" t="s">
        <v>34</v>
      </c>
      <c r="O6" s="15" t="s">
        <v>16</v>
      </c>
      <c r="P6" s="13" t="s">
        <v>34</v>
      </c>
      <c r="Q6" s="13" t="s">
        <v>16</v>
      </c>
      <c r="R6" s="14" t="s">
        <v>45</v>
      </c>
      <c r="S6" s="14" t="s">
        <v>46</v>
      </c>
      <c r="T6" s="38" t="s">
        <v>34</v>
      </c>
      <c r="U6" s="16" t="s">
        <v>11</v>
      </c>
      <c r="V6" s="38" t="s">
        <v>34</v>
      </c>
      <c r="W6" s="15" t="s">
        <v>16</v>
      </c>
      <c r="X6" s="17" t="s">
        <v>46</v>
      </c>
      <c r="Z6" s="4"/>
    </row>
    <row r="7" spans="1:26" s="3" customFormat="1" ht="18">
      <c r="A7" s="59">
        <v>1</v>
      </c>
      <c r="B7" s="81"/>
      <c r="C7" s="21" t="s">
        <v>126</v>
      </c>
      <c r="D7" s="106">
        <v>38856</v>
      </c>
      <c r="E7" s="107" t="s">
        <v>29</v>
      </c>
      <c r="F7" s="108" t="s">
        <v>73</v>
      </c>
      <c r="G7" s="80">
        <v>195</v>
      </c>
      <c r="H7" s="80">
        <v>330</v>
      </c>
      <c r="I7" s="26">
        <v>1</v>
      </c>
      <c r="J7" s="123">
        <v>1039722.5</v>
      </c>
      <c r="K7" s="110">
        <v>134361</v>
      </c>
      <c r="L7" s="109">
        <v>819318</v>
      </c>
      <c r="M7" s="110">
        <v>102462</v>
      </c>
      <c r="N7" s="109">
        <v>686466</v>
      </c>
      <c r="O7" s="132">
        <v>86046</v>
      </c>
      <c r="P7" s="131">
        <f aca="true" t="shared" si="0" ref="P7:Q9">+J7+L7+N7</f>
        <v>2545506.5</v>
      </c>
      <c r="Q7" s="111">
        <f t="shared" si="0"/>
        <v>322869</v>
      </c>
      <c r="R7" s="112">
        <f>IF(P7&lt;&gt;0,Q7/H7,"")</f>
        <v>978.3909090909091</v>
      </c>
      <c r="S7" s="138">
        <f>IF(P7&lt;&gt;0,P7/Q7,"")</f>
        <v>7.884022622178035</v>
      </c>
      <c r="T7" s="123"/>
      <c r="U7" s="29">
        <f aca="true" t="shared" si="1" ref="U7:U38">IF(T7&lt;&gt;0,-(T7-P7)/T7,"")</f>
      </c>
      <c r="V7" s="123">
        <v>2545506.5</v>
      </c>
      <c r="W7" s="110">
        <v>322869</v>
      </c>
      <c r="X7" s="113">
        <f aca="true" t="shared" si="2" ref="X7:X42">V7/W7</f>
        <v>7.884022622178035</v>
      </c>
      <c r="Z7" s="4"/>
    </row>
    <row r="8" spans="1:26" s="50" customFormat="1" ht="18">
      <c r="A8" s="59">
        <v>2</v>
      </c>
      <c r="B8" s="82"/>
      <c r="C8" s="18" t="s">
        <v>127</v>
      </c>
      <c r="D8" s="88">
        <v>38856</v>
      </c>
      <c r="E8" s="89" t="s">
        <v>32</v>
      </c>
      <c r="F8" s="90" t="s">
        <v>128</v>
      </c>
      <c r="G8" s="35">
        <v>160</v>
      </c>
      <c r="H8" s="35">
        <v>165</v>
      </c>
      <c r="I8" s="27">
        <v>1</v>
      </c>
      <c r="J8" s="124">
        <v>121136</v>
      </c>
      <c r="K8" s="92">
        <v>17502</v>
      </c>
      <c r="L8" s="91">
        <v>106102</v>
      </c>
      <c r="M8" s="92">
        <v>14544</v>
      </c>
      <c r="N8" s="91">
        <v>104364</v>
      </c>
      <c r="O8" s="133">
        <v>14476</v>
      </c>
      <c r="P8" s="127">
        <f t="shared" si="0"/>
        <v>331602</v>
      </c>
      <c r="Q8" s="94">
        <f t="shared" si="0"/>
        <v>46522</v>
      </c>
      <c r="R8" s="19">
        <f>IF(P8&lt;&gt;0,Q8/H8,"")</f>
        <v>281.95151515151514</v>
      </c>
      <c r="S8" s="139">
        <f>IF(P8&lt;&gt;0,P8/Q8,"")</f>
        <v>7.127853488672026</v>
      </c>
      <c r="T8" s="127"/>
      <c r="U8" s="30">
        <f t="shared" si="1"/>
      </c>
      <c r="V8" s="124">
        <v>331602</v>
      </c>
      <c r="W8" s="92">
        <v>46522</v>
      </c>
      <c r="X8" s="114">
        <f t="shared" si="2"/>
        <v>7.127853488672026</v>
      </c>
      <c r="Z8" s="51"/>
    </row>
    <row r="9" spans="1:26" s="50" customFormat="1" ht="18">
      <c r="A9" s="59">
        <v>3</v>
      </c>
      <c r="B9" s="82"/>
      <c r="C9" s="18" t="s">
        <v>110</v>
      </c>
      <c r="D9" s="88">
        <v>38842</v>
      </c>
      <c r="E9" s="89" t="s">
        <v>32</v>
      </c>
      <c r="F9" s="90" t="s">
        <v>76</v>
      </c>
      <c r="G9" s="35">
        <v>173</v>
      </c>
      <c r="H9" s="35">
        <v>173</v>
      </c>
      <c r="I9" s="27">
        <v>3</v>
      </c>
      <c r="J9" s="124">
        <v>74384</v>
      </c>
      <c r="K9" s="92">
        <v>10135</v>
      </c>
      <c r="L9" s="91">
        <v>69035</v>
      </c>
      <c r="M9" s="92">
        <v>8896</v>
      </c>
      <c r="N9" s="91">
        <v>64995</v>
      </c>
      <c r="O9" s="133">
        <v>8622</v>
      </c>
      <c r="P9" s="127">
        <f t="shared" si="0"/>
        <v>208414</v>
      </c>
      <c r="Q9" s="94">
        <f t="shared" si="0"/>
        <v>27653</v>
      </c>
      <c r="R9" s="19">
        <f>IF(P9&lt;&gt;0,Q9/H9,"")</f>
        <v>159.84393063583815</v>
      </c>
      <c r="S9" s="139">
        <f>IF(P9&lt;&gt;0,P9/Q9,"")</f>
        <v>7.536759121975916</v>
      </c>
      <c r="T9" s="127">
        <v>447845</v>
      </c>
      <c r="U9" s="30">
        <f t="shared" si="1"/>
        <v>-0.5346291685739486</v>
      </c>
      <c r="V9" s="124">
        <v>2441026</v>
      </c>
      <c r="W9" s="92">
        <v>316587</v>
      </c>
      <c r="X9" s="114">
        <f t="shared" si="2"/>
        <v>7.710442943014084</v>
      </c>
      <c r="Z9" s="51"/>
    </row>
    <row r="10" spans="1:27" s="53" customFormat="1" ht="18">
      <c r="A10" s="59">
        <v>4</v>
      </c>
      <c r="B10" s="83"/>
      <c r="C10" s="73" t="s">
        <v>129</v>
      </c>
      <c r="D10" s="95">
        <v>38821</v>
      </c>
      <c r="E10" s="96" t="s">
        <v>30</v>
      </c>
      <c r="F10" s="97" t="s">
        <v>67</v>
      </c>
      <c r="G10" s="49">
        <v>118</v>
      </c>
      <c r="H10" s="49">
        <v>113</v>
      </c>
      <c r="I10" s="28">
        <v>6</v>
      </c>
      <c r="J10" s="125">
        <v>70398.5</v>
      </c>
      <c r="K10" s="55">
        <v>12721</v>
      </c>
      <c r="L10" s="98">
        <v>60162.5</v>
      </c>
      <c r="M10" s="55">
        <v>10845</v>
      </c>
      <c r="N10" s="98">
        <v>51065</v>
      </c>
      <c r="O10" s="134">
        <v>9388</v>
      </c>
      <c r="P10" s="125">
        <f>SUM(J10+L10+N10)</f>
        <v>181626</v>
      </c>
      <c r="Q10" s="55">
        <f>SUM(K10+M10+O10)</f>
        <v>32954</v>
      </c>
      <c r="R10" s="20">
        <f>Q10/H10</f>
        <v>291.62831858407077</v>
      </c>
      <c r="S10" s="140">
        <f>P10/Q10</f>
        <v>5.511500880014566</v>
      </c>
      <c r="T10" s="125">
        <v>228168</v>
      </c>
      <c r="U10" s="30">
        <f t="shared" si="1"/>
        <v>-0.2039812769538235</v>
      </c>
      <c r="V10" s="125">
        <v>5615949.5</v>
      </c>
      <c r="W10" s="55">
        <v>818795</v>
      </c>
      <c r="X10" s="114">
        <f t="shared" si="2"/>
        <v>6.858797989728809</v>
      </c>
      <c r="Y10" s="52"/>
      <c r="AA10" s="52"/>
    </row>
    <row r="11" spans="1:26" s="54" customFormat="1" ht="18">
      <c r="A11" s="59">
        <v>5</v>
      </c>
      <c r="B11" s="83"/>
      <c r="C11" s="73" t="s">
        <v>115</v>
      </c>
      <c r="D11" s="95">
        <v>38849</v>
      </c>
      <c r="E11" s="96" t="s">
        <v>30</v>
      </c>
      <c r="F11" s="97" t="s">
        <v>67</v>
      </c>
      <c r="G11" s="49">
        <v>51</v>
      </c>
      <c r="H11" s="49">
        <v>51</v>
      </c>
      <c r="I11" s="28">
        <v>2</v>
      </c>
      <c r="J11" s="125">
        <v>17964.5</v>
      </c>
      <c r="K11" s="55">
        <v>2325</v>
      </c>
      <c r="L11" s="98">
        <v>14358</v>
      </c>
      <c r="M11" s="55">
        <v>1749</v>
      </c>
      <c r="N11" s="98">
        <v>16263</v>
      </c>
      <c r="O11" s="134">
        <v>2009</v>
      </c>
      <c r="P11" s="125">
        <f>J11+L11+N11</f>
        <v>48585.5</v>
      </c>
      <c r="Q11" s="55">
        <f>K11+M11+O11</f>
        <v>6083</v>
      </c>
      <c r="R11" s="19">
        <f>IF(P11&lt;&gt;0,Q11/H11,"")</f>
        <v>119.27450980392157</v>
      </c>
      <c r="S11" s="139">
        <f>IF(P11&lt;&gt;0,P11/Q11,"")</f>
        <v>7.987095183297715</v>
      </c>
      <c r="T11" s="125">
        <v>94598.5</v>
      </c>
      <c r="U11" s="30">
        <f t="shared" si="1"/>
        <v>-0.4864030613593239</v>
      </c>
      <c r="V11" s="126">
        <v>214034</v>
      </c>
      <c r="W11" s="20">
        <v>29422</v>
      </c>
      <c r="X11" s="114">
        <f t="shared" si="2"/>
        <v>7.274624430698117</v>
      </c>
      <c r="Y11" s="52"/>
      <c r="Z11" s="52"/>
    </row>
    <row r="12" spans="1:26" s="54" customFormat="1" ht="18">
      <c r="A12" s="59">
        <v>6</v>
      </c>
      <c r="B12" s="83"/>
      <c r="C12" s="18" t="s">
        <v>116</v>
      </c>
      <c r="D12" s="88">
        <v>38849</v>
      </c>
      <c r="E12" s="89" t="s">
        <v>29</v>
      </c>
      <c r="F12" s="90" t="s">
        <v>117</v>
      </c>
      <c r="G12" s="35">
        <v>14</v>
      </c>
      <c r="H12" s="35">
        <v>14</v>
      </c>
      <c r="I12" s="27">
        <v>2</v>
      </c>
      <c r="J12" s="124">
        <v>12015.5</v>
      </c>
      <c r="K12" s="92">
        <v>1303</v>
      </c>
      <c r="L12" s="91">
        <v>10791</v>
      </c>
      <c r="M12" s="92">
        <v>1158</v>
      </c>
      <c r="N12" s="91">
        <v>10382</v>
      </c>
      <c r="O12" s="133">
        <v>1084</v>
      </c>
      <c r="P12" s="127">
        <f>+J12+L12+N12</f>
        <v>33188.5</v>
      </c>
      <c r="Q12" s="94">
        <f>+K12+M12+O12</f>
        <v>3545</v>
      </c>
      <c r="R12" s="19">
        <f>IF(P12&lt;&gt;0,Q12/H12,"")</f>
        <v>253.21428571428572</v>
      </c>
      <c r="S12" s="139">
        <f>IF(P12&lt;&gt;0,P12/Q12,"")</f>
        <v>9.362059238363893</v>
      </c>
      <c r="T12" s="124">
        <v>57952.5</v>
      </c>
      <c r="U12" s="30">
        <f t="shared" si="1"/>
        <v>-0.4273154738794703</v>
      </c>
      <c r="V12" s="124">
        <v>126752.5</v>
      </c>
      <c r="W12" s="92">
        <v>14207</v>
      </c>
      <c r="X12" s="115">
        <f t="shared" si="2"/>
        <v>8.921834307031745</v>
      </c>
      <c r="Y12" s="72"/>
      <c r="Z12" s="72"/>
    </row>
    <row r="13" spans="1:26" s="54" customFormat="1" ht="18">
      <c r="A13" s="59">
        <v>7</v>
      </c>
      <c r="B13" s="83"/>
      <c r="C13" s="73" t="s">
        <v>103</v>
      </c>
      <c r="D13" s="95">
        <v>38835</v>
      </c>
      <c r="E13" s="96" t="s">
        <v>30</v>
      </c>
      <c r="F13" s="97" t="s">
        <v>114</v>
      </c>
      <c r="G13" s="49">
        <v>65</v>
      </c>
      <c r="H13" s="49">
        <v>42</v>
      </c>
      <c r="I13" s="28">
        <v>4</v>
      </c>
      <c r="J13" s="125">
        <v>10920.5</v>
      </c>
      <c r="K13" s="55">
        <v>1732</v>
      </c>
      <c r="L13" s="98">
        <v>9090.5</v>
      </c>
      <c r="M13" s="55">
        <v>1462</v>
      </c>
      <c r="N13" s="98">
        <v>8462.5</v>
      </c>
      <c r="O13" s="134">
        <v>1362</v>
      </c>
      <c r="P13" s="125">
        <f>SUM(J13+L13+N13)</f>
        <v>28473.5</v>
      </c>
      <c r="Q13" s="55">
        <f>SUM(K13+M13+O13)</f>
        <v>4556</v>
      </c>
      <c r="R13" s="20">
        <f>Q13/H13</f>
        <v>108.47619047619048</v>
      </c>
      <c r="S13" s="140">
        <f>P13/Q13</f>
        <v>6.249670763827919</v>
      </c>
      <c r="T13" s="125">
        <v>88703.5</v>
      </c>
      <c r="U13" s="30">
        <f t="shared" si="1"/>
        <v>-0.6790036469812353</v>
      </c>
      <c r="V13" s="125">
        <v>813741</v>
      </c>
      <c r="W13" s="55">
        <v>112695</v>
      </c>
      <c r="X13" s="114">
        <f t="shared" si="2"/>
        <v>7.220737388526554</v>
      </c>
      <c r="Y13" s="52"/>
      <c r="Z13" s="52"/>
    </row>
    <row r="14" spans="1:26" s="54" customFormat="1" ht="18">
      <c r="A14" s="59">
        <v>8</v>
      </c>
      <c r="B14" s="83"/>
      <c r="C14" s="73" t="s">
        <v>24</v>
      </c>
      <c r="D14" s="95">
        <v>38674</v>
      </c>
      <c r="E14" s="96" t="s">
        <v>30</v>
      </c>
      <c r="F14" s="97" t="s">
        <v>114</v>
      </c>
      <c r="G14" s="49">
        <v>72</v>
      </c>
      <c r="H14" s="49">
        <v>5</v>
      </c>
      <c r="I14" s="28">
        <v>27</v>
      </c>
      <c r="J14" s="125">
        <v>8496</v>
      </c>
      <c r="K14" s="55">
        <v>2120</v>
      </c>
      <c r="L14" s="98">
        <v>8525</v>
      </c>
      <c r="M14" s="55">
        <v>2122</v>
      </c>
      <c r="N14" s="98">
        <v>8445</v>
      </c>
      <c r="O14" s="134">
        <v>2108</v>
      </c>
      <c r="P14" s="125">
        <f>J14+L14+N14</f>
        <v>25466</v>
      </c>
      <c r="Q14" s="55">
        <f>K14+M14+O14</f>
        <v>6350</v>
      </c>
      <c r="R14" s="19">
        <f>IF(P14&lt;&gt;0,Q14/H14,"")</f>
        <v>1270</v>
      </c>
      <c r="S14" s="139">
        <f>IF(P14&lt;&gt;0,P14/Q14,"")</f>
        <v>4.010393700787402</v>
      </c>
      <c r="T14" s="125">
        <v>1353</v>
      </c>
      <c r="U14" s="30">
        <f t="shared" si="1"/>
        <v>17.821877309682186</v>
      </c>
      <c r="V14" s="125">
        <v>25081796</v>
      </c>
      <c r="W14" s="55">
        <v>3730377</v>
      </c>
      <c r="X14" s="114">
        <f t="shared" si="2"/>
        <v>6.7236625145394155</v>
      </c>
      <c r="Y14" s="52"/>
      <c r="Z14" s="52"/>
    </row>
    <row r="15" spans="1:26" s="54" customFormat="1" ht="18">
      <c r="A15" s="59">
        <v>9</v>
      </c>
      <c r="B15" s="83"/>
      <c r="C15" s="18" t="s">
        <v>102</v>
      </c>
      <c r="D15" s="88">
        <v>38835</v>
      </c>
      <c r="E15" s="89" t="s">
        <v>32</v>
      </c>
      <c r="F15" s="90" t="s">
        <v>74</v>
      </c>
      <c r="G15" s="35">
        <v>71</v>
      </c>
      <c r="H15" s="35">
        <v>47</v>
      </c>
      <c r="I15" s="27">
        <v>4</v>
      </c>
      <c r="J15" s="124">
        <v>8592</v>
      </c>
      <c r="K15" s="92">
        <v>1182</v>
      </c>
      <c r="L15" s="91">
        <v>8217</v>
      </c>
      <c r="M15" s="92">
        <v>1160</v>
      </c>
      <c r="N15" s="91">
        <v>7353</v>
      </c>
      <c r="O15" s="133">
        <v>1071</v>
      </c>
      <c r="P15" s="127">
        <f>+J15+L15+N15</f>
        <v>24162</v>
      </c>
      <c r="Q15" s="94">
        <f>+K15+M15+O15</f>
        <v>3413</v>
      </c>
      <c r="R15" s="19">
        <f>IF(P15&lt;&gt;0,Q15/H15,"")</f>
        <v>72.61702127659575</v>
      </c>
      <c r="S15" s="139">
        <f>IF(P15&lt;&gt;0,P15/Q15,"")</f>
        <v>7.079402285379431</v>
      </c>
      <c r="T15" s="127">
        <v>101025</v>
      </c>
      <c r="U15" s="30">
        <f t="shared" si="1"/>
        <v>-0.7608314773570898</v>
      </c>
      <c r="V15" s="124">
        <v>942577</v>
      </c>
      <c r="W15" s="92">
        <v>110668</v>
      </c>
      <c r="X15" s="114">
        <f t="shared" si="2"/>
        <v>8.517159431814074</v>
      </c>
      <c r="Y15" s="52"/>
      <c r="Z15" s="52"/>
    </row>
    <row r="16" spans="1:26" s="54" customFormat="1" ht="18">
      <c r="A16" s="59">
        <v>10</v>
      </c>
      <c r="B16" s="83"/>
      <c r="C16" s="73" t="s">
        <v>91</v>
      </c>
      <c r="D16" s="95">
        <v>38828</v>
      </c>
      <c r="E16" s="96" t="s">
        <v>30</v>
      </c>
      <c r="F16" s="97" t="s">
        <v>92</v>
      </c>
      <c r="G16" s="49">
        <v>43</v>
      </c>
      <c r="H16" s="49">
        <v>38</v>
      </c>
      <c r="I16" s="28">
        <v>5</v>
      </c>
      <c r="J16" s="125">
        <v>6335.5</v>
      </c>
      <c r="K16" s="55">
        <v>1230</v>
      </c>
      <c r="L16" s="98">
        <v>5610.5</v>
      </c>
      <c r="M16" s="55">
        <v>1108</v>
      </c>
      <c r="N16" s="98">
        <v>5497</v>
      </c>
      <c r="O16" s="134">
        <v>1046</v>
      </c>
      <c r="P16" s="125">
        <f>SUM(J16+L16+N16)</f>
        <v>17443</v>
      </c>
      <c r="Q16" s="55">
        <f>SUM(K16+M16+O16)</f>
        <v>3384</v>
      </c>
      <c r="R16" s="20">
        <f>Q16/H16</f>
        <v>89.05263157894737</v>
      </c>
      <c r="S16" s="140">
        <f>P16/Q16</f>
        <v>5.154550827423168</v>
      </c>
      <c r="T16" s="125">
        <v>35294.5</v>
      </c>
      <c r="U16" s="30">
        <f t="shared" si="1"/>
        <v>-0.5057870206406098</v>
      </c>
      <c r="V16" s="125">
        <v>549634.5</v>
      </c>
      <c r="W16" s="55">
        <v>82548</v>
      </c>
      <c r="X16" s="114">
        <f t="shared" si="2"/>
        <v>6.6583624073266465</v>
      </c>
      <c r="Y16" s="52"/>
      <c r="Z16" s="52"/>
    </row>
    <row r="17" spans="1:26" s="54" customFormat="1" ht="18">
      <c r="A17" s="59">
        <v>11</v>
      </c>
      <c r="B17" s="83"/>
      <c r="C17" s="18" t="s">
        <v>104</v>
      </c>
      <c r="D17" s="88">
        <v>38815</v>
      </c>
      <c r="E17" s="89" t="s">
        <v>32</v>
      </c>
      <c r="F17" s="90" t="s">
        <v>68</v>
      </c>
      <c r="G17" s="35">
        <v>94</v>
      </c>
      <c r="H17" s="35">
        <v>33</v>
      </c>
      <c r="I17" s="27">
        <v>6</v>
      </c>
      <c r="J17" s="124">
        <v>4277</v>
      </c>
      <c r="K17" s="92">
        <v>602</v>
      </c>
      <c r="L17" s="91">
        <v>3762</v>
      </c>
      <c r="M17" s="92">
        <v>544</v>
      </c>
      <c r="N17" s="91">
        <v>3592</v>
      </c>
      <c r="O17" s="133">
        <v>517</v>
      </c>
      <c r="P17" s="127">
        <f>+J17+L17+N17</f>
        <v>11631</v>
      </c>
      <c r="Q17" s="94">
        <f>+K17+M17+O17</f>
        <v>1663</v>
      </c>
      <c r="R17" s="19">
        <f>IF(P17&lt;&gt;0,Q17/H17,"")</f>
        <v>50.39393939393939</v>
      </c>
      <c r="S17" s="139">
        <f>IF(P17&lt;&gt;0,P17/Q17,"")</f>
        <v>6.9939867708959715</v>
      </c>
      <c r="T17" s="127">
        <v>27888</v>
      </c>
      <c r="U17" s="30">
        <f t="shared" si="1"/>
        <v>-0.5829388984509466</v>
      </c>
      <c r="V17" s="124">
        <v>958887</v>
      </c>
      <c r="W17" s="92">
        <v>139842</v>
      </c>
      <c r="X17" s="114">
        <f t="shared" si="2"/>
        <v>6.856931394001802</v>
      </c>
      <c r="Y17" s="52"/>
      <c r="Z17" s="52"/>
    </row>
    <row r="18" spans="1:26" s="54" customFormat="1" ht="18">
      <c r="A18" s="59">
        <v>12</v>
      </c>
      <c r="B18" s="83"/>
      <c r="C18" s="73" t="s">
        <v>130</v>
      </c>
      <c r="D18" s="95">
        <v>38856</v>
      </c>
      <c r="E18" s="100" t="s">
        <v>37</v>
      </c>
      <c r="F18" s="97" t="s">
        <v>77</v>
      </c>
      <c r="G18" s="49">
        <v>10</v>
      </c>
      <c r="H18" s="49">
        <v>10</v>
      </c>
      <c r="I18" s="28">
        <v>1</v>
      </c>
      <c r="J18" s="126">
        <v>2035.5</v>
      </c>
      <c r="K18" s="20">
        <v>240</v>
      </c>
      <c r="L18" s="99">
        <v>2949.5</v>
      </c>
      <c r="M18" s="20">
        <v>335</v>
      </c>
      <c r="N18" s="99">
        <v>3169</v>
      </c>
      <c r="O18" s="135">
        <v>372</v>
      </c>
      <c r="P18" s="126">
        <f>J18+L18+N18</f>
        <v>8154</v>
      </c>
      <c r="Q18" s="20">
        <f>K18+M18+O18</f>
        <v>947</v>
      </c>
      <c r="R18" s="19">
        <f>IF(P18&lt;&gt;0,Q18/H18,"")</f>
        <v>94.7</v>
      </c>
      <c r="S18" s="139">
        <f>IF(P18&lt;&gt;0,P18/Q18,"")</f>
        <v>8.610348468848997</v>
      </c>
      <c r="T18" s="126"/>
      <c r="U18" s="30">
        <f t="shared" si="1"/>
      </c>
      <c r="V18" s="126">
        <v>15280.5</v>
      </c>
      <c r="W18" s="20">
        <v>2221</v>
      </c>
      <c r="X18" s="114">
        <f t="shared" si="2"/>
        <v>6.880009004952724</v>
      </c>
      <c r="Y18" s="52"/>
      <c r="Z18" s="52"/>
    </row>
    <row r="19" spans="1:26" s="54" customFormat="1" ht="18">
      <c r="A19" s="59">
        <v>13</v>
      </c>
      <c r="B19" s="83"/>
      <c r="C19" s="18" t="s">
        <v>65</v>
      </c>
      <c r="D19" s="88">
        <v>38814</v>
      </c>
      <c r="E19" s="89" t="s">
        <v>29</v>
      </c>
      <c r="F19" s="90" t="s">
        <v>66</v>
      </c>
      <c r="G19" s="35">
        <v>124</v>
      </c>
      <c r="H19" s="35">
        <v>11</v>
      </c>
      <c r="I19" s="27">
        <v>7</v>
      </c>
      <c r="J19" s="124">
        <v>4359</v>
      </c>
      <c r="K19" s="92">
        <v>967</v>
      </c>
      <c r="L19" s="91">
        <v>788</v>
      </c>
      <c r="M19" s="92">
        <v>183</v>
      </c>
      <c r="N19" s="91">
        <v>758</v>
      </c>
      <c r="O19" s="133">
        <v>171</v>
      </c>
      <c r="P19" s="127">
        <f>+J19+L19+N19</f>
        <v>5905</v>
      </c>
      <c r="Q19" s="94">
        <f>+K19+M19+O19</f>
        <v>1321</v>
      </c>
      <c r="R19" s="19">
        <f>IF(P19&lt;&gt;0,Q19/H19,"")</f>
        <v>120.0909090909091</v>
      </c>
      <c r="S19" s="139">
        <f>IF(P19&lt;&gt;0,P19/Q19,"")</f>
        <v>4.470098410295231</v>
      </c>
      <c r="T19" s="124">
        <v>10632.5</v>
      </c>
      <c r="U19" s="30">
        <f t="shared" si="1"/>
        <v>-0.4446273218904303</v>
      </c>
      <c r="V19" s="124">
        <v>1040075.5</v>
      </c>
      <c r="W19" s="92">
        <v>168982</v>
      </c>
      <c r="X19" s="115">
        <f t="shared" si="2"/>
        <v>6.154948456048573</v>
      </c>
      <c r="Y19" s="52"/>
      <c r="Z19" s="52"/>
    </row>
    <row r="20" spans="1:26" s="54" customFormat="1" ht="18">
      <c r="A20" s="59">
        <v>14</v>
      </c>
      <c r="B20" s="83"/>
      <c r="C20" s="73" t="s">
        <v>55</v>
      </c>
      <c r="D20" s="95">
        <v>38800</v>
      </c>
      <c r="E20" s="96" t="s">
        <v>30</v>
      </c>
      <c r="F20" s="97" t="s">
        <v>67</v>
      </c>
      <c r="G20" s="49">
        <v>92</v>
      </c>
      <c r="H20" s="49">
        <v>4</v>
      </c>
      <c r="I20" s="28">
        <v>9</v>
      </c>
      <c r="J20" s="125">
        <v>1214</v>
      </c>
      <c r="K20" s="55">
        <v>393</v>
      </c>
      <c r="L20" s="98">
        <v>1854</v>
      </c>
      <c r="M20" s="55">
        <v>608</v>
      </c>
      <c r="N20" s="98">
        <v>1930</v>
      </c>
      <c r="O20" s="134">
        <v>623</v>
      </c>
      <c r="P20" s="125">
        <f>J20+L20+N20</f>
        <v>4998</v>
      </c>
      <c r="Q20" s="55">
        <f>K20+M20+O20</f>
        <v>1624</v>
      </c>
      <c r="R20" s="94">
        <f>IF(P20&lt;&gt;0,Q20/H20,"")</f>
        <v>406</v>
      </c>
      <c r="S20" s="141">
        <f>IF(P20&lt;&gt;0,P20/Q20,"")</f>
        <v>3.0775862068965516</v>
      </c>
      <c r="T20" s="125">
        <v>830</v>
      </c>
      <c r="U20" s="30">
        <f t="shared" si="1"/>
        <v>5.021686746987951</v>
      </c>
      <c r="V20" s="125">
        <v>1164765.5</v>
      </c>
      <c r="W20" s="55">
        <v>169552</v>
      </c>
      <c r="X20" s="114">
        <f t="shared" si="2"/>
        <v>6.869665353401906</v>
      </c>
      <c r="Y20" s="52"/>
      <c r="Z20" s="52"/>
    </row>
    <row r="21" spans="1:26" s="54" customFormat="1" ht="18">
      <c r="A21" s="59">
        <v>15</v>
      </c>
      <c r="B21" s="83"/>
      <c r="C21" s="73" t="s">
        <v>85</v>
      </c>
      <c r="D21" s="95">
        <v>38814</v>
      </c>
      <c r="E21" s="96" t="s">
        <v>30</v>
      </c>
      <c r="F21" s="97" t="s">
        <v>96</v>
      </c>
      <c r="G21" s="49">
        <v>50</v>
      </c>
      <c r="H21" s="49">
        <v>3</v>
      </c>
      <c r="I21" s="28">
        <v>7</v>
      </c>
      <c r="J21" s="125">
        <v>1181</v>
      </c>
      <c r="K21" s="55">
        <v>371</v>
      </c>
      <c r="L21" s="98">
        <v>1152</v>
      </c>
      <c r="M21" s="55">
        <v>365</v>
      </c>
      <c r="N21" s="98">
        <v>983</v>
      </c>
      <c r="O21" s="134">
        <v>317</v>
      </c>
      <c r="P21" s="125">
        <f>SUM(J21+L21+N21)</f>
        <v>3316</v>
      </c>
      <c r="Q21" s="55">
        <f>SUM(K21+M21+O21)</f>
        <v>1053</v>
      </c>
      <c r="R21" s="20">
        <f>Q21/H21</f>
        <v>351</v>
      </c>
      <c r="S21" s="140">
        <f>P21/Q21</f>
        <v>3.1490978157644824</v>
      </c>
      <c r="T21" s="125">
        <v>1737</v>
      </c>
      <c r="U21" s="30">
        <f t="shared" si="1"/>
        <v>0.9090385722510075</v>
      </c>
      <c r="V21" s="125">
        <v>372467</v>
      </c>
      <c r="W21" s="55">
        <v>48245</v>
      </c>
      <c r="X21" s="114">
        <f t="shared" si="2"/>
        <v>7.720323349569903</v>
      </c>
      <c r="Y21" s="52"/>
      <c r="Z21" s="52"/>
    </row>
    <row r="22" spans="1:26" s="54" customFormat="1" ht="18">
      <c r="A22" s="59">
        <v>16</v>
      </c>
      <c r="B22" s="83"/>
      <c r="C22" s="73" t="s">
        <v>119</v>
      </c>
      <c r="D22" s="95">
        <v>38849</v>
      </c>
      <c r="E22" s="100" t="s">
        <v>37</v>
      </c>
      <c r="F22" s="97" t="s">
        <v>77</v>
      </c>
      <c r="G22" s="49">
        <v>4</v>
      </c>
      <c r="H22" s="49">
        <v>4</v>
      </c>
      <c r="I22" s="28">
        <v>2</v>
      </c>
      <c r="J22" s="126">
        <v>940</v>
      </c>
      <c r="K22" s="20">
        <v>124</v>
      </c>
      <c r="L22" s="99">
        <v>1258</v>
      </c>
      <c r="M22" s="20">
        <v>162</v>
      </c>
      <c r="N22" s="99">
        <v>943</v>
      </c>
      <c r="O22" s="135">
        <v>127</v>
      </c>
      <c r="P22" s="126">
        <f>J22+L22+N22</f>
        <v>3141</v>
      </c>
      <c r="Q22" s="20">
        <f>K22+M22+O22</f>
        <v>413</v>
      </c>
      <c r="R22" s="19">
        <f>IF(P22&lt;&gt;0,Q22/H22,"")</f>
        <v>103.25</v>
      </c>
      <c r="S22" s="139">
        <f>IF(P22&lt;&gt;0,P22/Q22,"")</f>
        <v>7.605326876513317</v>
      </c>
      <c r="T22" s="126">
        <v>4673</v>
      </c>
      <c r="U22" s="30">
        <f t="shared" si="1"/>
        <v>-0.3278407875026749</v>
      </c>
      <c r="V22" s="126">
        <v>23893.25</v>
      </c>
      <c r="W22" s="20">
        <v>3240</v>
      </c>
      <c r="X22" s="114">
        <f t="shared" si="2"/>
        <v>7.3744598765432094</v>
      </c>
      <c r="Y22" s="52"/>
      <c r="Z22" s="52"/>
    </row>
    <row r="23" spans="1:26" s="54" customFormat="1" ht="18">
      <c r="A23" s="59">
        <v>17</v>
      </c>
      <c r="B23" s="83"/>
      <c r="C23" s="18" t="s">
        <v>93</v>
      </c>
      <c r="D23" s="88">
        <v>38828</v>
      </c>
      <c r="E23" s="89" t="s">
        <v>32</v>
      </c>
      <c r="F23" s="90" t="s">
        <v>68</v>
      </c>
      <c r="G23" s="35">
        <v>46</v>
      </c>
      <c r="H23" s="35">
        <v>13</v>
      </c>
      <c r="I23" s="27">
        <v>5</v>
      </c>
      <c r="J23" s="124">
        <v>1050</v>
      </c>
      <c r="K23" s="92">
        <v>238</v>
      </c>
      <c r="L23" s="91">
        <v>838</v>
      </c>
      <c r="M23" s="92">
        <v>203</v>
      </c>
      <c r="N23" s="91">
        <v>785</v>
      </c>
      <c r="O23" s="133">
        <v>188</v>
      </c>
      <c r="P23" s="127">
        <f>+J23+L23+N23</f>
        <v>2673</v>
      </c>
      <c r="Q23" s="94">
        <f>+K23+M23+O23</f>
        <v>629</v>
      </c>
      <c r="R23" s="19">
        <f>IF(P23&lt;&gt;0,Q23/H23,"")</f>
        <v>48.38461538461539</v>
      </c>
      <c r="S23" s="139">
        <f>IF(P23&lt;&gt;0,P23/Q23,"")</f>
        <v>4.249602543720191</v>
      </c>
      <c r="T23" s="127">
        <v>9344</v>
      </c>
      <c r="U23" s="30">
        <f t="shared" si="1"/>
        <v>-0.7139340753424658</v>
      </c>
      <c r="V23" s="124">
        <v>278428</v>
      </c>
      <c r="W23" s="92">
        <v>34269</v>
      </c>
      <c r="X23" s="114">
        <f t="shared" si="2"/>
        <v>8.124777495695819</v>
      </c>
      <c r="Y23" s="52"/>
      <c r="Z23" s="52"/>
    </row>
    <row r="24" spans="1:26" s="54" customFormat="1" ht="18">
      <c r="A24" s="59">
        <v>18</v>
      </c>
      <c r="B24" s="83"/>
      <c r="C24" s="73" t="s">
        <v>60</v>
      </c>
      <c r="D24" s="95">
        <v>38744</v>
      </c>
      <c r="E24" s="100" t="s">
        <v>37</v>
      </c>
      <c r="F24" s="97" t="s">
        <v>84</v>
      </c>
      <c r="G24" s="49">
        <v>7</v>
      </c>
      <c r="H24" s="49">
        <v>5</v>
      </c>
      <c r="I24" s="28">
        <v>15</v>
      </c>
      <c r="J24" s="126">
        <v>765.5</v>
      </c>
      <c r="K24" s="20">
        <v>129</v>
      </c>
      <c r="L24" s="99">
        <v>736</v>
      </c>
      <c r="M24" s="20">
        <v>122</v>
      </c>
      <c r="N24" s="99">
        <v>775</v>
      </c>
      <c r="O24" s="135">
        <v>131</v>
      </c>
      <c r="P24" s="126">
        <f>J24+L24+N24</f>
        <v>2276.5</v>
      </c>
      <c r="Q24" s="20">
        <f>K24+M24+O24</f>
        <v>382</v>
      </c>
      <c r="R24" s="19">
        <f>IF(P24&lt;&gt;0,Q24/H24,"")</f>
        <v>76.4</v>
      </c>
      <c r="S24" s="139">
        <f>IF(P24&lt;&gt;0,P24/Q24,"")</f>
        <v>5.959424083769633</v>
      </c>
      <c r="T24" s="126">
        <v>1533</v>
      </c>
      <c r="U24" s="30">
        <f t="shared" si="1"/>
        <v>0.48499673842139596</v>
      </c>
      <c r="V24" s="126">
        <v>75363</v>
      </c>
      <c r="W24" s="20">
        <v>11603</v>
      </c>
      <c r="X24" s="114">
        <f t="shared" si="2"/>
        <v>6.4951305696802555</v>
      </c>
      <c r="Y24" s="52"/>
      <c r="Z24" s="52"/>
    </row>
    <row r="25" spans="1:26" s="54" customFormat="1" ht="18">
      <c r="A25" s="59">
        <v>19</v>
      </c>
      <c r="B25" s="83"/>
      <c r="C25" s="18" t="s">
        <v>118</v>
      </c>
      <c r="D25" s="88">
        <v>38849</v>
      </c>
      <c r="E25" s="89" t="s">
        <v>29</v>
      </c>
      <c r="F25" s="90" t="s">
        <v>33</v>
      </c>
      <c r="G25" s="35">
        <v>20</v>
      </c>
      <c r="H25" s="35">
        <v>10</v>
      </c>
      <c r="I25" s="27">
        <v>2</v>
      </c>
      <c r="J25" s="124">
        <v>642.5</v>
      </c>
      <c r="K25" s="92">
        <v>71</v>
      </c>
      <c r="L25" s="91">
        <v>928.5</v>
      </c>
      <c r="M25" s="92">
        <v>106</v>
      </c>
      <c r="N25" s="91">
        <v>689.5</v>
      </c>
      <c r="O25" s="133">
        <v>84</v>
      </c>
      <c r="P25" s="127">
        <f>+J25+L25+N25</f>
        <v>2260.5</v>
      </c>
      <c r="Q25" s="94">
        <f>+K25+M25+O25</f>
        <v>261</v>
      </c>
      <c r="R25" s="19">
        <f>IF(P25&lt;&gt;0,Q25/H25,"")</f>
        <v>26.1</v>
      </c>
      <c r="S25" s="139">
        <f>IF(P25&lt;&gt;0,P25/Q25,"")</f>
        <v>8.660919540229886</v>
      </c>
      <c r="T25" s="124">
        <v>17535</v>
      </c>
      <c r="U25" s="30">
        <f t="shared" si="1"/>
        <v>-0.8710863986313088</v>
      </c>
      <c r="V25" s="124">
        <v>30296.5</v>
      </c>
      <c r="W25" s="92">
        <v>3371</v>
      </c>
      <c r="X25" s="115">
        <f t="shared" si="2"/>
        <v>8.987392465143873</v>
      </c>
      <c r="Y25" s="52"/>
      <c r="Z25" s="52"/>
    </row>
    <row r="26" spans="1:26" s="54" customFormat="1" ht="18">
      <c r="A26" s="59">
        <v>20</v>
      </c>
      <c r="B26" s="83"/>
      <c r="C26" s="73" t="s">
        <v>112</v>
      </c>
      <c r="D26" s="95">
        <v>38842</v>
      </c>
      <c r="E26" s="96" t="s">
        <v>30</v>
      </c>
      <c r="F26" s="97" t="s">
        <v>113</v>
      </c>
      <c r="G26" s="49">
        <v>40</v>
      </c>
      <c r="H26" s="49">
        <v>27</v>
      </c>
      <c r="I26" s="28">
        <v>3</v>
      </c>
      <c r="J26" s="125">
        <v>584.5</v>
      </c>
      <c r="K26" s="55">
        <v>104</v>
      </c>
      <c r="L26" s="98">
        <v>685</v>
      </c>
      <c r="M26" s="55">
        <v>130</v>
      </c>
      <c r="N26" s="98">
        <v>940.5</v>
      </c>
      <c r="O26" s="134">
        <v>170</v>
      </c>
      <c r="P26" s="125">
        <f>J26+L26+N26</f>
        <v>2210</v>
      </c>
      <c r="Q26" s="55">
        <f>K26+M26+O26</f>
        <v>404</v>
      </c>
      <c r="R26" s="19">
        <f>IF(P26&lt;&gt;0,Q26/H26,"")</f>
        <v>14.962962962962964</v>
      </c>
      <c r="S26" s="139">
        <f>IF(P26&lt;&gt;0,P26/Q26,"")</f>
        <v>5.47029702970297</v>
      </c>
      <c r="T26" s="125">
        <v>9988</v>
      </c>
      <c r="U26" s="30">
        <f t="shared" si="1"/>
        <v>-0.7787344813776532</v>
      </c>
      <c r="V26" s="126">
        <v>57985</v>
      </c>
      <c r="W26" s="20">
        <v>9839</v>
      </c>
      <c r="X26" s="114">
        <f t="shared" si="2"/>
        <v>5.893383473930277</v>
      </c>
      <c r="Y26" s="52"/>
      <c r="Z26" s="52"/>
    </row>
    <row r="27" spans="1:26" s="54" customFormat="1" ht="18">
      <c r="A27" s="59">
        <v>21</v>
      </c>
      <c r="B27" s="83"/>
      <c r="C27" s="73" t="s">
        <v>106</v>
      </c>
      <c r="D27" s="95">
        <v>38835</v>
      </c>
      <c r="E27" s="96" t="s">
        <v>30</v>
      </c>
      <c r="F27" s="97" t="s">
        <v>67</v>
      </c>
      <c r="G27" s="49">
        <v>15</v>
      </c>
      <c r="H27" s="49">
        <v>9</v>
      </c>
      <c r="I27" s="28">
        <v>4</v>
      </c>
      <c r="J27" s="125">
        <v>801</v>
      </c>
      <c r="K27" s="55">
        <v>150</v>
      </c>
      <c r="L27" s="98">
        <v>651</v>
      </c>
      <c r="M27" s="55">
        <v>98</v>
      </c>
      <c r="N27" s="98">
        <v>516.5</v>
      </c>
      <c r="O27" s="134">
        <v>82</v>
      </c>
      <c r="P27" s="125">
        <f>SUM(J27+L27+N27)</f>
        <v>1968.5</v>
      </c>
      <c r="Q27" s="55">
        <f>SUM(K27+M27+O27)</f>
        <v>330</v>
      </c>
      <c r="R27" s="20">
        <f>Q27/H27</f>
        <v>36.666666666666664</v>
      </c>
      <c r="S27" s="140">
        <f>P27/Q27</f>
        <v>5.965151515151515</v>
      </c>
      <c r="T27" s="125">
        <v>2781</v>
      </c>
      <c r="U27" s="30">
        <f t="shared" si="1"/>
        <v>-0.2921610931319669</v>
      </c>
      <c r="V27" s="125">
        <v>104310.5</v>
      </c>
      <c r="W27" s="55">
        <v>12164</v>
      </c>
      <c r="X27" s="114">
        <f t="shared" si="2"/>
        <v>8.575345281157514</v>
      </c>
      <c r="Y27" s="52"/>
      <c r="Z27" s="52"/>
    </row>
    <row r="28" spans="1:26" s="54" customFormat="1" ht="18">
      <c r="A28" s="59">
        <v>22</v>
      </c>
      <c r="B28" s="83"/>
      <c r="C28" s="18" t="s">
        <v>105</v>
      </c>
      <c r="D28" s="88">
        <v>38835</v>
      </c>
      <c r="E28" s="89" t="s">
        <v>29</v>
      </c>
      <c r="F28" s="90" t="s">
        <v>70</v>
      </c>
      <c r="G28" s="35">
        <v>40</v>
      </c>
      <c r="H28" s="35">
        <v>7</v>
      </c>
      <c r="I28" s="27">
        <v>4</v>
      </c>
      <c r="J28" s="124">
        <v>597</v>
      </c>
      <c r="K28" s="92">
        <v>111</v>
      </c>
      <c r="L28" s="91">
        <v>550</v>
      </c>
      <c r="M28" s="92">
        <v>104</v>
      </c>
      <c r="N28" s="91">
        <v>541</v>
      </c>
      <c r="O28" s="133">
        <v>96</v>
      </c>
      <c r="P28" s="127">
        <f aca="true" t="shared" si="3" ref="P28:P37">+J28+L28+N28</f>
        <v>1688</v>
      </c>
      <c r="Q28" s="94">
        <f aca="true" t="shared" si="4" ref="Q28:Q37">+K28+M28+O28</f>
        <v>311</v>
      </c>
      <c r="R28" s="19">
        <f aca="true" t="shared" si="5" ref="R28:R56">IF(P28&lt;&gt;0,Q28/H28,"")</f>
        <v>44.42857142857143</v>
      </c>
      <c r="S28" s="139">
        <f aca="true" t="shared" si="6" ref="S28:S56">IF(P28&lt;&gt;0,P28/Q28,"")</f>
        <v>5.427652733118971</v>
      </c>
      <c r="T28" s="124">
        <v>9853</v>
      </c>
      <c r="U28" s="30">
        <f t="shared" si="1"/>
        <v>-0.828681619811225</v>
      </c>
      <c r="V28" s="124">
        <v>219449</v>
      </c>
      <c r="W28" s="92">
        <v>26580</v>
      </c>
      <c r="X28" s="115">
        <f t="shared" si="2"/>
        <v>8.256170052671182</v>
      </c>
      <c r="Y28" s="52"/>
      <c r="Z28" s="52"/>
    </row>
    <row r="29" spans="1:26" s="54" customFormat="1" ht="18">
      <c r="A29" s="59">
        <v>23</v>
      </c>
      <c r="B29" s="83"/>
      <c r="C29" s="18" t="s">
        <v>56</v>
      </c>
      <c r="D29" s="88">
        <v>38807</v>
      </c>
      <c r="E29" s="89" t="s">
        <v>63</v>
      </c>
      <c r="F29" s="90" t="s">
        <v>64</v>
      </c>
      <c r="G29" s="35">
        <v>115</v>
      </c>
      <c r="H29" s="35">
        <v>9</v>
      </c>
      <c r="I29" s="27">
        <v>8</v>
      </c>
      <c r="J29" s="124">
        <v>556</v>
      </c>
      <c r="K29" s="92">
        <v>118</v>
      </c>
      <c r="L29" s="91">
        <v>550</v>
      </c>
      <c r="M29" s="92">
        <v>105</v>
      </c>
      <c r="N29" s="91">
        <v>414</v>
      </c>
      <c r="O29" s="133">
        <v>78</v>
      </c>
      <c r="P29" s="127">
        <f t="shared" si="3"/>
        <v>1520</v>
      </c>
      <c r="Q29" s="94">
        <f t="shared" si="4"/>
        <v>301</v>
      </c>
      <c r="R29" s="19">
        <f t="shared" si="5"/>
        <v>33.44444444444444</v>
      </c>
      <c r="S29" s="139">
        <f t="shared" si="6"/>
        <v>5.04983388704319</v>
      </c>
      <c r="T29" s="127">
        <v>5979</v>
      </c>
      <c r="U29" s="30">
        <f t="shared" si="1"/>
        <v>-0.7457768857668506</v>
      </c>
      <c r="V29" s="124">
        <v>2086946.1</v>
      </c>
      <c r="W29" s="92">
        <v>290281</v>
      </c>
      <c r="X29" s="115">
        <f t="shared" si="2"/>
        <v>7.189399581784547</v>
      </c>
      <c r="Y29" s="52"/>
      <c r="Z29" s="52"/>
    </row>
    <row r="30" spans="1:24" s="56" customFormat="1" ht="15">
      <c r="A30" s="59">
        <v>24</v>
      </c>
      <c r="B30" s="84"/>
      <c r="C30" s="18" t="s">
        <v>94</v>
      </c>
      <c r="D30" s="88">
        <v>38821</v>
      </c>
      <c r="E30" s="89" t="s">
        <v>29</v>
      </c>
      <c r="F30" s="90" t="s">
        <v>73</v>
      </c>
      <c r="G30" s="35">
        <v>53</v>
      </c>
      <c r="H30" s="35">
        <v>8</v>
      </c>
      <c r="I30" s="27">
        <v>6</v>
      </c>
      <c r="J30" s="124">
        <v>538</v>
      </c>
      <c r="K30" s="92">
        <v>119</v>
      </c>
      <c r="L30" s="91">
        <v>423.5</v>
      </c>
      <c r="M30" s="92">
        <v>99</v>
      </c>
      <c r="N30" s="91">
        <v>518.5</v>
      </c>
      <c r="O30" s="133">
        <v>121</v>
      </c>
      <c r="P30" s="127">
        <f t="shared" si="3"/>
        <v>1480</v>
      </c>
      <c r="Q30" s="94">
        <f t="shared" si="4"/>
        <v>339</v>
      </c>
      <c r="R30" s="19">
        <f t="shared" si="5"/>
        <v>42.375</v>
      </c>
      <c r="S30" s="139">
        <f t="shared" si="6"/>
        <v>4.3657817109144545</v>
      </c>
      <c r="T30" s="124">
        <v>8881.5</v>
      </c>
      <c r="U30" s="30">
        <f t="shared" si="1"/>
        <v>-0.8333614817316894</v>
      </c>
      <c r="V30" s="124">
        <v>307475.5</v>
      </c>
      <c r="W30" s="92">
        <v>44641</v>
      </c>
      <c r="X30" s="115">
        <f t="shared" si="2"/>
        <v>6.8877377298895635</v>
      </c>
    </row>
    <row r="31" spans="1:24" s="56" customFormat="1" ht="15">
      <c r="A31" s="59">
        <v>25</v>
      </c>
      <c r="B31" s="84"/>
      <c r="C31" s="18" t="s">
        <v>86</v>
      </c>
      <c r="D31" s="88">
        <v>38821</v>
      </c>
      <c r="E31" s="89" t="s">
        <v>29</v>
      </c>
      <c r="F31" s="90" t="s">
        <v>80</v>
      </c>
      <c r="G31" s="35">
        <v>32</v>
      </c>
      <c r="H31" s="35">
        <v>5</v>
      </c>
      <c r="I31" s="27">
        <v>6</v>
      </c>
      <c r="J31" s="124">
        <v>569</v>
      </c>
      <c r="K31" s="92">
        <v>154</v>
      </c>
      <c r="L31" s="91">
        <v>463</v>
      </c>
      <c r="M31" s="92">
        <v>98</v>
      </c>
      <c r="N31" s="91">
        <v>380</v>
      </c>
      <c r="O31" s="133">
        <v>82</v>
      </c>
      <c r="P31" s="127">
        <f t="shared" si="3"/>
        <v>1412</v>
      </c>
      <c r="Q31" s="94">
        <f t="shared" si="4"/>
        <v>334</v>
      </c>
      <c r="R31" s="19">
        <f t="shared" si="5"/>
        <v>66.8</v>
      </c>
      <c r="S31" s="139">
        <f t="shared" si="6"/>
        <v>4.227544910179641</v>
      </c>
      <c r="T31" s="124">
        <v>15536.5</v>
      </c>
      <c r="U31" s="30">
        <f t="shared" si="1"/>
        <v>-0.9091172400476297</v>
      </c>
      <c r="V31" s="124">
        <v>306802</v>
      </c>
      <c r="W31" s="92">
        <v>37139</v>
      </c>
      <c r="X31" s="115">
        <f t="shared" si="2"/>
        <v>8.2609117100622</v>
      </c>
    </row>
    <row r="32" spans="1:24" s="56" customFormat="1" ht="15">
      <c r="A32" s="59">
        <v>26</v>
      </c>
      <c r="B32" s="84"/>
      <c r="C32" s="18" t="s">
        <v>57</v>
      </c>
      <c r="D32" s="88">
        <v>38807</v>
      </c>
      <c r="E32" s="89" t="s">
        <v>29</v>
      </c>
      <c r="F32" s="90" t="s">
        <v>31</v>
      </c>
      <c r="G32" s="35">
        <v>77</v>
      </c>
      <c r="H32" s="35">
        <v>2</v>
      </c>
      <c r="I32" s="27">
        <v>8</v>
      </c>
      <c r="J32" s="124">
        <v>446</v>
      </c>
      <c r="K32" s="92">
        <v>166</v>
      </c>
      <c r="L32" s="91">
        <v>456</v>
      </c>
      <c r="M32" s="92">
        <v>168</v>
      </c>
      <c r="N32" s="91">
        <v>482</v>
      </c>
      <c r="O32" s="133">
        <v>173</v>
      </c>
      <c r="P32" s="127">
        <f t="shared" si="3"/>
        <v>1384</v>
      </c>
      <c r="Q32" s="94">
        <f t="shared" si="4"/>
        <v>507</v>
      </c>
      <c r="R32" s="19">
        <f t="shared" si="5"/>
        <v>253.5</v>
      </c>
      <c r="S32" s="139">
        <f t="shared" si="6"/>
        <v>2.7297830374753453</v>
      </c>
      <c r="T32" s="124">
        <v>1369</v>
      </c>
      <c r="U32" s="30">
        <f t="shared" si="1"/>
        <v>0.01095690284879474</v>
      </c>
      <c r="V32" s="124">
        <v>886049.5</v>
      </c>
      <c r="W32" s="92">
        <v>122066</v>
      </c>
      <c r="X32" s="115">
        <f t="shared" si="2"/>
        <v>7.2587739419658215</v>
      </c>
    </row>
    <row r="33" spans="1:24" s="56" customFormat="1" ht="15">
      <c r="A33" s="59">
        <v>27</v>
      </c>
      <c r="B33" s="84"/>
      <c r="C33" s="18" t="s">
        <v>35</v>
      </c>
      <c r="D33" s="88">
        <v>38730</v>
      </c>
      <c r="E33" s="89" t="s">
        <v>29</v>
      </c>
      <c r="F33" s="90" t="s">
        <v>31</v>
      </c>
      <c r="G33" s="35">
        <v>62</v>
      </c>
      <c r="H33" s="35">
        <v>1</v>
      </c>
      <c r="I33" s="27">
        <v>18</v>
      </c>
      <c r="J33" s="124">
        <v>400</v>
      </c>
      <c r="K33" s="92">
        <v>80</v>
      </c>
      <c r="L33" s="91">
        <v>525</v>
      </c>
      <c r="M33" s="92">
        <v>105</v>
      </c>
      <c r="N33" s="91">
        <v>450</v>
      </c>
      <c r="O33" s="133">
        <v>90</v>
      </c>
      <c r="P33" s="127">
        <f t="shared" si="3"/>
        <v>1375</v>
      </c>
      <c r="Q33" s="94">
        <f t="shared" si="4"/>
        <v>275</v>
      </c>
      <c r="R33" s="19">
        <f t="shared" si="5"/>
        <v>275</v>
      </c>
      <c r="S33" s="139">
        <f t="shared" si="6"/>
        <v>5</v>
      </c>
      <c r="T33" s="124">
        <v>22</v>
      </c>
      <c r="U33" s="30">
        <f t="shared" si="1"/>
        <v>61.5</v>
      </c>
      <c r="V33" s="124">
        <v>1184189.5</v>
      </c>
      <c r="W33" s="92">
        <v>139326</v>
      </c>
      <c r="X33" s="115">
        <f t="shared" si="2"/>
        <v>8.499415040983019</v>
      </c>
    </row>
    <row r="34" spans="1:26" s="54" customFormat="1" ht="18">
      <c r="A34" s="59">
        <v>28</v>
      </c>
      <c r="B34" s="83"/>
      <c r="C34" s="18" t="s">
        <v>90</v>
      </c>
      <c r="D34" s="88">
        <v>38828</v>
      </c>
      <c r="E34" s="89" t="s">
        <v>29</v>
      </c>
      <c r="F34" s="90" t="s">
        <v>75</v>
      </c>
      <c r="G34" s="35">
        <v>59</v>
      </c>
      <c r="H34" s="35">
        <v>7</v>
      </c>
      <c r="I34" s="27">
        <v>5</v>
      </c>
      <c r="J34" s="124">
        <v>350</v>
      </c>
      <c r="K34" s="92">
        <v>84</v>
      </c>
      <c r="L34" s="91">
        <v>404</v>
      </c>
      <c r="M34" s="92">
        <v>82</v>
      </c>
      <c r="N34" s="91">
        <v>575</v>
      </c>
      <c r="O34" s="133">
        <v>102</v>
      </c>
      <c r="P34" s="127">
        <f t="shared" si="3"/>
        <v>1329</v>
      </c>
      <c r="Q34" s="94">
        <f t="shared" si="4"/>
        <v>268</v>
      </c>
      <c r="R34" s="19">
        <f t="shared" si="5"/>
        <v>38.285714285714285</v>
      </c>
      <c r="S34" s="139">
        <f t="shared" si="6"/>
        <v>4.958955223880597</v>
      </c>
      <c r="T34" s="124">
        <v>20891.5</v>
      </c>
      <c r="U34" s="30">
        <f t="shared" si="1"/>
        <v>-0.9363856113730464</v>
      </c>
      <c r="V34" s="124">
        <v>751478.5</v>
      </c>
      <c r="W34" s="92">
        <v>94538</v>
      </c>
      <c r="X34" s="115">
        <f t="shared" si="2"/>
        <v>7.948957033150691</v>
      </c>
      <c r="Y34" s="52"/>
      <c r="Z34" s="52"/>
    </row>
    <row r="35" spans="1:26" s="54" customFormat="1" ht="18">
      <c r="A35" s="59">
        <v>29</v>
      </c>
      <c r="B35" s="83"/>
      <c r="C35" s="101" t="s">
        <v>131</v>
      </c>
      <c r="D35" s="102">
        <v>38828</v>
      </c>
      <c r="E35" s="103" t="s">
        <v>33</v>
      </c>
      <c r="F35" s="104" t="s">
        <v>109</v>
      </c>
      <c r="G35" s="105">
        <v>5</v>
      </c>
      <c r="H35" s="105">
        <v>3</v>
      </c>
      <c r="I35" s="129">
        <v>5</v>
      </c>
      <c r="J35" s="127">
        <v>141</v>
      </c>
      <c r="K35" s="94">
        <v>33</v>
      </c>
      <c r="L35" s="93">
        <v>420</v>
      </c>
      <c r="M35" s="94">
        <v>53</v>
      </c>
      <c r="N35" s="93">
        <v>740</v>
      </c>
      <c r="O35" s="136">
        <v>92</v>
      </c>
      <c r="P35" s="127">
        <f t="shared" si="3"/>
        <v>1301</v>
      </c>
      <c r="Q35" s="94">
        <f t="shared" si="4"/>
        <v>178</v>
      </c>
      <c r="R35" s="94">
        <f t="shared" si="5"/>
        <v>59.333333333333336</v>
      </c>
      <c r="S35" s="141">
        <f t="shared" si="6"/>
        <v>7.308988764044944</v>
      </c>
      <c r="T35" s="127">
        <v>3902</v>
      </c>
      <c r="U35" s="30">
        <f t="shared" si="1"/>
        <v>-0.6665812403895438</v>
      </c>
      <c r="V35" s="127">
        <v>45102</v>
      </c>
      <c r="W35" s="94">
        <v>6185</v>
      </c>
      <c r="X35" s="116">
        <f t="shared" si="2"/>
        <v>7.29215844785772</v>
      </c>
      <c r="Y35" s="52"/>
      <c r="Z35" s="52"/>
    </row>
    <row r="36" spans="1:26" s="54" customFormat="1" ht="18">
      <c r="A36" s="59">
        <v>30</v>
      </c>
      <c r="B36" s="83"/>
      <c r="C36" s="18" t="s">
        <v>58</v>
      </c>
      <c r="D36" s="88">
        <v>38807</v>
      </c>
      <c r="E36" s="89" t="s">
        <v>32</v>
      </c>
      <c r="F36" s="90" t="s">
        <v>68</v>
      </c>
      <c r="G36" s="35">
        <v>62</v>
      </c>
      <c r="H36" s="35">
        <v>3</v>
      </c>
      <c r="I36" s="27">
        <v>8</v>
      </c>
      <c r="J36" s="124">
        <v>406</v>
      </c>
      <c r="K36" s="92">
        <v>89</v>
      </c>
      <c r="L36" s="91">
        <v>386</v>
      </c>
      <c r="M36" s="92">
        <v>93</v>
      </c>
      <c r="N36" s="91">
        <v>436</v>
      </c>
      <c r="O36" s="133">
        <v>92</v>
      </c>
      <c r="P36" s="127">
        <f t="shared" si="3"/>
        <v>1228</v>
      </c>
      <c r="Q36" s="94">
        <f t="shared" si="4"/>
        <v>274</v>
      </c>
      <c r="R36" s="19">
        <f t="shared" si="5"/>
        <v>91.33333333333333</v>
      </c>
      <c r="S36" s="139">
        <f t="shared" si="6"/>
        <v>4.481751824817518</v>
      </c>
      <c r="T36" s="127">
        <v>665</v>
      </c>
      <c r="U36" s="30">
        <f t="shared" si="1"/>
        <v>0.8466165413533835</v>
      </c>
      <c r="V36" s="124">
        <v>544206</v>
      </c>
      <c r="W36" s="92">
        <v>70781</v>
      </c>
      <c r="X36" s="114">
        <f t="shared" si="2"/>
        <v>7.688588745567313</v>
      </c>
      <c r="Y36" s="52"/>
      <c r="Z36" s="52"/>
    </row>
    <row r="37" spans="1:26" s="54" customFormat="1" ht="18">
      <c r="A37" s="59">
        <v>31</v>
      </c>
      <c r="B37" s="83"/>
      <c r="C37" s="18" t="s">
        <v>132</v>
      </c>
      <c r="D37" s="88">
        <v>38779</v>
      </c>
      <c r="E37" s="89" t="s">
        <v>133</v>
      </c>
      <c r="F37" s="90" t="s">
        <v>134</v>
      </c>
      <c r="G37" s="35">
        <v>8</v>
      </c>
      <c r="H37" s="35">
        <v>3</v>
      </c>
      <c r="I37" s="27">
        <v>10</v>
      </c>
      <c r="J37" s="124">
        <v>228</v>
      </c>
      <c r="K37" s="92">
        <v>76</v>
      </c>
      <c r="L37" s="91">
        <v>336</v>
      </c>
      <c r="M37" s="92">
        <v>112</v>
      </c>
      <c r="N37" s="91">
        <v>438</v>
      </c>
      <c r="O37" s="133">
        <v>146</v>
      </c>
      <c r="P37" s="127">
        <f t="shared" si="3"/>
        <v>1002</v>
      </c>
      <c r="Q37" s="94">
        <f t="shared" si="4"/>
        <v>334</v>
      </c>
      <c r="R37" s="19">
        <f t="shared" si="5"/>
        <v>111.33333333333333</v>
      </c>
      <c r="S37" s="139">
        <f t="shared" si="6"/>
        <v>3</v>
      </c>
      <c r="T37" s="124">
        <v>1180</v>
      </c>
      <c r="U37" s="30">
        <f t="shared" si="1"/>
        <v>-0.15084745762711865</v>
      </c>
      <c r="V37" s="124">
        <v>83353.4</v>
      </c>
      <c r="W37" s="92">
        <v>10114</v>
      </c>
      <c r="X37" s="114">
        <f t="shared" si="2"/>
        <v>8.241388174807197</v>
      </c>
      <c r="Y37" s="52"/>
      <c r="Z37" s="52"/>
    </row>
    <row r="38" spans="1:26" s="54" customFormat="1" ht="18">
      <c r="A38" s="59">
        <v>32</v>
      </c>
      <c r="B38" s="83"/>
      <c r="C38" s="73" t="s">
        <v>61</v>
      </c>
      <c r="D38" s="95">
        <v>38779</v>
      </c>
      <c r="E38" s="100" t="s">
        <v>37</v>
      </c>
      <c r="F38" s="97" t="s">
        <v>135</v>
      </c>
      <c r="G38" s="49">
        <v>10</v>
      </c>
      <c r="H38" s="49">
        <v>1</v>
      </c>
      <c r="I38" s="28">
        <v>12</v>
      </c>
      <c r="J38" s="126">
        <v>300</v>
      </c>
      <c r="K38" s="20">
        <v>100</v>
      </c>
      <c r="L38" s="99">
        <v>300</v>
      </c>
      <c r="M38" s="20">
        <v>100</v>
      </c>
      <c r="N38" s="99">
        <v>300</v>
      </c>
      <c r="O38" s="135">
        <v>100</v>
      </c>
      <c r="P38" s="126">
        <f>J38+L38+N38</f>
        <v>900</v>
      </c>
      <c r="Q38" s="20">
        <f>K38+M38+O38</f>
        <v>300</v>
      </c>
      <c r="R38" s="19">
        <f t="shared" si="5"/>
        <v>300</v>
      </c>
      <c r="S38" s="139">
        <f t="shared" si="6"/>
        <v>3</v>
      </c>
      <c r="T38" s="126">
        <v>450</v>
      </c>
      <c r="U38" s="30">
        <f t="shared" si="1"/>
        <v>1</v>
      </c>
      <c r="V38" s="126">
        <v>46117.5</v>
      </c>
      <c r="W38" s="20">
        <v>8615</v>
      </c>
      <c r="X38" s="114">
        <f t="shared" si="2"/>
        <v>5.353163087637841</v>
      </c>
      <c r="Y38" s="52"/>
      <c r="Z38" s="52"/>
    </row>
    <row r="39" spans="1:26" s="54" customFormat="1" ht="18">
      <c r="A39" s="59">
        <v>33</v>
      </c>
      <c r="B39" s="83"/>
      <c r="C39" s="18" t="s">
        <v>111</v>
      </c>
      <c r="D39" s="88">
        <v>38716</v>
      </c>
      <c r="E39" s="89" t="s">
        <v>29</v>
      </c>
      <c r="F39" s="90" t="s">
        <v>82</v>
      </c>
      <c r="G39" s="35">
        <v>14</v>
      </c>
      <c r="H39" s="35">
        <v>3</v>
      </c>
      <c r="I39" s="27">
        <v>3</v>
      </c>
      <c r="J39" s="124">
        <v>400.5</v>
      </c>
      <c r="K39" s="92">
        <v>50</v>
      </c>
      <c r="L39" s="91">
        <v>191</v>
      </c>
      <c r="M39" s="92">
        <v>23</v>
      </c>
      <c r="N39" s="91">
        <v>252</v>
      </c>
      <c r="O39" s="133">
        <v>30</v>
      </c>
      <c r="P39" s="127">
        <f aca="true" t="shared" si="7" ref="P39:Q41">+J39+L39+N39</f>
        <v>843.5</v>
      </c>
      <c r="Q39" s="94">
        <f t="shared" si="7"/>
        <v>103</v>
      </c>
      <c r="R39" s="19">
        <f t="shared" si="5"/>
        <v>34.333333333333336</v>
      </c>
      <c r="S39" s="139">
        <f t="shared" si="6"/>
        <v>8.189320388349515</v>
      </c>
      <c r="T39" s="124">
        <v>14488.5</v>
      </c>
      <c r="U39" s="30">
        <f aca="true" t="shared" si="8" ref="U39:U62">IF(T39&lt;&gt;0,-(T39-P39)/T39,"")</f>
        <v>-0.9417814128446699</v>
      </c>
      <c r="V39" s="124">
        <v>64283</v>
      </c>
      <c r="W39" s="92">
        <v>7017</v>
      </c>
      <c r="X39" s="115">
        <f t="shared" si="2"/>
        <v>9.161037480404731</v>
      </c>
      <c r="Y39" s="52"/>
      <c r="Z39" s="52"/>
    </row>
    <row r="40" spans="1:26" s="54" customFormat="1" ht="18">
      <c r="A40" s="59">
        <v>34</v>
      </c>
      <c r="B40" s="83"/>
      <c r="C40" s="18" t="s">
        <v>26</v>
      </c>
      <c r="D40" s="88">
        <v>38779</v>
      </c>
      <c r="E40" s="89" t="s">
        <v>32</v>
      </c>
      <c r="F40" s="90" t="s">
        <v>68</v>
      </c>
      <c r="G40" s="35">
        <v>72</v>
      </c>
      <c r="H40" s="35">
        <v>4</v>
      </c>
      <c r="I40" s="27">
        <v>26</v>
      </c>
      <c r="J40" s="124">
        <v>460</v>
      </c>
      <c r="K40" s="92">
        <v>87</v>
      </c>
      <c r="L40" s="91">
        <v>109</v>
      </c>
      <c r="M40" s="92">
        <v>23</v>
      </c>
      <c r="N40" s="91">
        <v>142</v>
      </c>
      <c r="O40" s="133">
        <v>30</v>
      </c>
      <c r="P40" s="127">
        <f t="shared" si="7"/>
        <v>711</v>
      </c>
      <c r="Q40" s="94">
        <f t="shared" si="7"/>
        <v>140</v>
      </c>
      <c r="R40" s="19">
        <f t="shared" si="5"/>
        <v>35</v>
      </c>
      <c r="S40" s="139">
        <f t="shared" si="6"/>
        <v>5.078571428571428</v>
      </c>
      <c r="T40" s="127">
        <v>1419</v>
      </c>
      <c r="U40" s="30">
        <f t="shared" si="8"/>
        <v>-0.4989429175475687</v>
      </c>
      <c r="V40" s="124">
        <v>965212</v>
      </c>
      <c r="W40" s="92">
        <v>142994</v>
      </c>
      <c r="X40" s="115">
        <f t="shared" si="2"/>
        <v>6.750017483251045</v>
      </c>
      <c r="Y40" s="52"/>
      <c r="Z40" s="52"/>
    </row>
    <row r="41" spans="1:26" s="54" customFormat="1" ht="18">
      <c r="A41" s="59">
        <v>35</v>
      </c>
      <c r="B41" s="83"/>
      <c r="C41" s="18" t="s">
        <v>27</v>
      </c>
      <c r="D41" s="88">
        <v>38772</v>
      </c>
      <c r="E41" s="89" t="s">
        <v>32</v>
      </c>
      <c r="F41" s="90" t="s">
        <v>74</v>
      </c>
      <c r="G41" s="35">
        <v>62</v>
      </c>
      <c r="H41" s="35">
        <v>1</v>
      </c>
      <c r="I41" s="27">
        <v>13</v>
      </c>
      <c r="J41" s="124">
        <v>379</v>
      </c>
      <c r="K41" s="92">
        <v>78</v>
      </c>
      <c r="L41" s="91">
        <v>172</v>
      </c>
      <c r="M41" s="92">
        <v>40</v>
      </c>
      <c r="N41" s="91">
        <v>151</v>
      </c>
      <c r="O41" s="133">
        <v>36</v>
      </c>
      <c r="P41" s="127">
        <f t="shared" si="7"/>
        <v>702</v>
      </c>
      <c r="Q41" s="94">
        <f t="shared" si="7"/>
        <v>154</v>
      </c>
      <c r="R41" s="19">
        <f t="shared" si="5"/>
        <v>154</v>
      </c>
      <c r="S41" s="139">
        <f t="shared" si="6"/>
        <v>4.558441558441558</v>
      </c>
      <c r="T41" s="127">
        <v>93</v>
      </c>
      <c r="U41" s="30">
        <f t="shared" si="8"/>
        <v>6.548387096774194</v>
      </c>
      <c r="V41" s="124">
        <v>822124</v>
      </c>
      <c r="W41" s="92">
        <v>108293</v>
      </c>
      <c r="X41" s="115">
        <f t="shared" si="2"/>
        <v>7.591663357742421</v>
      </c>
      <c r="Y41" s="52"/>
      <c r="Z41" s="52"/>
    </row>
    <row r="42" spans="1:25" s="54" customFormat="1" ht="18">
      <c r="A42" s="59">
        <v>36</v>
      </c>
      <c r="B42" s="83"/>
      <c r="C42" s="73" t="s">
        <v>87</v>
      </c>
      <c r="D42" s="95">
        <v>38723</v>
      </c>
      <c r="E42" s="100" t="s">
        <v>37</v>
      </c>
      <c r="F42" s="97" t="s">
        <v>99</v>
      </c>
      <c r="G42" s="49">
        <v>3</v>
      </c>
      <c r="H42" s="49">
        <v>1</v>
      </c>
      <c r="I42" s="28">
        <v>14</v>
      </c>
      <c r="J42" s="126">
        <v>210</v>
      </c>
      <c r="K42" s="20">
        <v>70</v>
      </c>
      <c r="L42" s="99">
        <v>225</v>
      </c>
      <c r="M42" s="20">
        <v>75</v>
      </c>
      <c r="N42" s="99">
        <v>225</v>
      </c>
      <c r="O42" s="135">
        <v>75</v>
      </c>
      <c r="P42" s="126">
        <f>J42+L42+N42</f>
        <v>660</v>
      </c>
      <c r="Q42" s="20">
        <f>K42+M42+O42</f>
        <v>220</v>
      </c>
      <c r="R42" s="19">
        <f t="shared" si="5"/>
        <v>220</v>
      </c>
      <c r="S42" s="139">
        <f t="shared" si="6"/>
        <v>3</v>
      </c>
      <c r="T42" s="126"/>
      <c r="U42" s="30">
        <f t="shared" si="8"/>
      </c>
      <c r="V42" s="126">
        <v>58341.5</v>
      </c>
      <c r="W42" s="20">
        <v>8714</v>
      </c>
      <c r="X42" s="114">
        <f t="shared" si="2"/>
        <v>6.69514574248336</v>
      </c>
      <c r="Y42" s="52"/>
    </row>
    <row r="43" spans="1:27" s="54" customFormat="1" ht="18">
      <c r="A43" s="59">
        <v>37</v>
      </c>
      <c r="B43" s="83"/>
      <c r="C43" s="18" t="s">
        <v>95</v>
      </c>
      <c r="D43" s="88">
        <v>38828</v>
      </c>
      <c r="E43" s="89" t="s">
        <v>63</v>
      </c>
      <c r="F43" s="90" t="s">
        <v>74</v>
      </c>
      <c r="G43" s="35">
        <v>46</v>
      </c>
      <c r="H43" s="35">
        <v>5</v>
      </c>
      <c r="I43" s="27">
        <v>5</v>
      </c>
      <c r="J43" s="124">
        <v>170</v>
      </c>
      <c r="K43" s="92">
        <v>31</v>
      </c>
      <c r="L43" s="91">
        <v>187</v>
      </c>
      <c r="M43" s="92">
        <v>33</v>
      </c>
      <c r="N43" s="91">
        <v>166</v>
      </c>
      <c r="O43" s="133">
        <v>31</v>
      </c>
      <c r="P43" s="127">
        <f aca="true" t="shared" si="9" ref="P43:Q49">+J43+L43+N43</f>
        <v>523</v>
      </c>
      <c r="Q43" s="94">
        <f t="shared" si="9"/>
        <v>95</v>
      </c>
      <c r="R43" s="19">
        <f t="shared" si="5"/>
        <v>19</v>
      </c>
      <c r="S43" s="139">
        <f t="shared" si="6"/>
        <v>5.505263157894737</v>
      </c>
      <c r="T43" s="127">
        <v>5341</v>
      </c>
      <c r="U43" s="30">
        <f t="shared" si="8"/>
        <v>-0.9020782624976597</v>
      </c>
      <c r="V43" s="124">
        <v>140408</v>
      </c>
      <c r="W43" s="92">
        <v>19565</v>
      </c>
      <c r="X43" s="115">
        <f>+V43/W43</f>
        <v>7.176488627651418</v>
      </c>
      <c r="Y43" s="52"/>
      <c r="AA43" s="52"/>
    </row>
    <row r="44" spans="1:27" s="53" customFormat="1" ht="18">
      <c r="A44" s="59">
        <v>38</v>
      </c>
      <c r="B44" s="83"/>
      <c r="C44" s="18" t="s">
        <v>53</v>
      </c>
      <c r="D44" s="88">
        <v>38800</v>
      </c>
      <c r="E44" s="89" t="s">
        <v>29</v>
      </c>
      <c r="F44" s="90" t="s">
        <v>73</v>
      </c>
      <c r="G44" s="35">
        <v>16</v>
      </c>
      <c r="H44" s="35">
        <v>2</v>
      </c>
      <c r="I44" s="27">
        <v>9</v>
      </c>
      <c r="J44" s="124">
        <v>140</v>
      </c>
      <c r="K44" s="92">
        <v>27</v>
      </c>
      <c r="L44" s="91">
        <v>149</v>
      </c>
      <c r="M44" s="92">
        <v>27</v>
      </c>
      <c r="N44" s="91">
        <v>200</v>
      </c>
      <c r="O44" s="133">
        <v>36</v>
      </c>
      <c r="P44" s="127">
        <f t="shared" si="9"/>
        <v>489</v>
      </c>
      <c r="Q44" s="94">
        <f t="shared" si="9"/>
        <v>90</v>
      </c>
      <c r="R44" s="19">
        <f t="shared" si="5"/>
        <v>45</v>
      </c>
      <c r="S44" s="139">
        <f t="shared" si="6"/>
        <v>5.433333333333334</v>
      </c>
      <c r="T44" s="124">
        <v>132</v>
      </c>
      <c r="U44" s="30">
        <f t="shared" si="8"/>
        <v>2.7045454545454546</v>
      </c>
      <c r="V44" s="124">
        <v>170804.5</v>
      </c>
      <c r="W44" s="92">
        <v>19335</v>
      </c>
      <c r="X44" s="115">
        <f aca="true" t="shared" si="10" ref="X44:X62">V44/W44</f>
        <v>8.833953969485389</v>
      </c>
      <c r="Y44" s="52"/>
      <c r="AA44" s="52"/>
    </row>
    <row r="45" spans="1:25" s="53" customFormat="1" ht="18">
      <c r="A45" s="59">
        <v>39</v>
      </c>
      <c r="B45" s="83"/>
      <c r="C45" s="18" t="s">
        <v>47</v>
      </c>
      <c r="D45" s="88">
        <v>38793</v>
      </c>
      <c r="E45" s="89" t="s">
        <v>32</v>
      </c>
      <c r="F45" s="90" t="s">
        <v>69</v>
      </c>
      <c r="G45" s="35">
        <v>129</v>
      </c>
      <c r="H45" s="35">
        <v>1</v>
      </c>
      <c r="I45" s="27">
        <v>10</v>
      </c>
      <c r="J45" s="124">
        <v>187</v>
      </c>
      <c r="K45" s="92">
        <v>45</v>
      </c>
      <c r="L45" s="91">
        <v>129</v>
      </c>
      <c r="M45" s="92">
        <v>28</v>
      </c>
      <c r="N45" s="91">
        <v>137</v>
      </c>
      <c r="O45" s="133">
        <v>32</v>
      </c>
      <c r="P45" s="127">
        <f t="shared" si="9"/>
        <v>453</v>
      </c>
      <c r="Q45" s="94">
        <f t="shared" si="9"/>
        <v>105</v>
      </c>
      <c r="R45" s="19">
        <f t="shared" si="5"/>
        <v>105</v>
      </c>
      <c r="S45" s="139">
        <f t="shared" si="6"/>
        <v>4.314285714285714</v>
      </c>
      <c r="T45" s="127">
        <v>1046</v>
      </c>
      <c r="U45" s="30">
        <f t="shared" si="8"/>
        <v>-0.5669216061185468</v>
      </c>
      <c r="V45" s="124">
        <v>1784525</v>
      </c>
      <c r="W45" s="92">
        <v>271235</v>
      </c>
      <c r="X45" s="115">
        <f t="shared" si="10"/>
        <v>6.579257839143178</v>
      </c>
      <c r="Y45" s="52"/>
    </row>
    <row r="46" spans="1:27" s="53" customFormat="1" ht="18">
      <c r="A46" s="59">
        <v>40</v>
      </c>
      <c r="B46" s="83"/>
      <c r="C46" s="18" t="s">
        <v>78</v>
      </c>
      <c r="D46" s="88">
        <v>38751</v>
      </c>
      <c r="E46" s="89" t="s">
        <v>32</v>
      </c>
      <c r="F46" s="90" t="s">
        <v>74</v>
      </c>
      <c r="G46" s="35">
        <v>51</v>
      </c>
      <c r="H46" s="35">
        <v>1</v>
      </c>
      <c r="I46" s="27">
        <v>15</v>
      </c>
      <c r="J46" s="124">
        <v>118</v>
      </c>
      <c r="K46" s="92">
        <v>19</v>
      </c>
      <c r="L46" s="91">
        <v>124</v>
      </c>
      <c r="M46" s="92">
        <v>20</v>
      </c>
      <c r="N46" s="91">
        <v>138</v>
      </c>
      <c r="O46" s="133">
        <v>22</v>
      </c>
      <c r="P46" s="127">
        <f t="shared" si="9"/>
        <v>380</v>
      </c>
      <c r="Q46" s="94">
        <f t="shared" si="9"/>
        <v>61</v>
      </c>
      <c r="R46" s="19">
        <f t="shared" si="5"/>
        <v>61</v>
      </c>
      <c r="S46" s="139">
        <f t="shared" si="6"/>
        <v>6.229508196721311</v>
      </c>
      <c r="T46" s="127">
        <v>1250</v>
      </c>
      <c r="U46" s="30">
        <f t="shared" si="8"/>
        <v>-0.696</v>
      </c>
      <c r="V46" s="124">
        <v>1334428</v>
      </c>
      <c r="W46" s="92">
        <v>174223</v>
      </c>
      <c r="X46" s="115">
        <f t="shared" si="10"/>
        <v>7.65931019440602</v>
      </c>
      <c r="Y46" s="52"/>
      <c r="AA46" s="52"/>
    </row>
    <row r="47" spans="1:25" s="54" customFormat="1" ht="18">
      <c r="A47" s="59">
        <v>41</v>
      </c>
      <c r="B47" s="83"/>
      <c r="C47" s="18" t="s">
        <v>25</v>
      </c>
      <c r="D47" s="88">
        <v>38779</v>
      </c>
      <c r="E47" s="89" t="s">
        <v>29</v>
      </c>
      <c r="F47" s="90" t="s">
        <v>73</v>
      </c>
      <c r="G47" s="35">
        <v>96</v>
      </c>
      <c r="H47" s="35">
        <v>1</v>
      </c>
      <c r="I47" s="27">
        <v>10</v>
      </c>
      <c r="J47" s="124">
        <v>192</v>
      </c>
      <c r="K47" s="92">
        <v>93</v>
      </c>
      <c r="L47" s="91">
        <v>105</v>
      </c>
      <c r="M47" s="92">
        <v>50</v>
      </c>
      <c r="N47" s="91">
        <v>51</v>
      </c>
      <c r="O47" s="133">
        <v>24</v>
      </c>
      <c r="P47" s="127">
        <f t="shared" si="9"/>
        <v>348</v>
      </c>
      <c r="Q47" s="94">
        <f t="shared" si="9"/>
        <v>167</v>
      </c>
      <c r="R47" s="19">
        <f t="shared" si="5"/>
        <v>167</v>
      </c>
      <c r="S47" s="139">
        <f t="shared" si="6"/>
        <v>2.0838323353293413</v>
      </c>
      <c r="T47" s="124">
        <v>507</v>
      </c>
      <c r="U47" s="30">
        <f t="shared" si="8"/>
        <v>-0.3136094674556213</v>
      </c>
      <c r="V47" s="124">
        <v>1088741</v>
      </c>
      <c r="W47" s="92">
        <v>144153</v>
      </c>
      <c r="X47" s="115">
        <f t="shared" si="10"/>
        <v>7.5526766699270915</v>
      </c>
      <c r="Y47" s="52"/>
    </row>
    <row r="48" spans="1:25" s="53" customFormat="1" ht="18">
      <c r="A48" s="59">
        <v>42</v>
      </c>
      <c r="B48" s="83"/>
      <c r="C48" s="18" t="s">
        <v>88</v>
      </c>
      <c r="D48" s="88">
        <v>38506</v>
      </c>
      <c r="E48" s="89" t="s">
        <v>32</v>
      </c>
      <c r="F48" s="90" t="s">
        <v>81</v>
      </c>
      <c r="G48" s="35">
        <v>106</v>
      </c>
      <c r="H48" s="35">
        <v>1</v>
      </c>
      <c r="I48" s="27">
        <v>51</v>
      </c>
      <c r="J48" s="124">
        <v>100</v>
      </c>
      <c r="K48" s="92">
        <v>20</v>
      </c>
      <c r="L48" s="91">
        <v>128</v>
      </c>
      <c r="M48" s="92">
        <v>20</v>
      </c>
      <c r="N48" s="91">
        <v>58</v>
      </c>
      <c r="O48" s="133">
        <v>9</v>
      </c>
      <c r="P48" s="127">
        <f t="shared" si="9"/>
        <v>286</v>
      </c>
      <c r="Q48" s="94">
        <f t="shared" si="9"/>
        <v>49</v>
      </c>
      <c r="R48" s="19">
        <f t="shared" si="5"/>
        <v>49</v>
      </c>
      <c r="S48" s="139">
        <f t="shared" si="6"/>
        <v>5.836734693877551</v>
      </c>
      <c r="T48" s="127">
        <v>264</v>
      </c>
      <c r="U48" s="30">
        <f t="shared" si="8"/>
        <v>0.08333333333333333</v>
      </c>
      <c r="V48" s="124">
        <v>1515101</v>
      </c>
      <c r="W48" s="92">
        <v>235941</v>
      </c>
      <c r="X48" s="115">
        <f t="shared" si="10"/>
        <v>6.42152487274361</v>
      </c>
      <c r="Y48" s="52"/>
    </row>
    <row r="49" spans="1:25" s="53" customFormat="1" ht="18">
      <c r="A49" s="59">
        <v>43</v>
      </c>
      <c r="B49" s="83"/>
      <c r="C49" s="18" t="s">
        <v>52</v>
      </c>
      <c r="D49" s="88">
        <v>38800</v>
      </c>
      <c r="E49" s="89" t="s">
        <v>29</v>
      </c>
      <c r="F49" s="90" t="s">
        <v>70</v>
      </c>
      <c r="G49" s="35">
        <v>42</v>
      </c>
      <c r="H49" s="35">
        <v>2</v>
      </c>
      <c r="I49" s="27">
        <v>9</v>
      </c>
      <c r="J49" s="124">
        <v>105</v>
      </c>
      <c r="K49" s="92">
        <v>17</v>
      </c>
      <c r="L49" s="91">
        <v>33</v>
      </c>
      <c r="M49" s="92">
        <v>5</v>
      </c>
      <c r="N49" s="91">
        <v>83</v>
      </c>
      <c r="O49" s="133">
        <v>13</v>
      </c>
      <c r="P49" s="127">
        <f t="shared" si="9"/>
        <v>221</v>
      </c>
      <c r="Q49" s="94">
        <f t="shared" si="9"/>
        <v>35</v>
      </c>
      <c r="R49" s="19">
        <f t="shared" si="5"/>
        <v>17.5</v>
      </c>
      <c r="S49" s="139">
        <f t="shared" si="6"/>
        <v>6.314285714285714</v>
      </c>
      <c r="T49" s="124">
        <v>1832</v>
      </c>
      <c r="U49" s="30">
        <f t="shared" si="8"/>
        <v>-0.8793668122270742</v>
      </c>
      <c r="V49" s="124">
        <v>505280.5</v>
      </c>
      <c r="W49" s="92">
        <v>60186</v>
      </c>
      <c r="X49" s="115">
        <f t="shared" si="10"/>
        <v>8.395316186488552</v>
      </c>
      <c r="Y49" s="52"/>
    </row>
    <row r="50" spans="1:25" s="53" customFormat="1" ht="18">
      <c r="A50" s="59">
        <v>44</v>
      </c>
      <c r="B50" s="83"/>
      <c r="C50" s="73" t="s">
        <v>121</v>
      </c>
      <c r="D50" s="95">
        <v>38849</v>
      </c>
      <c r="E50" s="100" t="s">
        <v>37</v>
      </c>
      <c r="F50" s="97" t="s">
        <v>99</v>
      </c>
      <c r="G50" s="49">
        <v>1</v>
      </c>
      <c r="H50" s="49">
        <v>1</v>
      </c>
      <c r="I50" s="28">
        <v>2</v>
      </c>
      <c r="J50" s="126">
        <v>45</v>
      </c>
      <c r="K50" s="20">
        <v>9</v>
      </c>
      <c r="L50" s="99">
        <v>110</v>
      </c>
      <c r="M50" s="20">
        <v>22</v>
      </c>
      <c r="N50" s="99">
        <v>50</v>
      </c>
      <c r="O50" s="135">
        <v>10</v>
      </c>
      <c r="P50" s="126">
        <f>J50+L50+N50</f>
        <v>205</v>
      </c>
      <c r="Q50" s="20">
        <f>K50+M50+O50</f>
        <v>41</v>
      </c>
      <c r="R50" s="19">
        <f t="shared" si="5"/>
        <v>41</v>
      </c>
      <c r="S50" s="139">
        <f t="shared" si="6"/>
        <v>5</v>
      </c>
      <c r="T50" s="126">
        <v>289</v>
      </c>
      <c r="U50" s="30">
        <f t="shared" si="8"/>
        <v>-0.2906574394463668</v>
      </c>
      <c r="V50" s="126">
        <v>4234.5</v>
      </c>
      <c r="W50" s="20">
        <v>893</v>
      </c>
      <c r="X50" s="114">
        <f t="shared" si="10"/>
        <v>4.741881298992161</v>
      </c>
      <c r="Y50" s="52"/>
    </row>
    <row r="51" spans="1:25" s="53" customFormat="1" ht="18">
      <c r="A51" s="59">
        <v>45</v>
      </c>
      <c r="B51" s="83"/>
      <c r="C51" s="73" t="s">
        <v>97</v>
      </c>
      <c r="D51" s="95">
        <v>38828</v>
      </c>
      <c r="E51" s="100" t="s">
        <v>37</v>
      </c>
      <c r="F51" s="97" t="s">
        <v>98</v>
      </c>
      <c r="G51" s="49">
        <v>6</v>
      </c>
      <c r="H51" s="49">
        <v>1</v>
      </c>
      <c r="I51" s="28">
        <v>5</v>
      </c>
      <c r="J51" s="126">
        <v>84</v>
      </c>
      <c r="K51" s="20">
        <v>12</v>
      </c>
      <c r="L51" s="99">
        <v>47</v>
      </c>
      <c r="M51" s="20">
        <v>7</v>
      </c>
      <c r="N51" s="99">
        <v>53.5</v>
      </c>
      <c r="O51" s="135">
        <v>8</v>
      </c>
      <c r="P51" s="126">
        <f>J51+L51+N51</f>
        <v>184.5</v>
      </c>
      <c r="Q51" s="20">
        <f>K51+M51+O51</f>
        <v>27</v>
      </c>
      <c r="R51" s="19">
        <f t="shared" si="5"/>
        <v>27</v>
      </c>
      <c r="S51" s="139">
        <f t="shared" si="6"/>
        <v>6.833333333333333</v>
      </c>
      <c r="T51" s="126">
        <v>3823.5</v>
      </c>
      <c r="U51" s="30">
        <f t="shared" si="8"/>
        <v>-0.9517457826598666</v>
      </c>
      <c r="V51" s="126">
        <v>21865.5</v>
      </c>
      <c r="W51" s="20">
        <v>2903</v>
      </c>
      <c r="X51" s="114">
        <f t="shared" si="10"/>
        <v>7.532035825008612</v>
      </c>
      <c r="Y51" s="52"/>
    </row>
    <row r="52" spans="1:25" s="53" customFormat="1" ht="18">
      <c r="A52" s="59">
        <v>46</v>
      </c>
      <c r="B52" s="83"/>
      <c r="C52" s="18" t="s">
        <v>62</v>
      </c>
      <c r="D52" s="88">
        <v>38653</v>
      </c>
      <c r="E52" s="89" t="s">
        <v>32</v>
      </c>
      <c r="F52" s="90" t="s">
        <v>81</v>
      </c>
      <c r="G52" s="35">
        <v>92</v>
      </c>
      <c r="H52" s="35">
        <v>2</v>
      </c>
      <c r="I52" s="27">
        <v>30</v>
      </c>
      <c r="J52" s="124">
        <v>58</v>
      </c>
      <c r="K52" s="92">
        <v>15</v>
      </c>
      <c r="L52" s="91">
        <v>43</v>
      </c>
      <c r="M52" s="92">
        <v>11</v>
      </c>
      <c r="N52" s="91">
        <v>73</v>
      </c>
      <c r="O52" s="133">
        <v>21</v>
      </c>
      <c r="P52" s="127">
        <f>+J52+L52+N52</f>
        <v>174</v>
      </c>
      <c r="Q52" s="94">
        <f>+K52+M52+O52</f>
        <v>47</v>
      </c>
      <c r="R52" s="19">
        <f t="shared" si="5"/>
        <v>23.5</v>
      </c>
      <c r="S52" s="139">
        <f t="shared" si="6"/>
        <v>3.702127659574468</v>
      </c>
      <c r="T52" s="127">
        <v>12</v>
      </c>
      <c r="U52" s="30">
        <f t="shared" si="8"/>
        <v>13.5</v>
      </c>
      <c r="V52" s="124">
        <v>1041957</v>
      </c>
      <c r="W52" s="92">
        <v>151782</v>
      </c>
      <c r="X52" s="115">
        <f t="shared" si="10"/>
        <v>6.8648258686800805</v>
      </c>
      <c r="Y52" s="52"/>
    </row>
    <row r="53" spans="1:30" s="54" customFormat="1" ht="18.75">
      <c r="A53" s="59">
        <v>47</v>
      </c>
      <c r="B53" s="83"/>
      <c r="C53" s="73" t="s">
        <v>54</v>
      </c>
      <c r="D53" s="95">
        <v>38758</v>
      </c>
      <c r="E53" s="100" t="s">
        <v>37</v>
      </c>
      <c r="F53" s="97" t="s">
        <v>79</v>
      </c>
      <c r="G53" s="49">
        <v>4</v>
      </c>
      <c r="H53" s="49">
        <v>2</v>
      </c>
      <c r="I53" s="28">
        <v>15</v>
      </c>
      <c r="J53" s="126">
        <v>14</v>
      </c>
      <c r="K53" s="20">
        <v>4</v>
      </c>
      <c r="L53" s="99">
        <v>87</v>
      </c>
      <c r="M53" s="20">
        <v>21</v>
      </c>
      <c r="N53" s="99">
        <v>61</v>
      </c>
      <c r="O53" s="135">
        <v>12</v>
      </c>
      <c r="P53" s="126">
        <f>J53+L53+N53</f>
        <v>162</v>
      </c>
      <c r="Q53" s="20">
        <f>K53+M53+O53</f>
        <v>37</v>
      </c>
      <c r="R53" s="19">
        <f t="shared" si="5"/>
        <v>18.5</v>
      </c>
      <c r="S53" s="139">
        <f t="shared" si="6"/>
        <v>4.378378378378378</v>
      </c>
      <c r="T53" s="126">
        <v>1285</v>
      </c>
      <c r="U53" s="30">
        <f t="shared" si="8"/>
        <v>-0.8739299610894942</v>
      </c>
      <c r="V53" s="126">
        <v>51795</v>
      </c>
      <c r="W53" s="20">
        <v>9277</v>
      </c>
      <c r="X53" s="114">
        <f t="shared" si="10"/>
        <v>5.583162660342783</v>
      </c>
      <c r="Y53" s="52"/>
      <c r="Z53" s="52"/>
      <c r="AA53" s="57"/>
      <c r="AB53" s="57"/>
      <c r="AC53" s="57"/>
      <c r="AD53" s="57"/>
    </row>
    <row r="54" spans="1:30" s="54" customFormat="1" ht="18.75">
      <c r="A54" s="59">
        <v>48</v>
      </c>
      <c r="B54" s="83"/>
      <c r="C54" s="18" t="s">
        <v>28</v>
      </c>
      <c r="D54" s="88">
        <v>38765</v>
      </c>
      <c r="E54" s="89" t="s">
        <v>29</v>
      </c>
      <c r="F54" s="90" t="s">
        <v>33</v>
      </c>
      <c r="G54" s="35">
        <v>23</v>
      </c>
      <c r="H54" s="35">
        <v>1</v>
      </c>
      <c r="I54" s="27">
        <v>12</v>
      </c>
      <c r="J54" s="124">
        <v>100</v>
      </c>
      <c r="K54" s="92">
        <v>13</v>
      </c>
      <c r="L54" s="91">
        <v>44</v>
      </c>
      <c r="M54" s="92">
        <v>5</v>
      </c>
      <c r="N54" s="91">
        <v>0</v>
      </c>
      <c r="O54" s="133">
        <v>0</v>
      </c>
      <c r="P54" s="127">
        <f>+J54+L54+N54</f>
        <v>144</v>
      </c>
      <c r="Q54" s="94">
        <f>+K54+M54+O54</f>
        <v>18</v>
      </c>
      <c r="R54" s="19">
        <f t="shared" si="5"/>
        <v>18</v>
      </c>
      <c r="S54" s="139">
        <f t="shared" si="6"/>
        <v>8</v>
      </c>
      <c r="T54" s="124">
        <v>2927</v>
      </c>
      <c r="U54" s="30">
        <f t="shared" si="8"/>
        <v>-0.9508028698325931</v>
      </c>
      <c r="V54" s="124">
        <v>730932</v>
      </c>
      <c r="W54" s="92">
        <v>83639</v>
      </c>
      <c r="X54" s="115">
        <f t="shared" si="10"/>
        <v>8.739128875285452</v>
      </c>
      <c r="Y54" s="52"/>
      <c r="Z54" s="52"/>
      <c r="AA54" s="57"/>
      <c r="AB54" s="57"/>
      <c r="AC54" s="57"/>
      <c r="AD54" s="57"/>
    </row>
    <row r="55" spans="1:30" s="54" customFormat="1" ht="18.75">
      <c r="A55" s="59">
        <v>49</v>
      </c>
      <c r="B55" s="83"/>
      <c r="C55" s="73" t="s">
        <v>71</v>
      </c>
      <c r="D55" s="95">
        <v>38814</v>
      </c>
      <c r="E55" s="100" t="s">
        <v>37</v>
      </c>
      <c r="F55" s="97" t="s">
        <v>72</v>
      </c>
      <c r="G55" s="49">
        <v>14</v>
      </c>
      <c r="H55" s="49">
        <v>2</v>
      </c>
      <c r="I55" s="28">
        <v>7</v>
      </c>
      <c r="J55" s="126">
        <v>50</v>
      </c>
      <c r="K55" s="20">
        <v>10</v>
      </c>
      <c r="L55" s="99">
        <v>34</v>
      </c>
      <c r="M55" s="20">
        <v>5</v>
      </c>
      <c r="N55" s="99">
        <v>51</v>
      </c>
      <c r="O55" s="135">
        <v>8</v>
      </c>
      <c r="P55" s="126">
        <f>J55+L55+N55</f>
        <v>135</v>
      </c>
      <c r="Q55" s="20">
        <f>K55+M55+O55</f>
        <v>23</v>
      </c>
      <c r="R55" s="19">
        <f t="shared" si="5"/>
        <v>11.5</v>
      </c>
      <c r="S55" s="139">
        <f t="shared" si="6"/>
        <v>5.869565217391305</v>
      </c>
      <c r="T55" s="126">
        <v>3627</v>
      </c>
      <c r="U55" s="30">
        <f t="shared" si="8"/>
        <v>-0.9627791563275434</v>
      </c>
      <c r="V55" s="126">
        <v>83907</v>
      </c>
      <c r="W55" s="20">
        <v>11950</v>
      </c>
      <c r="X55" s="114">
        <f t="shared" si="10"/>
        <v>7.021506276150627</v>
      </c>
      <c r="Y55" s="52"/>
      <c r="Z55" s="52"/>
      <c r="AA55" s="57"/>
      <c r="AB55" s="57"/>
      <c r="AC55" s="57"/>
      <c r="AD55" s="57"/>
    </row>
    <row r="56" spans="1:30" s="54" customFormat="1" ht="18.75">
      <c r="A56" s="59">
        <v>50</v>
      </c>
      <c r="B56" s="83"/>
      <c r="C56" s="18" t="s">
        <v>36</v>
      </c>
      <c r="D56" s="88">
        <v>38695</v>
      </c>
      <c r="E56" s="89" t="s">
        <v>32</v>
      </c>
      <c r="F56" s="90" t="s">
        <v>68</v>
      </c>
      <c r="G56" s="35">
        <v>77</v>
      </c>
      <c r="H56" s="35">
        <v>2</v>
      </c>
      <c r="I56" s="27">
        <v>24</v>
      </c>
      <c r="J56" s="124">
        <v>0</v>
      </c>
      <c r="K56" s="92">
        <v>0</v>
      </c>
      <c r="L56" s="91">
        <v>82</v>
      </c>
      <c r="M56" s="92">
        <v>14</v>
      </c>
      <c r="N56" s="91">
        <v>51</v>
      </c>
      <c r="O56" s="133">
        <v>9</v>
      </c>
      <c r="P56" s="127">
        <f>+J56+L56+N56</f>
        <v>133</v>
      </c>
      <c r="Q56" s="94">
        <f>+K56+M56+O56</f>
        <v>23</v>
      </c>
      <c r="R56" s="19">
        <f t="shared" si="5"/>
        <v>11.5</v>
      </c>
      <c r="S56" s="139">
        <f t="shared" si="6"/>
        <v>5.782608695652174</v>
      </c>
      <c r="T56" s="127">
        <v>316</v>
      </c>
      <c r="U56" s="30">
        <f t="shared" si="8"/>
        <v>-0.5791139240506329</v>
      </c>
      <c r="V56" s="124">
        <v>1923035</v>
      </c>
      <c r="W56" s="92">
        <v>281149</v>
      </c>
      <c r="X56" s="115">
        <f t="shared" si="10"/>
        <v>6.839914066918253</v>
      </c>
      <c r="Y56" s="52"/>
      <c r="Z56" s="52"/>
      <c r="AA56" s="57"/>
      <c r="AB56" s="57"/>
      <c r="AC56" s="57"/>
      <c r="AD56" s="57"/>
    </row>
    <row r="57" spans="1:30" s="54" customFormat="1" ht="18.75">
      <c r="A57" s="59">
        <v>51</v>
      </c>
      <c r="B57" s="83"/>
      <c r="C57" s="73" t="s">
        <v>59</v>
      </c>
      <c r="D57" s="95">
        <v>38807</v>
      </c>
      <c r="E57" s="96" t="s">
        <v>30</v>
      </c>
      <c r="F57" s="97" t="s">
        <v>67</v>
      </c>
      <c r="G57" s="49">
        <v>20</v>
      </c>
      <c r="H57" s="49">
        <v>1</v>
      </c>
      <c r="I57" s="28">
        <v>8</v>
      </c>
      <c r="J57" s="125">
        <v>57</v>
      </c>
      <c r="K57" s="55">
        <v>12</v>
      </c>
      <c r="L57" s="98">
        <v>62.5</v>
      </c>
      <c r="M57" s="55">
        <v>11</v>
      </c>
      <c r="N57" s="98">
        <v>13</v>
      </c>
      <c r="O57" s="134">
        <v>2</v>
      </c>
      <c r="P57" s="125">
        <f>J57+L57+N57</f>
        <v>132.5</v>
      </c>
      <c r="Q57" s="55">
        <f>K57+M57+O57</f>
        <v>25</v>
      </c>
      <c r="R57" s="20">
        <f>Q57/H57</f>
        <v>25</v>
      </c>
      <c r="S57" s="140">
        <f>P57/Q57</f>
        <v>5.3</v>
      </c>
      <c r="T57" s="125">
        <v>3119</v>
      </c>
      <c r="U57" s="30">
        <f t="shared" si="8"/>
        <v>-0.9575184353959603</v>
      </c>
      <c r="V57" s="125">
        <v>190420.5</v>
      </c>
      <c r="W57" s="55">
        <v>26182</v>
      </c>
      <c r="X57" s="114">
        <f t="shared" si="10"/>
        <v>7.27295470170346</v>
      </c>
      <c r="Y57" s="52"/>
      <c r="Z57" s="52"/>
      <c r="AA57" s="57"/>
      <c r="AB57" s="57"/>
      <c r="AC57" s="57"/>
      <c r="AD57" s="57"/>
    </row>
    <row r="58" spans="1:30" s="54" customFormat="1" ht="18.75">
      <c r="A58" s="59">
        <v>52</v>
      </c>
      <c r="B58" s="83"/>
      <c r="C58" s="18" t="s">
        <v>136</v>
      </c>
      <c r="D58" s="88">
        <v>38716</v>
      </c>
      <c r="E58" s="89" t="s">
        <v>29</v>
      </c>
      <c r="F58" s="90" t="s">
        <v>73</v>
      </c>
      <c r="G58" s="35">
        <v>60</v>
      </c>
      <c r="H58" s="35">
        <v>1</v>
      </c>
      <c r="I58" s="27">
        <v>15</v>
      </c>
      <c r="J58" s="124">
        <v>0</v>
      </c>
      <c r="K58" s="92">
        <v>0</v>
      </c>
      <c r="L58" s="91">
        <v>49.5</v>
      </c>
      <c r="M58" s="92">
        <v>9</v>
      </c>
      <c r="N58" s="91">
        <v>22</v>
      </c>
      <c r="O58" s="133">
        <v>4</v>
      </c>
      <c r="P58" s="127">
        <f>+J58+L58+N58</f>
        <v>71.5</v>
      </c>
      <c r="Q58" s="94">
        <f>+K58+M58+O58</f>
        <v>13</v>
      </c>
      <c r="R58" s="19">
        <f>IF(P58&lt;&gt;0,Q58/H58,"")</f>
        <v>13</v>
      </c>
      <c r="S58" s="139">
        <f>IF(P58&lt;&gt;0,P58/Q58,"")</f>
        <v>5.5</v>
      </c>
      <c r="T58" s="124"/>
      <c r="U58" s="30">
        <f t="shared" si="8"/>
      </c>
      <c r="V58" s="124">
        <v>588014.5</v>
      </c>
      <c r="W58" s="92">
        <v>84306</v>
      </c>
      <c r="X58" s="115">
        <f t="shared" si="10"/>
        <v>6.974764548193486</v>
      </c>
      <c r="Y58" s="52"/>
      <c r="Z58" s="52"/>
      <c r="AA58" s="57"/>
      <c r="AB58" s="57"/>
      <c r="AC58" s="57"/>
      <c r="AD58" s="57"/>
    </row>
    <row r="59" spans="1:30" s="54" customFormat="1" ht="18.75">
      <c r="A59" s="59">
        <v>53</v>
      </c>
      <c r="B59" s="83"/>
      <c r="C59" s="73" t="s">
        <v>122</v>
      </c>
      <c r="D59" s="95">
        <v>38688</v>
      </c>
      <c r="E59" s="100" t="s">
        <v>37</v>
      </c>
      <c r="F59" s="97" t="s">
        <v>108</v>
      </c>
      <c r="G59" s="49">
        <v>10</v>
      </c>
      <c r="H59" s="49">
        <v>1</v>
      </c>
      <c r="I59" s="28">
        <v>15</v>
      </c>
      <c r="J59" s="126">
        <v>0</v>
      </c>
      <c r="K59" s="20">
        <v>0</v>
      </c>
      <c r="L59" s="99">
        <v>52</v>
      </c>
      <c r="M59" s="20">
        <v>13</v>
      </c>
      <c r="N59" s="99">
        <v>12</v>
      </c>
      <c r="O59" s="135">
        <v>3</v>
      </c>
      <c r="P59" s="126">
        <f>J59+L59+N59</f>
        <v>64</v>
      </c>
      <c r="Q59" s="20">
        <f>K59+M59+O59</f>
        <v>16</v>
      </c>
      <c r="R59" s="19">
        <f>IF(P59&lt;&gt;0,Q59/H59,"")</f>
        <v>16</v>
      </c>
      <c r="S59" s="139">
        <f>IF(P59&lt;&gt;0,P59/Q59,"")</f>
        <v>4</v>
      </c>
      <c r="T59" s="126">
        <v>34</v>
      </c>
      <c r="U59" s="30">
        <f t="shared" si="8"/>
        <v>0.8823529411764706</v>
      </c>
      <c r="V59" s="126">
        <v>29696</v>
      </c>
      <c r="W59" s="20">
        <v>4819</v>
      </c>
      <c r="X59" s="114">
        <f t="shared" si="10"/>
        <v>6.16227433077402</v>
      </c>
      <c r="Y59" s="52"/>
      <c r="Z59" s="52"/>
      <c r="AA59" s="57"/>
      <c r="AB59" s="57"/>
      <c r="AC59" s="57"/>
      <c r="AD59" s="57"/>
    </row>
    <row r="60" spans="1:30" s="54" customFormat="1" ht="18.75">
      <c r="A60" s="59">
        <v>54</v>
      </c>
      <c r="B60" s="83"/>
      <c r="C60" s="73" t="s">
        <v>107</v>
      </c>
      <c r="D60" s="95">
        <v>38835</v>
      </c>
      <c r="E60" s="100" t="s">
        <v>37</v>
      </c>
      <c r="F60" s="97" t="s">
        <v>108</v>
      </c>
      <c r="G60" s="49">
        <v>5</v>
      </c>
      <c r="H60" s="49">
        <v>1</v>
      </c>
      <c r="I60" s="28">
        <v>4</v>
      </c>
      <c r="J60" s="126">
        <v>0</v>
      </c>
      <c r="K60" s="20">
        <v>0</v>
      </c>
      <c r="L60" s="99">
        <v>20</v>
      </c>
      <c r="M60" s="20">
        <v>4</v>
      </c>
      <c r="N60" s="99">
        <v>25</v>
      </c>
      <c r="O60" s="135">
        <v>5</v>
      </c>
      <c r="P60" s="126">
        <f>J60+L60+N60</f>
        <v>45</v>
      </c>
      <c r="Q60" s="20">
        <f>K60+M60+O60</f>
        <v>9</v>
      </c>
      <c r="R60" s="19">
        <f>IF(P60&lt;&gt;0,Q60/H60,"")</f>
        <v>9</v>
      </c>
      <c r="S60" s="139">
        <f>IF(P60&lt;&gt;0,P60/Q60,"")</f>
        <v>5</v>
      </c>
      <c r="T60" s="126">
        <v>526</v>
      </c>
      <c r="U60" s="30">
        <f t="shared" si="8"/>
        <v>-0.9144486692015209</v>
      </c>
      <c r="V60" s="126">
        <v>10207.5</v>
      </c>
      <c r="W60" s="20">
        <v>1264</v>
      </c>
      <c r="X60" s="114">
        <f t="shared" si="10"/>
        <v>8.075553797468354</v>
      </c>
      <c r="Y60" s="52"/>
      <c r="Z60" s="52"/>
      <c r="AA60" s="57"/>
      <c r="AB60" s="57"/>
      <c r="AC60" s="57"/>
      <c r="AD60" s="57"/>
    </row>
    <row r="61" spans="1:30" s="54" customFormat="1" ht="18.75">
      <c r="A61" s="59">
        <v>55</v>
      </c>
      <c r="B61" s="83"/>
      <c r="C61" s="18" t="s">
        <v>23</v>
      </c>
      <c r="D61" s="88">
        <v>38786</v>
      </c>
      <c r="E61" s="89" t="s">
        <v>29</v>
      </c>
      <c r="F61" s="90" t="s">
        <v>73</v>
      </c>
      <c r="G61" s="35">
        <v>88</v>
      </c>
      <c r="H61" s="35">
        <v>1</v>
      </c>
      <c r="I61" s="27">
        <v>11</v>
      </c>
      <c r="J61" s="124">
        <v>0</v>
      </c>
      <c r="K61" s="92">
        <v>0</v>
      </c>
      <c r="L61" s="91">
        <v>28</v>
      </c>
      <c r="M61" s="92">
        <v>7</v>
      </c>
      <c r="N61" s="91">
        <v>12</v>
      </c>
      <c r="O61" s="133">
        <v>3</v>
      </c>
      <c r="P61" s="127">
        <f>+J61+L61+N61</f>
        <v>40</v>
      </c>
      <c r="Q61" s="94">
        <f>+K61+M61+O61</f>
        <v>10</v>
      </c>
      <c r="R61" s="19">
        <f>IF(P61&lt;&gt;0,Q61/H61,"")</f>
        <v>10</v>
      </c>
      <c r="S61" s="139">
        <f>IF(P61&lt;&gt;0,P61/Q61,"")</f>
        <v>4</v>
      </c>
      <c r="T61" s="124">
        <v>816.5</v>
      </c>
      <c r="U61" s="30">
        <f t="shared" si="8"/>
        <v>-0.9510104102878139</v>
      </c>
      <c r="V61" s="124">
        <v>1609011.5</v>
      </c>
      <c r="W61" s="92">
        <v>231012</v>
      </c>
      <c r="X61" s="115">
        <f t="shared" si="10"/>
        <v>6.965055927830589</v>
      </c>
      <c r="Y61" s="52"/>
      <c r="Z61" s="52"/>
      <c r="AA61" s="57"/>
      <c r="AB61" s="57"/>
      <c r="AC61" s="57"/>
      <c r="AD61" s="57"/>
    </row>
    <row r="62" spans="1:30" s="54" customFormat="1" ht="19.5" thickBot="1">
      <c r="A62" s="59">
        <v>56</v>
      </c>
      <c r="B62" s="85"/>
      <c r="C62" s="79" t="s">
        <v>120</v>
      </c>
      <c r="D62" s="117">
        <v>38709</v>
      </c>
      <c r="E62" s="118" t="s">
        <v>37</v>
      </c>
      <c r="F62" s="119" t="s">
        <v>84</v>
      </c>
      <c r="G62" s="120">
        <v>2</v>
      </c>
      <c r="H62" s="120">
        <v>1</v>
      </c>
      <c r="I62" s="130">
        <v>12</v>
      </c>
      <c r="J62" s="128">
        <v>10</v>
      </c>
      <c r="K62" s="34">
        <v>2</v>
      </c>
      <c r="L62" s="121">
        <v>6</v>
      </c>
      <c r="M62" s="34">
        <v>1</v>
      </c>
      <c r="N62" s="121">
        <v>5</v>
      </c>
      <c r="O62" s="137">
        <v>1</v>
      </c>
      <c r="P62" s="128">
        <f>J62+L62+N62</f>
        <v>21</v>
      </c>
      <c r="Q62" s="34">
        <f>K62+M62+O62</f>
        <v>4</v>
      </c>
      <c r="R62" s="31">
        <f>IF(P62&lt;&gt;0,Q62/H62,"")</f>
        <v>4</v>
      </c>
      <c r="S62" s="142">
        <f>IF(P62&lt;&gt;0,P62/Q62,"")</f>
        <v>5.25</v>
      </c>
      <c r="T62" s="128">
        <v>668</v>
      </c>
      <c r="U62" s="32">
        <f t="shared" si="8"/>
        <v>-0.968562874251497</v>
      </c>
      <c r="V62" s="128">
        <v>12125</v>
      </c>
      <c r="W62" s="34">
        <v>2882</v>
      </c>
      <c r="X62" s="122">
        <f t="shared" si="10"/>
        <v>4.207147814018043</v>
      </c>
      <c r="Y62" s="52"/>
      <c r="Z62" s="52"/>
      <c r="AA62" s="57"/>
      <c r="AB62" s="57"/>
      <c r="AC62" s="57"/>
      <c r="AD62" s="57"/>
    </row>
    <row r="63" spans="1:30" s="8" customFormat="1" ht="19.5" thickBot="1">
      <c r="A63" s="36"/>
      <c r="B63" s="60"/>
      <c r="C63" s="61"/>
      <c r="D63" s="62"/>
      <c r="E63" s="62"/>
      <c r="F63" s="63"/>
      <c r="G63" s="64"/>
      <c r="H63" s="64"/>
      <c r="I63" s="64"/>
      <c r="J63" s="65"/>
      <c r="K63" s="66"/>
      <c r="L63" s="65"/>
      <c r="M63" s="66"/>
      <c r="N63" s="65"/>
      <c r="O63" s="66"/>
      <c r="P63" s="67"/>
      <c r="Q63" s="68"/>
      <c r="R63" s="69"/>
      <c r="S63" s="70"/>
      <c r="T63" s="65"/>
      <c r="U63" s="71"/>
      <c r="V63" s="65"/>
      <c r="W63" s="71"/>
      <c r="X63" s="71"/>
      <c r="Y63" s="6"/>
      <c r="Z63" s="7"/>
      <c r="AA63" s="6"/>
      <c r="AB63" s="6"/>
      <c r="AC63" s="6"/>
      <c r="AD63" s="6"/>
    </row>
    <row r="64" spans="1:30" s="24" customFormat="1" ht="15.75" thickBot="1">
      <c r="A64" s="39"/>
      <c r="B64" s="192" t="s">
        <v>48</v>
      </c>
      <c r="C64" s="193"/>
      <c r="D64" s="193"/>
      <c r="E64" s="193"/>
      <c r="F64" s="193"/>
      <c r="G64" s="41"/>
      <c r="H64" s="41">
        <f>SUM(H7:H63)</f>
        <v>1195</v>
      </c>
      <c r="I64" s="40"/>
      <c r="J64" s="42"/>
      <c r="K64" s="43"/>
      <c r="L64" s="42"/>
      <c r="M64" s="43"/>
      <c r="N64" s="42"/>
      <c r="O64" s="43"/>
      <c r="P64" s="42">
        <f>SUM(P7:P63)</f>
        <v>3514747.5</v>
      </c>
      <c r="Q64" s="43">
        <f>SUM(Q7:Q63)</f>
        <v>471289</v>
      </c>
      <c r="R64" s="44">
        <f>P64/H64</f>
        <v>2941.2112970711296</v>
      </c>
      <c r="S64" s="45">
        <f>P64/Q64</f>
        <v>7.457732940934331</v>
      </c>
      <c r="T64" s="42"/>
      <c r="U64" s="46"/>
      <c r="V64" s="58"/>
      <c r="W64" s="47"/>
      <c r="X64" s="48"/>
      <c r="Z64" s="25"/>
      <c r="AD64" s="24" t="s">
        <v>49</v>
      </c>
    </row>
    <row r="65" spans="20:24" ht="18">
      <c r="T65" s="194" t="s">
        <v>50</v>
      </c>
      <c r="U65" s="194"/>
      <c r="V65" s="194"/>
      <c r="W65" s="194"/>
      <c r="X65" s="194"/>
    </row>
    <row r="66" spans="20:24" ht="18">
      <c r="T66" s="195"/>
      <c r="U66" s="195"/>
      <c r="V66" s="195"/>
      <c r="W66" s="195"/>
      <c r="X66" s="195"/>
    </row>
    <row r="67" spans="20:24" ht="18">
      <c r="T67" s="195"/>
      <c r="U67" s="195"/>
      <c r="V67" s="195"/>
      <c r="W67" s="195"/>
      <c r="X67" s="195"/>
    </row>
    <row r="68" spans="20:24" ht="18">
      <c r="T68" s="195"/>
      <c r="U68" s="195"/>
      <c r="V68" s="195"/>
      <c r="W68" s="195"/>
      <c r="X68" s="195"/>
    </row>
    <row r="69" spans="20:24" ht="18">
      <c r="T69" s="195"/>
      <c r="U69" s="195"/>
      <c r="V69" s="195"/>
      <c r="W69" s="195"/>
      <c r="X69" s="195"/>
    </row>
    <row r="70" spans="20:24" ht="18">
      <c r="T70" s="195"/>
      <c r="U70" s="195"/>
      <c r="V70" s="195"/>
      <c r="W70" s="195"/>
      <c r="X70" s="195"/>
    </row>
    <row r="71" spans="1:24" ht="18">
      <c r="A71" s="188" t="s">
        <v>51</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row>
    <row r="72" spans="1:24" ht="18">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row>
    <row r="73" spans="1:24" ht="18">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row>
    <row r="74" spans="1:24" ht="18">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row>
    <row r="75" spans="1:30" ht="18">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AD75" s="5" t="s">
        <v>49</v>
      </c>
    </row>
  </sheetData>
  <mergeCells count="21">
    <mergeCell ref="P5:S5"/>
    <mergeCell ref="G5:G6"/>
    <mergeCell ref="T5:U5"/>
    <mergeCell ref="L5:M5"/>
    <mergeCell ref="N5:O5"/>
    <mergeCell ref="H5:H6"/>
    <mergeCell ref="I5:I6"/>
    <mergeCell ref="A1:X1"/>
    <mergeCell ref="A2:X2"/>
    <mergeCell ref="O3:X3"/>
    <mergeCell ref="A4:X4"/>
    <mergeCell ref="A71:X75"/>
    <mergeCell ref="V5:X5"/>
    <mergeCell ref="B64:F64"/>
    <mergeCell ref="T65:X67"/>
    <mergeCell ref="T68:X70"/>
    <mergeCell ref="C5:C6"/>
    <mergeCell ref="D5:D6"/>
    <mergeCell ref="E5:E6"/>
    <mergeCell ref="F5:F6"/>
    <mergeCell ref="J5:K5"/>
  </mergeCells>
  <printOptions/>
  <pageMargins left="0.33" right="0.22" top="1" bottom="1" header="0.5" footer="0.5"/>
  <pageSetup orientation="portrait" paperSize="9" scale="35" r:id="rId2"/>
  <ignoredErrors>
    <ignoredError sqref="R16:S37 R10:S15 P16:Q38 P42:T61 X43" formula="1"/>
  </ignoredErrors>
  <drawing r:id="rId1"/>
</worksheet>
</file>

<file path=xl/worksheets/sheet2.xml><?xml version="1.0" encoding="utf-8"?>
<worksheet xmlns="http://schemas.openxmlformats.org/spreadsheetml/2006/main" xmlns:r="http://schemas.openxmlformats.org/officeDocument/2006/relationships">
  <dimension ref="A1:X27"/>
  <sheetViews>
    <sheetView zoomScale="80" zoomScaleNormal="80" workbookViewId="0" topLeftCell="A1">
      <selection activeCell="C3" sqref="C3"/>
    </sheetView>
  </sheetViews>
  <sheetFormatPr defaultColWidth="9.140625" defaultRowHeight="12.75"/>
  <cols>
    <col min="1" max="1" width="3.57421875" style="33" bestFit="1" customWidth="1"/>
    <col min="2" max="2" width="1.7109375" style="9" customWidth="1"/>
    <col min="3" max="3" width="28.140625" style="5" bestFit="1" customWidth="1"/>
    <col min="4" max="4" width="8.7109375" style="5" hidden="1" customWidth="1"/>
    <col min="5" max="5" width="12.00390625" style="5" customWidth="1"/>
    <col min="6" max="6" width="13.421875" style="10" hidden="1" customWidth="1"/>
    <col min="7" max="7" width="6.140625" style="11" bestFit="1" customWidth="1"/>
    <col min="8" max="8" width="6.8515625" style="11" customWidth="1"/>
    <col min="9" max="9" width="8.28125" style="11" customWidth="1"/>
    <col min="10" max="10" width="13.8515625" style="5" hidden="1" customWidth="1"/>
    <col min="11" max="11" width="8.7109375" style="5" hidden="1" customWidth="1"/>
    <col min="12" max="12" width="12.00390625" style="5" hidden="1" customWidth="1"/>
    <col min="13" max="13" width="8.7109375" style="5" hidden="1" customWidth="1"/>
    <col min="14" max="14" width="12.00390625" style="5" hidden="1" customWidth="1"/>
    <col min="15" max="15" width="7.7109375" style="5" hidden="1" customWidth="1"/>
    <col min="16" max="16" width="14.28125" style="23" bestFit="1" customWidth="1"/>
    <col min="17" max="17" width="8.8515625" style="5" bestFit="1" customWidth="1"/>
    <col min="18" max="18" width="8.00390625" style="5" bestFit="1" customWidth="1"/>
    <col min="19" max="19" width="6.140625" style="5" bestFit="1" customWidth="1"/>
    <col min="20" max="20" width="12.00390625" style="22" hidden="1" customWidth="1"/>
    <col min="21" max="21" width="7.7109375" style="5" hidden="1" customWidth="1"/>
    <col min="22" max="22" width="15.28125" style="22" bestFit="1" customWidth="1"/>
    <col min="23" max="23" width="10.7109375" style="5" bestFit="1" customWidth="1"/>
    <col min="24" max="24" width="6.140625" style="5" bestFit="1" customWidth="1"/>
    <col min="25" max="16384" width="38.57421875" style="5" customWidth="1"/>
  </cols>
  <sheetData>
    <row r="1" spans="1:24" ht="38.25">
      <c r="A1" s="201" t="s">
        <v>124</v>
      </c>
      <c r="B1" s="202"/>
      <c r="C1" s="202"/>
      <c r="D1" s="202"/>
      <c r="E1" s="202"/>
      <c r="F1" s="202"/>
      <c r="G1" s="202"/>
      <c r="H1" s="202"/>
      <c r="I1" s="202"/>
      <c r="J1" s="202"/>
      <c r="K1" s="202"/>
      <c r="L1" s="202"/>
      <c r="M1" s="202"/>
      <c r="N1" s="202"/>
      <c r="O1" s="202"/>
      <c r="P1" s="202"/>
      <c r="Q1" s="202"/>
      <c r="R1" s="202"/>
      <c r="S1" s="202"/>
      <c r="T1" s="202"/>
      <c r="U1" s="202"/>
      <c r="V1" s="202"/>
      <c r="W1" s="202"/>
      <c r="X1" s="203"/>
    </row>
    <row r="2" spans="1:24" ht="50.25">
      <c r="A2" s="204" t="s">
        <v>100</v>
      </c>
      <c r="B2" s="205"/>
      <c r="C2" s="205"/>
      <c r="D2" s="205"/>
      <c r="E2" s="205"/>
      <c r="F2" s="205"/>
      <c r="G2" s="205"/>
      <c r="H2" s="205"/>
      <c r="I2" s="205"/>
      <c r="J2" s="205"/>
      <c r="K2" s="205"/>
      <c r="L2" s="205"/>
      <c r="M2" s="205"/>
      <c r="N2" s="205"/>
      <c r="O2" s="205"/>
      <c r="P2" s="205"/>
      <c r="Q2" s="205"/>
      <c r="R2" s="205"/>
      <c r="S2" s="205"/>
      <c r="T2" s="205"/>
      <c r="U2" s="205"/>
      <c r="V2" s="205"/>
      <c r="W2" s="205"/>
      <c r="X2" s="206"/>
    </row>
    <row r="3" spans="1:24" ht="38.25" thickBot="1">
      <c r="A3" s="76"/>
      <c r="B3" s="77"/>
      <c r="C3" s="78" t="s">
        <v>123</v>
      </c>
      <c r="D3" s="219" t="s">
        <v>137</v>
      </c>
      <c r="E3" s="220"/>
      <c r="F3" s="220"/>
      <c r="G3" s="220"/>
      <c r="H3" s="220"/>
      <c r="I3" s="220"/>
      <c r="J3" s="220"/>
      <c r="K3" s="220"/>
      <c r="L3" s="220"/>
      <c r="M3" s="220"/>
      <c r="N3" s="221"/>
      <c r="O3" s="221"/>
      <c r="P3" s="221"/>
      <c r="Q3" s="221"/>
      <c r="R3" s="221"/>
      <c r="S3" s="221"/>
      <c r="T3" s="221"/>
      <c r="U3" s="221"/>
      <c r="V3" s="221"/>
      <c r="W3" s="221"/>
      <c r="X3" s="222"/>
    </row>
    <row r="4" spans="1:24" s="164" customFormat="1" ht="18">
      <c r="A4" s="74"/>
      <c r="B4" s="87"/>
      <c r="C4" s="217" t="s">
        <v>0</v>
      </c>
      <c r="D4" s="218" t="s">
        <v>38</v>
      </c>
      <c r="E4" s="218" t="s">
        <v>2</v>
      </c>
      <c r="F4" s="218" t="s">
        <v>83</v>
      </c>
      <c r="G4" s="216" t="s">
        <v>39</v>
      </c>
      <c r="H4" s="216" t="s">
        <v>40</v>
      </c>
      <c r="I4" s="216" t="s">
        <v>41</v>
      </c>
      <c r="J4" s="215" t="s">
        <v>4</v>
      </c>
      <c r="K4" s="215"/>
      <c r="L4" s="215" t="s">
        <v>7</v>
      </c>
      <c r="M4" s="215"/>
      <c r="N4" s="215" t="s">
        <v>8</v>
      </c>
      <c r="O4" s="215"/>
      <c r="P4" s="215" t="s">
        <v>42</v>
      </c>
      <c r="Q4" s="215"/>
      <c r="R4" s="215"/>
      <c r="S4" s="215"/>
      <c r="T4" s="215" t="s">
        <v>43</v>
      </c>
      <c r="U4" s="215"/>
      <c r="V4" s="215" t="s">
        <v>44</v>
      </c>
      <c r="W4" s="215"/>
      <c r="X4" s="223"/>
    </row>
    <row r="5" spans="1:24" s="164" customFormat="1" ht="27.75" thickBot="1">
      <c r="A5" s="37"/>
      <c r="B5" s="12"/>
      <c r="C5" s="197"/>
      <c r="D5" s="199"/>
      <c r="E5" s="200"/>
      <c r="F5" s="200"/>
      <c r="G5" s="214"/>
      <c r="H5" s="214"/>
      <c r="I5" s="214"/>
      <c r="J5" s="15" t="s">
        <v>34</v>
      </c>
      <c r="K5" s="15" t="s">
        <v>16</v>
      </c>
      <c r="L5" s="15" t="s">
        <v>34</v>
      </c>
      <c r="M5" s="15" t="s">
        <v>16</v>
      </c>
      <c r="N5" s="15" t="s">
        <v>34</v>
      </c>
      <c r="O5" s="15" t="s">
        <v>16</v>
      </c>
      <c r="P5" s="13" t="s">
        <v>34</v>
      </c>
      <c r="Q5" s="13" t="s">
        <v>16</v>
      </c>
      <c r="R5" s="14" t="s">
        <v>45</v>
      </c>
      <c r="S5" s="14" t="s">
        <v>46</v>
      </c>
      <c r="T5" s="38" t="s">
        <v>34</v>
      </c>
      <c r="U5" s="16" t="s">
        <v>11</v>
      </c>
      <c r="V5" s="38" t="s">
        <v>34</v>
      </c>
      <c r="W5" s="15" t="s">
        <v>16</v>
      </c>
      <c r="X5" s="17" t="s">
        <v>46</v>
      </c>
    </row>
    <row r="6" spans="1:24" s="3" customFormat="1" ht="18">
      <c r="A6" s="59">
        <v>1</v>
      </c>
      <c r="B6" s="148"/>
      <c r="C6" s="149" t="s">
        <v>126</v>
      </c>
      <c r="D6" s="150">
        <v>38856</v>
      </c>
      <c r="E6" s="151" t="s">
        <v>29</v>
      </c>
      <c r="F6" s="152" t="s">
        <v>73</v>
      </c>
      <c r="G6" s="153">
        <v>195</v>
      </c>
      <c r="H6" s="153">
        <v>330</v>
      </c>
      <c r="I6" s="154">
        <v>1</v>
      </c>
      <c r="J6" s="155">
        <v>1039722.5</v>
      </c>
      <c r="K6" s="156">
        <v>134361</v>
      </c>
      <c r="L6" s="157">
        <v>819318</v>
      </c>
      <c r="M6" s="156">
        <v>102462</v>
      </c>
      <c r="N6" s="157">
        <v>686466</v>
      </c>
      <c r="O6" s="158">
        <v>86046</v>
      </c>
      <c r="P6" s="165">
        <f aca="true" t="shared" si="0" ref="P6:Q8">+J6+L6+N6</f>
        <v>2545506.5</v>
      </c>
      <c r="Q6" s="159">
        <f t="shared" si="0"/>
        <v>322869</v>
      </c>
      <c r="R6" s="160">
        <f>IF(P6&lt;&gt;0,Q6/H6,"")</f>
        <v>978.3909090909091</v>
      </c>
      <c r="S6" s="161">
        <f>IF(P6&lt;&gt;0,P6/Q6,"")</f>
        <v>7.884022622178035</v>
      </c>
      <c r="T6" s="155"/>
      <c r="U6" s="162">
        <f aca="true" t="shared" si="1" ref="U6:U25">IF(T6&lt;&gt;0,-(T6-P6)/T6,"")</f>
      </c>
      <c r="V6" s="155">
        <v>2545506.5</v>
      </c>
      <c r="W6" s="156">
        <v>322869</v>
      </c>
      <c r="X6" s="163">
        <f aca="true" t="shared" si="2" ref="X6:X25">V6/W6</f>
        <v>7.884022622178035</v>
      </c>
    </row>
    <row r="7" spans="1:24" s="50" customFormat="1" ht="18">
      <c r="A7" s="59">
        <v>2</v>
      </c>
      <c r="B7" s="82"/>
      <c r="C7" s="18" t="s">
        <v>127</v>
      </c>
      <c r="D7" s="88">
        <v>38856</v>
      </c>
      <c r="E7" s="89" t="s">
        <v>32</v>
      </c>
      <c r="F7" s="90" t="s">
        <v>128</v>
      </c>
      <c r="G7" s="35">
        <v>160</v>
      </c>
      <c r="H7" s="35">
        <v>165</v>
      </c>
      <c r="I7" s="27">
        <v>1</v>
      </c>
      <c r="J7" s="124">
        <v>121136</v>
      </c>
      <c r="K7" s="92">
        <v>17502</v>
      </c>
      <c r="L7" s="91">
        <v>106102</v>
      </c>
      <c r="M7" s="92">
        <v>14544</v>
      </c>
      <c r="N7" s="91">
        <v>104364</v>
      </c>
      <c r="O7" s="133">
        <v>14476</v>
      </c>
      <c r="P7" s="166">
        <f t="shared" si="0"/>
        <v>331602</v>
      </c>
      <c r="Q7" s="94">
        <f t="shared" si="0"/>
        <v>46522</v>
      </c>
      <c r="R7" s="19">
        <f>IF(P7&lt;&gt;0,Q7/H7,"")</f>
        <v>281.95151515151514</v>
      </c>
      <c r="S7" s="139">
        <f>IF(P7&lt;&gt;0,P7/Q7,"")</f>
        <v>7.127853488672026</v>
      </c>
      <c r="T7" s="127"/>
      <c r="U7" s="30">
        <f t="shared" si="1"/>
      </c>
      <c r="V7" s="124">
        <v>331602</v>
      </c>
      <c r="W7" s="92">
        <v>46522</v>
      </c>
      <c r="X7" s="114">
        <f t="shared" si="2"/>
        <v>7.127853488672026</v>
      </c>
    </row>
    <row r="8" spans="1:24" s="50" customFormat="1" ht="18">
      <c r="A8" s="59">
        <v>3</v>
      </c>
      <c r="B8" s="82"/>
      <c r="C8" s="18" t="s">
        <v>110</v>
      </c>
      <c r="D8" s="88">
        <v>38842</v>
      </c>
      <c r="E8" s="89" t="s">
        <v>32</v>
      </c>
      <c r="F8" s="90" t="s">
        <v>76</v>
      </c>
      <c r="G8" s="35">
        <v>173</v>
      </c>
      <c r="H8" s="35">
        <v>173</v>
      </c>
      <c r="I8" s="27">
        <v>3</v>
      </c>
      <c r="J8" s="124">
        <v>74384</v>
      </c>
      <c r="K8" s="92">
        <v>10135</v>
      </c>
      <c r="L8" s="91">
        <v>69035</v>
      </c>
      <c r="M8" s="92">
        <v>8896</v>
      </c>
      <c r="N8" s="91">
        <v>64995</v>
      </c>
      <c r="O8" s="133">
        <v>8622</v>
      </c>
      <c r="P8" s="166">
        <f t="shared" si="0"/>
        <v>208414</v>
      </c>
      <c r="Q8" s="94">
        <f t="shared" si="0"/>
        <v>27653</v>
      </c>
      <c r="R8" s="19">
        <f>IF(P8&lt;&gt;0,Q8/H8,"")</f>
        <v>159.84393063583815</v>
      </c>
      <c r="S8" s="139">
        <f>IF(P8&lt;&gt;0,P8/Q8,"")</f>
        <v>7.536759121975916</v>
      </c>
      <c r="T8" s="127">
        <v>447845</v>
      </c>
      <c r="U8" s="30">
        <f t="shared" si="1"/>
        <v>-0.5346291685739486</v>
      </c>
      <c r="V8" s="124">
        <v>2441026</v>
      </c>
      <c r="W8" s="92">
        <v>316587</v>
      </c>
      <c r="X8" s="114">
        <f t="shared" si="2"/>
        <v>7.710442943014084</v>
      </c>
    </row>
    <row r="9" spans="1:24" s="53" customFormat="1" ht="18">
      <c r="A9" s="59">
        <v>4</v>
      </c>
      <c r="B9" s="83"/>
      <c r="C9" s="73" t="s">
        <v>129</v>
      </c>
      <c r="D9" s="95">
        <v>38821</v>
      </c>
      <c r="E9" s="96" t="s">
        <v>30</v>
      </c>
      <c r="F9" s="97" t="s">
        <v>67</v>
      </c>
      <c r="G9" s="49">
        <v>118</v>
      </c>
      <c r="H9" s="49">
        <v>113</v>
      </c>
      <c r="I9" s="28">
        <v>6</v>
      </c>
      <c r="J9" s="125">
        <v>70398.5</v>
      </c>
      <c r="K9" s="55">
        <v>12721</v>
      </c>
      <c r="L9" s="98">
        <v>60162.5</v>
      </c>
      <c r="M9" s="55">
        <v>10845</v>
      </c>
      <c r="N9" s="98">
        <v>51065</v>
      </c>
      <c r="O9" s="134">
        <v>9388</v>
      </c>
      <c r="P9" s="167">
        <f>SUM(J9+L9+N9)</f>
        <v>181626</v>
      </c>
      <c r="Q9" s="55">
        <f>SUM(K9+M9+O9)</f>
        <v>32954</v>
      </c>
      <c r="R9" s="20">
        <f>Q9/H9</f>
        <v>291.62831858407077</v>
      </c>
      <c r="S9" s="140">
        <f>P9/Q9</f>
        <v>5.511500880014566</v>
      </c>
      <c r="T9" s="125">
        <v>228168</v>
      </c>
      <c r="U9" s="30">
        <f t="shared" si="1"/>
        <v>-0.2039812769538235</v>
      </c>
      <c r="V9" s="125">
        <v>5615949.5</v>
      </c>
      <c r="W9" s="55">
        <v>818795</v>
      </c>
      <c r="X9" s="114">
        <f t="shared" si="2"/>
        <v>6.858797989728809</v>
      </c>
    </row>
    <row r="10" spans="1:24" s="54" customFormat="1" ht="18">
      <c r="A10" s="59">
        <v>5</v>
      </c>
      <c r="B10" s="83"/>
      <c r="C10" s="73" t="s">
        <v>115</v>
      </c>
      <c r="D10" s="95">
        <v>38849</v>
      </c>
      <c r="E10" s="96" t="s">
        <v>30</v>
      </c>
      <c r="F10" s="97" t="s">
        <v>67</v>
      </c>
      <c r="G10" s="49">
        <v>51</v>
      </c>
      <c r="H10" s="49">
        <v>51</v>
      </c>
      <c r="I10" s="28">
        <v>2</v>
      </c>
      <c r="J10" s="125">
        <v>17964.5</v>
      </c>
      <c r="K10" s="55">
        <v>2325</v>
      </c>
      <c r="L10" s="98">
        <v>14358</v>
      </c>
      <c r="M10" s="55">
        <v>1749</v>
      </c>
      <c r="N10" s="98">
        <v>16263</v>
      </c>
      <c r="O10" s="134">
        <v>2009</v>
      </c>
      <c r="P10" s="167">
        <f>J10+L10+N10</f>
        <v>48585.5</v>
      </c>
      <c r="Q10" s="55">
        <f>K10+M10+O10</f>
        <v>6083</v>
      </c>
      <c r="R10" s="19">
        <f>IF(P10&lt;&gt;0,Q10/H10,"")</f>
        <v>119.27450980392157</v>
      </c>
      <c r="S10" s="139">
        <f>IF(P10&lt;&gt;0,P10/Q10,"")</f>
        <v>7.987095183297715</v>
      </c>
      <c r="T10" s="125">
        <v>94598.5</v>
      </c>
      <c r="U10" s="30">
        <f t="shared" si="1"/>
        <v>-0.4864030613593239</v>
      </c>
      <c r="V10" s="126">
        <v>214034</v>
      </c>
      <c r="W10" s="20">
        <v>29422</v>
      </c>
      <c r="X10" s="114">
        <f t="shared" si="2"/>
        <v>7.274624430698117</v>
      </c>
    </row>
    <row r="11" spans="1:24" s="54" customFormat="1" ht="18">
      <c r="A11" s="59">
        <v>6</v>
      </c>
      <c r="B11" s="83"/>
      <c r="C11" s="18" t="s">
        <v>116</v>
      </c>
      <c r="D11" s="88">
        <v>38849</v>
      </c>
      <c r="E11" s="89" t="s">
        <v>29</v>
      </c>
      <c r="F11" s="90" t="s">
        <v>117</v>
      </c>
      <c r="G11" s="35">
        <v>14</v>
      </c>
      <c r="H11" s="35">
        <v>14</v>
      </c>
      <c r="I11" s="27">
        <v>2</v>
      </c>
      <c r="J11" s="124">
        <v>12015.5</v>
      </c>
      <c r="K11" s="92">
        <v>1303</v>
      </c>
      <c r="L11" s="91">
        <v>10791</v>
      </c>
      <c r="M11" s="92">
        <v>1158</v>
      </c>
      <c r="N11" s="91">
        <v>10382</v>
      </c>
      <c r="O11" s="133">
        <v>1084</v>
      </c>
      <c r="P11" s="166">
        <f>+J11+L11+N11</f>
        <v>33188.5</v>
      </c>
      <c r="Q11" s="94">
        <f>+K11+M11+O11</f>
        <v>3545</v>
      </c>
      <c r="R11" s="19">
        <f>IF(P11&lt;&gt;0,Q11/H11,"")</f>
        <v>253.21428571428572</v>
      </c>
      <c r="S11" s="139">
        <f>IF(P11&lt;&gt;0,P11/Q11,"")</f>
        <v>9.362059238363893</v>
      </c>
      <c r="T11" s="124">
        <v>57952.5</v>
      </c>
      <c r="U11" s="30">
        <f t="shared" si="1"/>
        <v>-0.4273154738794703</v>
      </c>
      <c r="V11" s="124">
        <v>126752.5</v>
      </c>
      <c r="W11" s="92">
        <v>14207</v>
      </c>
      <c r="X11" s="115">
        <f t="shared" si="2"/>
        <v>8.921834307031745</v>
      </c>
    </row>
    <row r="12" spans="1:24" s="54" customFormat="1" ht="18">
      <c r="A12" s="59">
        <v>7</v>
      </c>
      <c r="B12" s="83"/>
      <c r="C12" s="73" t="s">
        <v>103</v>
      </c>
      <c r="D12" s="95">
        <v>38835</v>
      </c>
      <c r="E12" s="96" t="s">
        <v>30</v>
      </c>
      <c r="F12" s="97" t="s">
        <v>114</v>
      </c>
      <c r="G12" s="49">
        <v>65</v>
      </c>
      <c r="H12" s="49">
        <v>42</v>
      </c>
      <c r="I12" s="28">
        <v>4</v>
      </c>
      <c r="J12" s="125">
        <v>10920.5</v>
      </c>
      <c r="K12" s="55">
        <v>1732</v>
      </c>
      <c r="L12" s="98">
        <v>9090.5</v>
      </c>
      <c r="M12" s="55">
        <v>1462</v>
      </c>
      <c r="N12" s="98">
        <v>8462.5</v>
      </c>
      <c r="O12" s="134">
        <v>1362</v>
      </c>
      <c r="P12" s="167">
        <f>SUM(J12+L12+N12)</f>
        <v>28473.5</v>
      </c>
      <c r="Q12" s="55">
        <f>SUM(K12+M12+O12)</f>
        <v>4556</v>
      </c>
      <c r="R12" s="20">
        <f>Q12/H12</f>
        <v>108.47619047619048</v>
      </c>
      <c r="S12" s="140">
        <f>P12/Q12</f>
        <v>6.249670763827919</v>
      </c>
      <c r="T12" s="125">
        <v>88703.5</v>
      </c>
      <c r="U12" s="30">
        <f t="shared" si="1"/>
        <v>-0.6790036469812353</v>
      </c>
      <c r="V12" s="125">
        <v>813741</v>
      </c>
      <c r="W12" s="55">
        <v>112695</v>
      </c>
      <c r="X12" s="114">
        <f t="shared" si="2"/>
        <v>7.220737388526554</v>
      </c>
    </row>
    <row r="13" spans="1:24" s="54" customFormat="1" ht="18">
      <c r="A13" s="59">
        <v>8</v>
      </c>
      <c r="B13" s="83"/>
      <c r="C13" s="73" t="s">
        <v>24</v>
      </c>
      <c r="D13" s="95">
        <v>38674</v>
      </c>
      <c r="E13" s="96" t="s">
        <v>30</v>
      </c>
      <c r="F13" s="97" t="s">
        <v>114</v>
      </c>
      <c r="G13" s="49">
        <v>72</v>
      </c>
      <c r="H13" s="49">
        <v>5</v>
      </c>
      <c r="I13" s="28">
        <v>27</v>
      </c>
      <c r="J13" s="125">
        <v>8496</v>
      </c>
      <c r="K13" s="55">
        <v>2120</v>
      </c>
      <c r="L13" s="98">
        <v>8525</v>
      </c>
      <c r="M13" s="55">
        <v>2122</v>
      </c>
      <c r="N13" s="98">
        <v>8445</v>
      </c>
      <c r="O13" s="134">
        <v>2108</v>
      </c>
      <c r="P13" s="167">
        <f>J13+L13+N13</f>
        <v>25466</v>
      </c>
      <c r="Q13" s="55">
        <f>K13+M13+O13</f>
        <v>6350</v>
      </c>
      <c r="R13" s="19">
        <f>IF(P13&lt;&gt;0,Q13/H13,"")</f>
        <v>1270</v>
      </c>
      <c r="S13" s="139">
        <f>IF(P13&lt;&gt;0,P13/Q13,"")</f>
        <v>4.010393700787402</v>
      </c>
      <c r="T13" s="125">
        <v>1353</v>
      </c>
      <c r="U13" s="30">
        <f t="shared" si="1"/>
        <v>17.821877309682186</v>
      </c>
      <c r="V13" s="125">
        <v>25081796</v>
      </c>
      <c r="W13" s="55">
        <v>3730377</v>
      </c>
      <c r="X13" s="114">
        <f t="shared" si="2"/>
        <v>6.7236625145394155</v>
      </c>
    </row>
    <row r="14" spans="1:24" s="54" customFormat="1" ht="18">
      <c r="A14" s="59">
        <v>9</v>
      </c>
      <c r="B14" s="83"/>
      <c r="C14" s="18" t="s">
        <v>102</v>
      </c>
      <c r="D14" s="88">
        <v>38835</v>
      </c>
      <c r="E14" s="89" t="s">
        <v>32</v>
      </c>
      <c r="F14" s="90" t="s">
        <v>74</v>
      </c>
      <c r="G14" s="35">
        <v>71</v>
      </c>
      <c r="H14" s="35">
        <v>47</v>
      </c>
      <c r="I14" s="27">
        <v>4</v>
      </c>
      <c r="J14" s="124">
        <v>8592</v>
      </c>
      <c r="K14" s="92">
        <v>1182</v>
      </c>
      <c r="L14" s="91">
        <v>8217</v>
      </c>
      <c r="M14" s="92">
        <v>1160</v>
      </c>
      <c r="N14" s="91">
        <v>7353</v>
      </c>
      <c r="O14" s="133">
        <v>1071</v>
      </c>
      <c r="P14" s="166">
        <f>+J14+L14+N14</f>
        <v>24162</v>
      </c>
      <c r="Q14" s="94">
        <f>+K14+M14+O14</f>
        <v>3413</v>
      </c>
      <c r="R14" s="19">
        <f>IF(P14&lt;&gt;0,Q14/H14,"")</f>
        <v>72.61702127659575</v>
      </c>
      <c r="S14" s="139">
        <f>IF(P14&lt;&gt;0,P14/Q14,"")</f>
        <v>7.079402285379431</v>
      </c>
      <c r="T14" s="127">
        <v>101025</v>
      </c>
      <c r="U14" s="30">
        <f t="shared" si="1"/>
        <v>-0.7608314773570898</v>
      </c>
      <c r="V14" s="124">
        <v>942577</v>
      </c>
      <c r="W14" s="92">
        <v>110668</v>
      </c>
      <c r="X14" s="114">
        <f t="shared" si="2"/>
        <v>8.517159431814074</v>
      </c>
    </row>
    <row r="15" spans="1:24" s="54" customFormat="1" ht="18">
      <c r="A15" s="59">
        <v>10</v>
      </c>
      <c r="B15" s="83"/>
      <c r="C15" s="73" t="s">
        <v>91</v>
      </c>
      <c r="D15" s="95">
        <v>38828</v>
      </c>
      <c r="E15" s="96" t="s">
        <v>30</v>
      </c>
      <c r="F15" s="97" t="s">
        <v>92</v>
      </c>
      <c r="G15" s="49">
        <v>43</v>
      </c>
      <c r="H15" s="49">
        <v>38</v>
      </c>
      <c r="I15" s="28">
        <v>5</v>
      </c>
      <c r="J15" s="125">
        <v>6335.5</v>
      </c>
      <c r="K15" s="55">
        <v>1230</v>
      </c>
      <c r="L15" s="98">
        <v>5610.5</v>
      </c>
      <c r="M15" s="55">
        <v>1108</v>
      </c>
      <c r="N15" s="98">
        <v>5497</v>
      </c>
      <c r="O15" s="134">
        <v>1046</v>
      </c>
      <c r="P15" s="167">
        <f>SUM(J15+L15+N15)</f>
        <v>17443</v>
      </c>
      <c r="Q15" s="55">
        <f>SUM(K15+M15+O15)</f>
        <v>3384</v>
      </c>
      <c r="R15" s="20">
        <f>Q15/H15</f>
        <v>89.05263157894737</v>
      </c>
      <c r="S15" s="140">
        <f>P15/Q15</f>
        <v>5.154550827423168</v>
      </c>
      <c r="T15" s="125">
        <v>35294.5</v>
      </c>
      <c r="U15" s="30">
        <f t="shared" si="1"/>
        <v>-0.5057870206406098</v>
      </c>
      <c r="V15" s="125">
        <v>549634.5</v>
      </c>
      <c r="W15" s="55">
        <v>82548</v>
      </c>
      <c r="X15" s="114">
        <f t="shared" si="2"/>
        <v>6.6583624073266465</v>
      </c>
    </row>
    <row r="16" spans="1:24" s="54" customFormat="1" ht="18">
      <c r="A16" s="59">
        <v>11</v>
      </c>
      <c r="B16" s="83"/>
      <c r="C16" s="18" t="s">
        <v>104</v>
      </c>
      <c r="D16" s="88">
        <v>38815</v>
      </c>
      <c r="E16" s="89" t="s">
        <v>32</v>
      </c>
      <c r="F16" s="90" t="s">
        <v>68</v>
      </c>
      <c r="G16" s="35">
        <v>94</v>
      </c>
      <c r="H16" s="35">
        <v>33</v>
      </c>
      <c r="I16" s="27">
        <v>6</v>
      </c>
      <c r="J16" s="124">
        <v>4277</v>
      </c>
      <c r="K16" s="92">
        <v>602</v>
      </c>
      <c r="L16" s="91">
        <v>3762</v>
      </c>
      <c r="M16" s="92">
        <v>544</v>
      </c>
      <c r="N16" s="91">
        <v>3592</v>
      </c>
      <c r="O16" s="133">
        <v>517</v>
      </c>
      <c r="P16" s="166">
        <f>+J16+L16+N16</f>
        <v>11631</v>
      </c>
      <c r="Q16" s="94">
        <f>+K16+M16+O16</f>
        <v>1663</v>
      </c>
      <c r="R16" s="19">
        <f>IF(P16&lt;&gt;0,Q16/H16,"")</f>
        <v>50.39393939393939</v>
      </c>
      <c r="S16" s="139">
        <f>IF(P16&lt;&gt;0,P16/Q16,"")</f>
        <v>6.9939867708959715</v>
      </c>
      <c r="T16" s="127">
        <v>27888</v>
      </c>
      <c r="U16" s="30">
        <f t="shared" si="1"/>
        <v>-0.5829388984509466</v>
      </c>
      <c r="V16" s="124">
        <v>958887</v>
      </c>
      <c r="W16" s="92">
        <v>139842</v>
      </c>
      <c r="X16" s="114">
        <f t="shared" si="2"/>
        <v>6.856931394001802</v>
      </c>
    </row>
    <row r="17" spans="1:24" s="54" customFormat="1" ht="18">
      <c r="A17" s="59">
        <v>12</v>
      </c>
      <c r="B17" s="83"/>
      <c r="C17" s="73" t="s">
        <v>130</v>
      </c>
      <c r="D17" s="95">
        <v>38856</v>
      </c>
      <c r="E17" s="100" t="s">
        <v>37</v>
      </c>
      <c r="F17" s="97" t="s">
        <v>77</v>
      </c>
      <c r="G17" s="49">
        <v>10</v>
      </c>
      <c r="H17" s="49">
        <v>10</v>
      </c>
      <c r="I17" s="28">
        <v>1</v>
      </c>
      <c r="J17" s="126">
        <v>2035.5</v>
      </c>
      <c r="K17" s="20">
        <v>240</v>
      </c>
      <c r="L17" s="99">
        <v>2949.5</v>
      </c>
      <c r="M17" s="20">
        <v>335</v>
      </c>
      <c r="N17" s="99">
        <v>3169</v>
      </c>
      <c r="O17" s="135">
        <v>372</v>
      </c>
      <c r="P17" s="168">
        <f>J17+L17+N17</f>
        <v>8154</v>
      </c>
      <c r="Q17" s="20">
        <f>K17+M17+O17</f>
        <v>947</v>
      </c>
      <c r="R17" s="19">
        <f>IF(P17&lt;&gt;0,Q17/H17,"")</f>
        <v>94.7</v>
      </c>
      <c r="S17" s="139">
        <f>IF(P17&lt;&gt;0,P17/Q17,"")</f>
        <v>8.610348468848997</v>
      </c>
      <c r="T17" s="126"/>
      <c r="U17" s="30">
        <f t="shared" si="1"/>
      </c>
      <c r="V17" s="126">
        <v>15280.5</v>
      </c>
      <c r="W17" s="20">
        <v>2221</v>
      </c>
      <c r="X17" s="114">
        <f t="shared" si="2"/>
        <v>6.880009004952724</v>
      </c>
    </row>
    <row r="18" spans="1:24" s="54" customFormat="1" ht="18">
      <c r="A18" s="59">
        <v>13</v>
      </c>
      <c r="B18" s="83"/>
      <c r="C18" s="18" t="s">
        <v>65</v>
      </c>
      <c r="D18" s="88">
        <v>38814</v>
      </c>
      <c r="E18" s="89" t="s">
        <v>29</v>
      </c>
      <c r="F18" s="90" t="s">
        <v>66</v>
      </c>
      <c r="G18" s="35">
        <v>124</v>
      </c>
      <c r="H18" s="35">
        <v>11</v>
      </c>
      <c r="I18" s="27">
        <v>7</v>
      </c>
      <c r="J18" s="124">
        <v>4359</v>
      </c>
      <c r="K18" s="92">
        <v>967</v>
      </c>
      <c r="L18" s="91">
        <v>788</v>
      </c>
      <c r="M18" s="92">
        <v>183</v>
      </c>
      <c r="N18" s="91">
        <v>758</v>
      </c>
      <c r="O18" s="133">
        <v>171</v>
      </c>
      <c r="P18" s="166">
        <f>+J18+L18+N18</f>
        <v>5905</v>
      </c>
      <c r="Q18" s="94">
        <f>+K18+M18+O18</f>
        <v>1321</v>
      </c>
      <c r="R18" s="19">
        <f>IF(P18&lt;&gt;0,Q18/H18,"")</f>
        <v>120.0909090909091</v>
      </c>
      <c r="S18" s="139">
        <f>IF(P18&lt;&gt;0,P18/Q18,"")</f>
        <v>4.470098410295231</v>
      </c>
      <c r="T18" s="124">
        <v>10632.5</v>
      </c>
      <c r="U18" s="30">
        <f t="shared" si="1"/>
        <v>-0.4446273218904303</v>
      </c>
      <c r="V18" s="124">
        <v>1040075.5</v>
      </c>
      <c r="W18" s="92">
        <v>168982</v>
      </c>
      <c r="X18" s="115">
        <f t="shared" si="2"/>
        <v>6.154948456048573</v>
      </c>
    </row>
    <row r="19" spans="1:24" s="54" customFormat="1" ht="18">
      <c r="A19" s="59">
        <v>14</v>
      </c>
      <c r="B19" s="83"/>
      <c r="C19" s="73" t="s">
        <v>55</v>
      </c>
      <c r="D19" s="95">
        <v>38800</v>
      </c>
      <c r="E19" s="96" t="s">
        <v>30</v>
      </c>
      <c r="F19" s="97" t="s">
        <v>67</v>
      </c>
      <c r="G19" s="49">
        <v>92</v>
      </c>
      <c r="H19" s="49">
        <v>4</v>
      </c>
      <c r="I19" s="28">
        <v>9</v>
      </c>
      <c r="J19" s="125">
        <v>1214</v>
      </c>
      <c r="K19" s="55">
        <v>393</v>
      </c>
      <c r="L19" s="98">
        <v>1854</v>
      </c>
      <c r="M19" s="55">
        <v>608</v>
      </c>
      <c r="N19" s="98">
        <v>1930</v>
      </c>
      <c r="O19" s="134">
        <v>623</v>
      </c>
      <c r="P19" s="167">
        <f>J19+L19+N19</f>
        <v>4998</v>
      </c>
      <c r="Q19" s="55">
        <f>K19+M19+O19</f>
        <v>1624</v>
      </c>
      <c r="R19" s="94">
        <f>IF(P19&lt;&gt;0,Q19/H19,"")</f>
        <v>406</v>
      </c>
      <c r="S19" s="141">
        <f>IF(P19&lt;&gt;0,P19/Q19,"")</f>
        <v>3.0775862068965516</v>
      </c>
      <c r="T19" s="125">
        <v>830</v>
      </c>
      <c r="U19" s="30">
        <f t="shared" si="1"/>
        <v>5.021686746987951</v>
      </c>
      <c r="V19" s="125">
        <v>1164765.5</v>
      </c>
      <c r="W19" s="55">
        <v>169552</v>
      </c>
      <c r="X19" s="114">
        <f t="shared" si="2"/>
        <v>6.869665353401906</v>
      </c>
    </row>
    <row r="20" spans="1:24" s="54" customFormat="1" ht="18">
      <c r="A20" s="59">
        <v>15</v>
      </c>
      <c r="B20" s="83"/>
      <c r="C20" s="73" t="s">
        <v>85</v>
      </c>
      <c r="D20" s="95">
        <v>38814</v>
      </c>
      <c r="E20" s="96" t="s">
        <v>30</v>
      </c>
      <c r="F20" s="97" t="s">
        <v>96</v>
      </c>
      <c r="G20" s="49">
        <v>50</v>
      </c>
      <c r="H20" s="49">
        <v>3</v>
      </c>
      <c r="I20" s="28">
        <v>7</v>
      </c>
      <c r="J20" s="125">
        <v>1181</v>
      </c>
      <c r="K20" s="55">
        <v>371</v>
      </c>
      <c r="L20" s="98">
        <v>1152</v>
      </c>
      <c r="M20" s="55">
        <v>365</v>
      </c>
      <c r="N20" s="98">
        <v>983</v>
      </c>
      <c r="O20" s="134">
        <v>317</v>
      </c>
      <c r="P20" s="167">
        <f>SUM(J20+L20+N20)</f>
        <v>3316</v>
      </c>
      <c r="Q20" s="55">
        <f>SUM(K20+M20+O20)</f>
        <v>1053</v>
      </c>
      <c r="R20" s="20">
        <f>Q20/H20</f>
        <v>351</v>
      </c>
      <c r="S20" s="140">
        <f>P20/Q20</f>
        <v>3.1490978157644824</v>
      </c>
      <c r="T20" s="125">
        <v>1737</v>
      </c>
      <c r="U20" s="30">
        <f t="shared" si="1"/>
        <v>0.9090385722510075</v>
      </c>
      <c r="V20" s="125">
        <v>372467</v>
      </c>
      <c r="W20" s="55">
        <v>48245</v>
      </c>
      <c r="X20" s="114">
        <f t="shared" si="2"/>
        <v>7.720323349569903</v>
      </c>
    </row>
    <row r="21" spans="1:24" s="54" customFormat="1" ht="18">
      <c r="A21" s="59">
        <v>16</v>
      </c>
      <c r="B21" s="83"/>
      <c r="C21" s="73" t="s">
        <v>119</v>
      </c>
      <c r="D21" s="95">
        <v>38849</v>
      </c>
      <c r="E21" s="100" t="s">
        <v>37</v>
      </c>
      <c r="F21" s="97" t="s">
        <v>77</v>
      </c>
      <c r="G21" s="49">
        <v>4</v>
      </c>
      <c r="H21" s="49">
        <v>4</v>
      </c>
      <c r="I21" s="28">
        <v>2</v>
      </c>
      <c r="J21" s="126">
        <v>940</v>
      </c>
      <c r="K21" s="20">
        <v>124</v>
      </c>
      <c r="L21" s="99">
        <v>1258</v>
      </c>
      <c r="M21" s="20">
        <v>162</v>
      </c>
      <c r="N21" s="99">
        <v>943</v>
      </c>
      <c r="O21" s="135">
        <v>127</v>
      </c>
      <c r="P21" s="168">
        <f>J21+L21+N21</f>
        <v>3141</v>
      </c>
      <c r="Q21" s="20">
        <f>K21+M21+O21</f>
        <v>413</v>
      </c>
      <c r="R21" s="19">
        <f>IF(P21&lt;&gt;0,Q21/H21,"")</f>
        <v>103.25</v>
      </c>
      <c r="S21" s="139">
        <f>IF(P21&lt;&gt;0,P21/Q21,"")</f>
        <v>7.605326876513317</v>
      </c>
      <c r="T21" s="126">
        <v>4673</v>
      </c>
      <c r="U21" s="30">
        <f t="shared" si="1"/>
        <v>-0.3278407875026749</v>
      </c>
      <c r="V21" s="126">
        <v>23893.25</v>
      </c>
      <c r="W21" s="20">
        <v>3240</v>
      </c>
      <c r="X21" s="114">
        <f t="shared" si="2"/>
        <v>7.3744598765432094</v>
      </c>
    </row>
    <row r="22" spans="1:24" s="54" customFormat="1" ht="18">
      <c r="A22" s="59">
        <v>17</v>
      </c>
      <c r="B22" s="83"/>
      <c r="C22" s="18" t="s">
        <v>93</v>
      </c>
      <c r="D22" s="88">
        <v>38828</v>
      </c>
      <c r="E22" s="89" t="s">
        <v>32</v>
      </c>
      <c r="F22" s="90" t="s">
        <v>68</v>
      </c>
      <c r="G22" s="35">
        <v>46</v>
      </c>
      <c r="H22" s="35">
        <v>13</v>
      </c>
      <c r="I22" s="27">
        <v>5</v>
      </c>
      <c r="J22" s="124">
        <v>1050</v>
      </c>
      <c r="K22" s="92">
        <v>238</v>
      </c>
      <c r="L22" s="91">
        <v>838</v>
      </c>
      <c r="M22" s="92">
        <v>203</v>
      </c>
      <c r="N22" s="91">
        <v>785</v>
      </c>
      <c r="O22" s="133">
        <v>188</v>
      </c>
      <c r="P22" s="166">
        <f>+J22+L22+N22</f>
        <v>2673</v>
      </c>
      <c r="Q22" s="94">
        <f>+K22+M22+O22</f>
        <v>629</v>
      </c>
      <c r="R22" s="19">
        <f>IF(P22&lt;&gt;0,Q22/H22,"")</f>
        <v>48.38461538461539</v>
      </c>
      <c r="S22" s="139">
        <f>IF(P22&lt;&gt;0,P22/Q22,"")</f>
        <v>4.249602543720191</v>
      </c>
      <c r="T22" s="127">
        <v>9344</v>
      </c>
      <c r="U22" s="30">
        <f t="shared" si="1"/>
        <v>-0.7139340753424658</v>
      </c>
      <c r="V22" s="124">
        <v>278428</v>
      </c>
      <c r="W22" s="92">
        <v>34269</v>
      </c>
      <c r="X22" s="114">
        <f t="shared" si="2"/>
        <v>8.124777495695819</v>
      </c>
    </row>
    <row r="23" spans="1:24" s="54" customFormat="1" ht="18">
      <c r="A23" s="59">
        <v>18</v>
      </c>
      <c r="B23" s="83"/>
      <c r="C23" s="73" t="s">
        <v>60</v>
      </c>
      <c r="D23" s="95">
        <v>38744</v>
      </c>
      <c r="E23" s="100" t="s">
        <v>37</v>
      </c>
      <c r="F23" s="97" t="s">
        <v>84</v>
      </c>
      <c r="G23" s="49">
        <v>7</v>
      </c>
      <c r="H23" s="49">
        <v>5</v>
      </c>
      <c r="I23" s="28">
        <v>15</v>
      </c>
      <c r="J23" s="126">
        <v>765.5</v>
      </c>
      <c r="K23" s="20">
        <v>129</v>
      </c>
      <c r="L23" s="99">
        <v>736</v>
      </c>
      <c r="M23" s="20">
        <v>122</v>
      </c>
      <c r="N23" s="99">
        <v>775</v>
      </c>
      <c r="O23" s="135">
        <v>131</v>
      </c>
      <c r="P23" s="168">
        <f>J23+L23+N23</f>
        <v>2276.5</v>
      </c>
      <c r="Q23" s="20">
        <f>K23+M23+O23</f>
        <v>382</v>
      </c>
      <c r="R23" s="19">
        <f>IF(P23&lt;&gt;0,Q23/H23,"")</f>
        <v>76.4</v>
      </c>
      <c r="S23" s="139">
        <f>IF(P23&lt;&gt;0,P23/Q23,"")</f>
        <v>5.959424083769633</v>
      </c>
      <c r="T23" s="126">
        <v>1533</v>
      </c>
      <c r="U23" s="30">
        <f t="shared" si="1"/>
        <v>0.48499673842139596</v>
      </c>
      <c r="V23" s="126">
        <v>75363</v>
      </c>
      <c r="W23" s="20">
        <v>11603</v>
      </c>
      <c r="X23" s="114">
        <f t="shared" si="2"/>
        <v>6.4951305696802555</v>
      </c>
    </row>
    <row r="24" spans="1:24" s="54" customFormat="1" ht="18">
      <c r="A24" s="59">
        <v>19</v>
      </c>
      <c r="B24" s="83"/>
      <c r="C24" s="18" t="s">
        <v>118</v>
      </c>
      <c r="D24" s="88">
        <v>38849</v>
      </c>
      <c r="E24" s="89" t="s">
        <v>29</v>
      </c>
      <c r="F24" s="90" t="s">
        <v>33</v>
      </c>
      <c r="G24" s="35">
        <v>20</v>
      </c>
      <c r="H24" s="35">
        <v>10</v>
      </c>
      <c r="I24" s="27">
        <v>2</v>
      </c>
      <c r="J24" s="124">
        <v>642.5</v>
      </c>
      <c r="K24" s="92">
        <v>71</v>
      </c>
      <c r="L24" s="91">
        <v>928.5</v>
      </c>
      <c r="M24" s="92">
        <v>106</v>
      </c>
      <c r="N24" s="91">
        <v>689.5</v>
      </c>
      <c r="O24" s="133">
        <v>84</v>
      </c>
      <c r="P24" s="166">
        <f>+J24+L24+N24</f>
        <v>2260.5</v>
      </c>
      <c r="Q24" s="94">
        <f>+K24+M24+O24</f>
        <v>261</v>
      </c>
      <c r="R24" s="19">
        <f>IF(P24&lt;&gt;0,Q24/H24,"")</f>
        <v>26.1</v>
      </c>
      <c r="S24" s="139">
        <f>IF(P24&lt;&gt;0,P24/Q24,"")</f>
        <v>8.660919540229886</v>
      </c>
      <c r="T24" s="124">
        <v>17535</v>
      </c>
      <c r="U24" s="30">
        <f t="shared" si="1"/>
        <v>-0.8710863986313088</v>
      </c>
      <c r="V24" s="124">
        <v>30296.5</v>
      </c>
      <c r="W24" s="92">
        <v>3371</v>
      </c>
      <c r="X24" s="115">
        <f t="shared" si="2"/>
        <v>8.987392465143873</v>
      </c>
    </row>
    <row r="25" spans="1:24" s="54" customFormat="1" ht="18.75" thickBot="1">
      <c r="A25" s="59">
        <v>20</v>
      </c>
      <c r="B25" s="85"/>
      <c r="C25" s="79" t="s">
        <v>112</v>
      </c>
      <c r="D25" s="117">
        <v>38842</v>
      </c>
      <c r="E25" s="143" t="s">
        <v>30</v>
      </c>
      <c r="F25" s="119" t="s">
        <v>113</v>
      </c>
      <c r="G25" s="120">
        <v>40</v>
      </c>
      <c r="H25" s="120">
        <v>27</v>
      </c>
      <c r="I25" s="130">
        <v>3</v>
      </c>
      <c r="J25" s="144">
        <v>584.5</v>
      </c>
      <c r="K25" s="145">
        <v>104</v>
      </c>
      <c r="L25" s="146">
        <v>685</v>
      </c>
      <c r="M25" s="145">
        <v>130</v>
      </c>
      <c r="N25" s="146">
        <v>940.5</v>
      </c>
      <c r="O25" s="147">
        <v>170</v>
      </c>
      <c r="P25" s="169">
        <f>J25+L25+N25</f>
        <v>2210</v>
      </c>
      <c r="Q25" s="145">
        <f>K25+M25+O25</f>
        <v>404</v>
      </c>
      <c r="R25" s="31">
        <f>IF(P25&lt;&gt;0,Q25/H25,"")</f>
        <v>14.962962962962964</v>
      </c>
      <c r="S25" s="142">
        <f>IF(P25&lt;&gt;0,P25/Q25,"")</f>
        <v>5.47029702970297</v>
      </c>
      <c r="T25" s="144">
        <v>9988</v>
      </c>
      <c r="U25" s="32">
        <f t="shared" si="1"/>
        <v>-0.7787344813776532</v>
      </c>
      <c r="V25" s="128">
        <v>57985</v>
      </c>
      <c r="W25" s="34">
        <v>9839</v>
      </c>
      <c r="X25" s="122">
        <f t="shared" si="2"/>
        <v>5.893383473930277</v>
      </c>
    </row>
    <row r="26" spans="1:24" s="8" customFormat="1" ht="18.75" thickBot="1">
      <c r="A26" s="36"/>
      <c r="B26" s="60"/>
      <c r="C26" s="61"/>
      <c r="D26" s="62"/>
      <c r="E26" s="62"/>
      <c r="F26" s="63"/>
      <c r="G26" s="64"/>
      <c r="H26" s="64"/>
      <c r="I26" s="64"/>
      <c r="J26" s="65"/>
      <c r="K26" s="66"/>
      <c r="L26" s="65"/>
      <c r="M26" s="66"/>
      <c r="N26" s="65"/>
      <c r="O26" s="66"/>
      <c r="P26" s="67"/>
      <c r="Q26" s="68"/>
      <c r="R26" s="69"/>
      <c r="S26" s="70"/>
      <c r="T26" s="65"/>
      <c r="U26" s="71"/>
      <c r="V26" s="65"/>
      <c r="W26" s="71"/>
      <c r="X26" s="71"/>
    </row>
    <row r="27" spans="1:24" s="24" customFormat="1" ht="15" thickBot="1">
      <c r="A27" s="39"/>
      <c r="B27" s="192" t="s">
        <v>48</v>
      </c>
      <c r="C27" s="193"/>
      <c r="D27" s="193"/>
      <c r="E27" s="193"/>
      <c r="F27" s="193"/>
      <c r="G27" s="41">
        <f>SUM(G6:G26)</f>
        <v>1449</v>
      </c>
      <c r="H27" s="41">
        <f>SUM(H6:H26)</f>
        <v>1098</v>
      </c>
      <c r="I27" s="40"/>
      <c r="J27" s="42"/>
      <c r="K27" s="43"/>
      <c r="L27" s="42"/>
      <c r="M27" s="43"/>
      <c r="N27" s="42"/>
      <c r="O27" s="43"/>
      <c r="P27" s="42">
        <f>SUM(P6:P26)</f>
        <v>3491032</v>
      </c>
      <c r="Q27" s="43">
        <f>SUM(Q6:Q26)</f>
        <v>466026</v>
      </c>
      <c r="R27" s="44">
        <f>P27/H27</f>
        <v>3179.4462659380692</v>
      </c>
      <c r="S27" s="45">
        <f>P27/Q27</f>
        <v>7.491067022011648</v>
      </c>
      <c r="T27" s="42"/>
      <c r="U27" s="46"/>
      <c r="V27" s="58"/>
      <c r="W27" s="47"/>
      <c r="X27" s="48"/>
    </row>
  </sheetData>
  <mergeCells count="17">
    <mergeCell ref="A1:X1"/>
    <mergeCell ref="A2:X2"/>
    <mergeCell ref="J4:K4"/>
    <mergeCell ref="C4:C5"/>
    <mergeCell ref="D4:D5"/>
    <mergeCell ref="E4:E5"/>
    <mergeCell ref="F4:F5"/>
    <mergeCell ref="D3:X3"/>
    <mergeCell ref="V4:X4"/>
    <mergeCell ref="T4:U4"/>
    <mergeCell ref="B27:F27"/>
    <mergeCell ref="L4:M4"/>
    <mergeCell ref="N4:O4"/>
    <mergeCell ref="P4:S4"/>
    <mergeCell ref="G4:G5"/>
    <mergeCell ref="H4:H5"/>
    <mergeCell ref="I4:I5"/>
  </mergeCells>
  <printOptions/>
  <pageMargins left="1.3" right="0.46" top="0.62" bottom="0.39" header="0.5" footer="0.32"/>
  <pageSetup orientation="landscape" paperSize="9" scale="90" r:id="rId2"/>
  <ignoredErrors>
    <ignoredError sqref="R9:V14 R15:V24 P15:Q25 R25:V25" formula="1"/>
  </ignoredErrors>
  <drawing r:id="rId1"/>
</worksheet>
</file>

<file path=xl/worksheets/sheet3.xml><?xml version="1.0" encoding="utf-8"?>
<worksheet xmlns="http://schemas.openxmlformats.org/spreadsheetml/2006/main" xmlns:r="http://schemas.openxmlformats.org/officeDocument/2006/relationships">
  <dimension ref="A1:W34"/>
  <sheetViews>
    <sheetView zoomScale="90" zoomScaleNormal="90" workbookViewId="0" topLeftCell="A1">
      <selection activeCell="B5" sqref="B5"/>
    </sheetView>
  </sheetViews>
  <sheetFormatPr defaultColWidth="9.140625" defaultRowHeight="12.75"/>
  <cols>
    <col min="1" max="1" width="5.28125" style="170" bestFit="1" customWidth="1"/>
    <col min="2" max="2" width="5.00390625" style="170" bestFit="1" customWidth="1"/>
    <col min="3" max="3" width="12.421875" style="186" bestFit="1" customWidth="1"/>
    <col min="4" max="4" width="10.421875" style="186" bestFit="1" customWidth="1"/>
    <col min="5" max="5" width="8.8515625" style="170" bestFit="1" customWidth="1"/>
    <col min="6" max="6" width="10.28125" style="170" bestFit="1" customWidth="1"/>
    <col min="7" max="7" width="8.7109375" style="170" bestFit="1" customWidth="1"/>
    <col min="8" max="8" width="12.00390625" style="170" bestFit="1" customWidth="1"/>
    <col min="9" max="9" width="6.8515625" style="187" bestFit="1" customWidth="1"/>
    <col min="10" max="10" width="6.00390625" style="187" bestFit="1" customWidth="1"/>
    <col min="11" max="11" width="6.8515625" style="187" bestFit="1" customWidth="1"/>
    <col min="12" max="12" width="10.140625" style="187" bestFit="1" customWidth="1"/>
    <col min="13" max="13" width="6.8515625" style="187" bestFit="1" customWidth="1"/>
    <col min="14" max="14" width="10.140625" style="187" bestFit="1" customWidth="1"/>
    <col min="15" max="15" width="8.140625" style="187" bestFit="1" customWidth="1"/>
    <col min="16" max="16" width="10.140625" style="187" bestFit="1" customWidth="1"/>
    <col min="17" max="17" width="16.140625" style="187" bestFit="1" customWidth="1"/>
    <col min="18" max="18" width="14.57421875" style="187" bestFit="1" customWidth="1"/>
    <col min="19" max="19" width="7.421875" style="187" bestFit="1" customWidth="1"/>
    <col min="20" max="20" width="8.7109375" style="170" bestFit="1" customWidth="1"/>
    <col min="21" max="21" width="10.421875" style="170" bestFit="1" customWidth="1"/>
    <col min="22" max="22" width="14.7109375" style="170" bestFit="1" customWidth="1"/>
    <col min="23" max="23" width="15.28125" style="170" bestFit="1" customWidth="1"/>
    <col min="24" max="16384" width="9.140625" style="170" customWidth="1"/>
  </cols>
  <sheetData>
    <row r="1" spans="1:23" ht="15">
      <c r="A1" s="228" t="s">
        <v>22</v>
      </c>
      <c r="B1" s="228"/>
      <c r="C1" s="228"/>
      <c r="D1" s="228"/>
      <c r="E1" s="228"/>
      <c r="F1" s="228"/>
      <c r="G1" s="228"/>
      <c r="H1" s="228"/>
      <c r="I1" s="228"/>
      <c r="J1" s="228"/>
      <c r="K1" s="228"/>
      <c r="L1" s="228"/>
      <c r="M1" s="228"/>
      <c r="N1" s="228"/>
      <c r="O1" s="228"/>
      <c r="P1" s="228"/>
      <c r="Q1" s="228"/>
      <c r="R1" s="228"/>
      <c r="S1" s="228"/>
      <c r="T1" s="228"/>
      <c r="U1" s="228"/>
      <c r="V1" s="228"/>
      <c r="W1" s="228"/>
    </row>
    <row r="2" spans="1:23" ht="15">
      <c r="A2" s="229" t="s">
        <v>21</v>
      </c>
      <c r="B2" s="226" t="s">
        <v>0</v>
      </c>
      <c r="C2" s="231" t="s">
        <v>1</v>
      </c>
      <c r="D2" s="226" t="s">
        <v>2</v>
      </c>
      <c r="E2" s="226" t="s">
        <v>83</v>
      </c>
      <c r="F2" s="226" t="s">
        <v>3</v>
      </c>
      <c r="G2" s="226" t="s">
        <v>20</v>
      </c>
      <c r="H2" s="226" t="s">
        <v>19</v>
      </c>
      <c r="I2" s="225" t="s">
        <v>10</v>
      </c>
      <c r="J2" s="225"/>
      <c r="K2" s="225"/>
      <c r="L2" s="225"/>
      <c r="M2" s="225"/>
      <c r="N2" s="225"/>
      <c r="O2" s="225"/>
      <c r="P2" s="225"/>
      <c r="Q2" s="226" t="s">
        <v>12</v>
      </c>
      <c r="R2" s="226" t="s">
        <v>13</v>
      </c>
      <c r="S2" s="173"/>
      <c r="T2" s="171"/>
      <c r="U2" s="226" t="s">
        <v>14</v>
      </c>
      <c r="V2" s="226" t="s">
        <v>15</v>
      </c>
      <c r="W2" s="233" t="s">
        <v>13</v>
      </c>
    </row>
    <row r="3" spans="1:23" ht="15">
      <c r="A3" s="227"/>
      <c r="B3" s="230"/>
      <c r="C3" s="232"/>
      <c r="D3" s="227"/>
      <c r="E3" s="227"/>
      <c r="F3" s="227"/>
      <c r="G3" s="227"/>
      <c r="H3" s="227"/>
      <c r="I3" s="225" t="s">
        <v>4</v>
      </c>
      <c r="J3" s="225"/>
      <c r="K3" s="225" t="s">
        <v>7</v>
      </c>
      <c r="L3" s="225"/>
      <c r="M3" s="225" t="s">
        <v>8</v>
      </c>
      <c r="N3" s="225"/>
      <c r="O3" s="225" t="s">
        <v>9</v>
      </c>
      <c r="P3" s="225"/>
      <c r="Q3" s="227"/>
      <c r="R3" s="227"/>
      <c r="S3" s="224" t="s">
        <v>17</v>
      </c>
      <c r="T3" s="224"/>
      <c r="U3" s="227"/>
      <c r="V3" s="227"/>
      <c r="W3" s="227"/>
    </row>
    <row r="4" spans="1:23" ht="15">
      <c r="A4" s="227"/>
      <c r="B4" s="230"/>
      <c r="C4" s="232"/>
      <c r="D4" s="227"/>
      <c r="E4" s="227"/>
      <c r="F4" s="227"/>
      <c r="G4" s="227"/>
      <c r="H4" s="227"/>
      <c r="I4" s="173" t="s">
        <v>5</v>
      </c>
      <c r="J4" s="173" t="s">
        <v>16</v>
      </c>
      <c r="K4" s="173" t="s">
        <v>5</v>
      </c>
      <c r="L4" s="173" t="s">
        <v>6</v>
      </c>
      <c r="M4" s="173" t="s">
        <v>5</v>
      </c>
      <c r="N4" s="173" t="s">
        <v>6</v>
      </c>
      <c r="O4" s="173" t="s">
        <v>5</v>
      </c>
      <c r="P4" s="173" t="s">
        <v>6</v>
      </c>
      <c r="Q4" s="227"/>
      <c r="R4" s="227"/>
      <c r="S4" s="173" t="s">
        <v>18</v>
      </c>
      <c r="T4" s="171" t="s">
        <v>11</v>
      </c>
      <c r="U4" s="227"/>
      <c r="V4" s="227"/>
      <c r="W4" s="227"/>
    </row>
    <row r="5" spans="1:23" s="175" customFormat="1" ht="15">
      <c r="A5" s="174">
        <v>1</v>
      </c>
      <c r="C5" s="176"/>
      <c r="D5" s="176"/>
      <c r="E5" s="174"/>
      <c r="F5" s="174"/>
      <c r="G5" s="174"/>
      <c r="H5" s="174"/>
      <c r="I5" s="177"/>
      <c r="J5" s="177"/>
      <c r="K5" s="177"/>
      <c r="L5" s="177"/>
      <c r="M5" s="177"/>
      <c r="N5" s="177"/>
      <c r="O5" s="177">
        <f>+M5+K5+I5</f>
        <v>0</v>
      </c>
      <c r="P5" s="177">
        <f>+N5+L5+J5</f>
        <v>0</v>
      </c>
      <c r="Q5" s="177" t="e">
        <f aca="true" t="shared" si="0" ref="Q5:Q34">+P5/G5</f>
        <v>#DIV/0!</v>
      </c>
      <c r="R5" s="178" t="e">
        <f aca="true" t="shared" si="1" ref="R5:R34">+O5/P5</f>
        <v>#DIV/0!</v>
      </c>
      <c r="S5" s="177"/>
      <c r="T5" s="179" t="e">
        <f>(+S5-O5)/S5</f>
        <v>#DIV/0!</v>
      </c>
      <c r="U5" s="177"/>
      <c r="V5" s="177"/>
      <c r="W5" s="178" t="e">
        <f>+U5/V5</f>
        <v>#DIV/0!</v>
      </c>
    </row>
    <row r="6" spans="1:23" ht="15">
      <c r="A6" s="180">
        <f>+A5+1</f>
        <v>2</v>
      </c>
      <c r="C6" s="181"/>
      <c r="D6" s="181"/>
      <c r="E6" s="180"/>
      <c r="F6" s="180"/>
      <c r="G6" s="180"/>
      <c r="H6" s="180"/>
      <c r="I6" s="172"/>
      <c r="J6" s="172"/>
      <c r="K6" s="172"/>
      <c r="L6" s="172"/>
      <c r="M6" s="172"/>
      <c r="N6" s="172"/>
      <c r="O6" s="172">
        <f aca="true" t="shared" si="2" ref="O6:P34">+M6+K6+I6</f>
        <v>0</v>
      </c>
      <c r="P6" s="172">
        <f t="shared" si="2"/>
        <v>0</v>
      </c>
      <c r="Q6" s="172" t="e">
        <f t="shared" si="0"/>
        <v>#DIV/0!</v>
      </c>
      <c r="R6" s="182" t="e">
        <f t="shared" si="1"/>
        <v>#DIV/0!</v>
      </c>
      <c r="S6" s="172"/>
      <c r="T6" s="183" t="e">
        <f aca="true" t="shared" si="3" ref="T6:T34">(+S6-O6)/S6</f>
        <v>#DIV/0!</v>
      </c>
      <c r="U6" s="172"/>
      <c r="V6" s="172"/>
      <c r="W6" s="182" t="e">
        <f aca="true" t="shared" si="4" ref="W6:W34">+U6/V6</f>
        <v>#DIV/0!</v>
      </c>
    </row>
    <row r="7" spans="1:23" s="175" customFormat="1" ht="15">
      <c r="A7" s="174">
        <f aca="true" t="shared" si="5" ref="A7:A31">+A6+1</f>
        <v>3</v>
      </c>
      <c r="C7" s="176"/>
      <c r="D7" s="176"/>
      <c r="E7" s="174"/>
      <c r="F7" s="174"/>
      <c r="G7" s="174"/>
      <c r="H7" s="174"/>
      <c r="I7" s="177"/>
      <c r="J7" s="177"/>
      <c r="K7" s="177"/>
      <c r="L7" s="177"/>
      <c r="M7" s="177"/>
      <c r="N7" s="177"/>
      <c r="O7" s="177">
        <f t="shared" si="2"/>
        <v>0</v>
      </c>
      <c r="P7" s="177">
        <f t="shared" si="2"/>
        <v>0</v>
      </c>
      <c r="Q7" s="177" t="e">
        <f t="shared" si="0"/>
        <v>#DIV/0!</v>
      </c>
      <c r="R7" s="184" t="e">
        <f t="shared" si="1"/>
        <v>#DIV/0!</v>
      </c>
      <c r="S7" s="177"/>
      <c r="T7" s="185" t="e">
        <f t="shared" si="3"/>
        <v>#DIV/0!</v>
      </c>
      <c r="U7" s="177"/>
      <c r="V7" s="177"/>
      <c r="W7" s="184" t="e">
        <f t="shared" si="4"/>
        <v>#DIV/0!</v>
      </c>
    </row>
    <row r="8" spans="1:23" ht="15">
      <c r="A8" s="180">
        <f t="shared" si="5"/>
        <v>4</v>
      </c>
      <c r="C8" s="181"/>
      <c r="D8" s="181"/>
      <c r="E8" s="180"/>
      <c r="F8" s="180"/>
      <c r="G8" s="180"/>
      <c r="H8" s="180"/>
      <c r="I8" s="172"/>
      <c r="J8" s="172"/>
      <c r="K8" s="172"/>
      <c r="L8" s="172"/>
      <c r="M8" s="172"/>
      <c r="N8" s="172"/>
      <c r="O8" s="172">
        <f t="shared" si="2"/>
        <v>0</v>
      </c>
      <c r="P8" s="172">
        <f t="shared" si="2"/>
        <v>0</v>
      </c>
      <c r="Q8" s="172" t="e">
        <f t="shared" si="0"/>
        <v>#DIV/0!</v>
      </c>
      <c r="R8" s="182" t="e">
        <f t="shared" si="1"/>
        <v>#DIV/0!</v>
      </c>
      <c r="S8" s="172"/>
      <c r="T8" s="183" t="e">
        <f t="shared" si="3"/>
        <v>#DIV/0!</v>
      </c>
      <c r="U8" s="172"/>
      <c r="V8" s="172"/>
      <c r="W8" s="182" t="e">
        <f t="shared" si="4"/>
        <v>#DIV/0!</v>
      </c>
    </row>
    <row r="9" spans="1:23" s="175" customFormat="1" ht="15">
      <c r="A9" s="174">
        <f t="shared" si="5"/>
        <v>5</v>
      </c>
      <c r="C9" s="176"/>
      <c r="D9" s="176"/>
      <c r="E9" s="174"/>
      <c r="F9" s="174"/>
      <c r="G9" s="174"/>
      <c r="H9" s="174"/>
      <c r="I9" s="177"/>
      <c r="J9" s="177"/>
      <c r="K9" s="177"/>
      <c r="L9" s="177"/>
      <c r="M9" s="177"/>
      <c r="N9" s="177"/>
      <c r="O9" s="177">
        <f t="shared" si="2"/>
        <v>0</v>
      </c>
      <c r="P9" s="177">
        <f t="shared" si="2"/>
        <v>0</v>
      </c>
      <c r="Q9" s="177" t="e">
        <f t="shared" si="0"/>
        <v>#DIV/0!</v>
      </c>
      <c r="R9" s="184" t="e">
        <f t="shared" si="1"/>
        <v>#DIV/0!</v>
      </c>
      <c r="S9" s="177"/>
      <c r="T9" s="185" t="e">
        <f t="shared" si="3"/>
        <v>#DIV/0!</v>
      </c>
      <c r="U9" s="177"/>
      <c r="V9" s="177"/>
      <c r="W9" s="184" t="e">
        <f t="shared" si="4"/>
        <v>#DIV/0!</v>
      </c>
    </row>
    <row r="10" spans="1:23" ht="15">
      <c r="A10" s="180">
        <f t="shared" si="5"/>
        <v>6</v>
      </c>
      <c r="C10" s="181"/>
      <c r="D10" s="181"/>
      <c r="E10" s="180"/>
      <c r="F10" s="180"/>
      <c r="G10" s="180"/>
      <c r="H10" s="180"/>
      <c r="I10" s="172"/>
      <c r="J10" s="172"/>
      <c r="K10" s="172"/>
      <c r="L10" s="172"/>
      <c r="M10" s="172"/>
      <c r="N10" s="172"/>
      <c r="O10" s="172">
        <f t="shared" si="2"/>
        <v>0</v>
      </c>
      <c r="P10" s="172">
        <f t="shared" si="2"/>
        <v>0</v>
      </c>
      <c r="Q10" s="172" t="e">
        <f t="shared" si="0"/>
        <v>#DIV/0!</v>
      </c>
      <c r="R10" s="182" t="e">
        <f t="shared" si="1"/>
        <v>#DIV/0!</v>
      </c>
      <c r="S10" s="172"/>
      <c r="T10" s="183" t="e">
        <f t="shared" si="3"/>
        <v>#DIV/0!</v>
      </c>
      <c r="U10" s="172"/>
      <c r="V10" s="172"/>
      <c r="W10" s="182" t="e">
        <f t="shared" si="4"/>
        <v>#DIV/0!</v>
      </c>
    </row>
    <row r="11" spans="1:23" s="175" customFormat="1" ht="15">
      <c r="A11" s="174">
        <f t="shared" si="5"/>
        <v>7</v>
      </c>
      <c r="C11" s="176"/>
      <c r="D11" s="176"/>
      <c r="E11" s="174"/>
      <c r="F11" s="174"/>
      <c r="G11" s="174"/>
      <c r="H11" s="174"/>
      <c r="I11" s="177"/>
      <c r="J11" s="177"/>
      <c r="K11" s="177"/>
      <c r="L11" s="177"/>
      <c r="M11" s="177"/>
      <c r="N11" s="177"/>
      <c r="O11" s="177">
        <f t="shared" si="2"/>
        <v>0</v>
      </c>
      <c r="P11" s="177">
        <f t="shared" si="2"/>
        <v>0</v>
      </c>
      <c r="Q11" s="177" t="e">
        <f t="shared" si="0"/>
        <v>#DIV/0!</v>
      </c>
      <c r="R11" s="184" t="e">
        <f t="shared" si="1"/>
        <v>#DIV/0!</v>
      </c>
      <c r="S11" s="177"/>
      <c r="T11" s="185" t="e">
        <f t="shared" si="3"/>
        <v>#DIV/0!</v>
      </c>
      <c r="U11" s="177"/>
      <c r="V11" s="177"/>
      <c r="W11" s="184" t="e">
        <f t="shared" si="4"/>
        <v>#DIV/0!</v>
      </c>
    </row>
    <row r="12" spans="1:23" ht="15">
      <c r="A12" s="180">
        <f t="shared" si="5"/>
        <v>8</v>
      </c>
      <c r="C12" s="181"/>
      <c r="D12" s="181"/>
      <c r="E12" s="180"/>
      <c r="F12" s="180"/>
      <c r="G12" s="180"/>
      <c r="H12" s="180"/>
      <c r="I12" s="172"/>
      <c r="J12" s="172"/>
      <c r="K12" s="172"/>
      <c r="L12" s="172"/>
      <c r="M12" s="172"/>
      <c r="N12" s="172"/>
      <c r="O12" s="172">
        <f t="shared" si="2"/>
        <v>0</v>
      </c>
      <c r="P12" s="172">
        <f t="shared" si="2"/>
        <v>0</v>
      </c>
      <c r="Q12" s="172" t="e">
        <f t="shared" si="0"/>
        <v>#DIV/0!</v>
      </c>
      <c r="R12" s="182" t="e">
        <f t="shared" si="1"/>
        <v>#DIV/0!</v>
      </c>
      <c r="S12" s="172"/>
      <c r="T12" s="183" t="e">
        <f t="shared" si="3"/>
        <v>#DIV/0!</v>
      </c>
      <c r="U12" s="172"/>
      <c r="V12" s="172"/>
      <c r="W12" s="182" t="e">
        <f t="shared" si="4"/>
        <v>#DIV/0!</v>
      </c>
    </row>
    <row r="13" spans="1:23" s="175" customFormat="1" ht="15">
      <c r="A13" s="174">
        <f t="shared" si="5"/>
        <v>9</v>
      </c>
      <c r="C13" s="176"/>
      <c r="D13" s="176"/>
      <c r="E13" s="174"/>
      <c r="F13" s="174"/>
      <c r="G13" s="174"/>
      <c r="H13" s="174"/>
      <c r="I13" s="177"/>
      <c r="J13" s="177"/>
      <c r="K13" s="177"/>
      <c r="L13" s="177"/>
      <c r="M13" s="177"/>
      <c r="N13" s="177"/>
      <c r="O13" s="177">
        <f t="shared" si="2"/>
        <v>0</v>
      </c>
      <c r="P13" s="177">
        <f t="shared" si="2"/>
        <v>0</v>
      </c>
      <c r="Q13" s="177" t="e">
        <f t="shared" si="0"/>
        <v>#DIV/0!</v>
      </c>
      <c r="R13" s="184" t="e">
        <f t="shared" si="1"/>
        <v>#DIV/0!</v>
      </c>
      <c r="S13" s="177"/>
      <c r="T13" s="185" t="e">
        <f t="shared" si="3"/>
        <v>#DIV/0!</v>
      </c>
      <c r="U13" s="177"/>
      <c r="V13" s="177"/>
      <c r="W13" s="184" t="e">
        <f t="shared" si="4"/>
        <v>#DIV/0!</v>
      </c>
    </row>
    <row r="14" spans="1:23" ht="15">
      <c r="A14" s="180">
        <f t="shared" si="5"/>
        <v>10</v>
      </c>
      <c r="C14" s="181"/>
      <c r="D14" s="181"/>
      <c r="E14" s="180"/>
      <c r="F14" s="180"/>
      <c r="G14" s="180"/>
      <c r="H14" s="180"/>
      <c r="I14" s="172"/>
      <c r="J14" s="172"/>
      <c r="K14" s="172"/>
      <c r="L14" s="172"/>
      <c r="M14" s="172"/>
      <c r="N14" s="172"/>
      <c r="O14" s="172">
        <f t="shared" si="2"/>
        <v>0</v>
      </c>
      <c r="P14" s="172">
        <f t="shared" si="2"/>
        <v>0</v>
      </c>
      <c r="Q14" s="172" t="e">
        <f t="shared" si="0"/>
        <v>#DIV/0!</v>
      </c>
      <c r="R14" s="182" t="e">
        <f t="shared" si="1"/>
        <v>#DIV/0!</v>
      </c>
      <c r="S14" s="172"/>
      <c r="T14" s="183" t="e">
        <f t="shared" si="3"/>
        <v>#DIV/0!</v>
      </c>
      <c r="U14" s="172"/>
      <c r="V14" s="172"/>
      <c r="W14" s="182" t="e">
        <f t="shared" si="4"/>
        <v>#DIV/0!</v>
      </c>
    </row>
    <row r="15" spans="1:23" s="175" customFormat="1" ht="15">
      <c r="A15" s="174">
        <f t="shared" si="5"/>
        <v>11</v>
      </c>
      <c r="C15" s="176"/>
      <c r="D15" s="176"/>
      <c r="E15" s="174"/>
      <c r="F15" s="174"/>
      <c r="G15" s="174"/>
      <c r="H15" s="174"/>
      <c r="I15" s="177"/>
      <c r="J15" s="177"/>
      <c r="K15" s="177"/>
      <c r="L15" s="177"/>
      <c r="M15" s="177"/>
      <c r="N15" s="177"/>
      <c r="O15" s="177">
        <f t="shared" si="2"/>
        <v>0</v>
      </c>
      <c r="P15" s="177">
        <f t="shared" si="2"/>
        <v>0</v>
      </c>
      <c r="Q15" s="177" t="e">
        <f t="shared" si="0"/>
        <v>#DIV/0!</v>
      </c>
      <c r="R15" s="184" t="e">
        <f t="shared" si="1"/>
        <v>#DIV/0!</v>
      </c>
      <c r="S15" s="177"/>
      <c r="T15" s="185" t="e">
        <f t="shared" si="3"/>
        <v>#DIV/0!</v>
      </c>
      <c r="U15" s="177"/>
      <c r="V15" s="177"/>
      <c r="W15" s="184" t="e">
        <f t="shared" si="4"/>
        <v>#DIV/0!</v>
      </c>
    </row>
    <row r="16" spans="1:23" ht="15">
      <c r="A16" s="180">
        <f t="shared" si="5"/>
        <v>12</v>
      </c>
      <c r="C16" s="181"/>
      <c r="D16" s="181"/>
      <c r="E16" s="180"/>
      <c r="F16" s="180"/>
      <c r="G16" s="180"/>
      <c r="H16" s="180"/>
      <c r="I16" s="172"/>
      <c r="J16" s="172"/>
      <c r="K16" s="172"/>
      <c r="L16" s="172"/>
      <c r="M16" s="172"/>
      <c r="N16" s="172"/>
      <c r="O16" s="172">
        <f t="shared" si="2"/>
        <v>0</v>
      </c>
      <c r="P16" s="172">
        <f t="shared" si="2"/>
        <v>0</v>
      </c>
      <c r="Q16" s="172" t="e">
        <f t="shared" si="0"/>
        <v>#DIV/0!</v>
      </c>
      <c r="R16" s="182" t="e">
        <f t="shared" si="1"/>
        <v>#DIV/0!</v>
      </c>
      <c r="S16" s="172"/>
      <c r="T16" s="183" t="e">
        <f t="shared" si="3"/>
        <v>#DIV/0!</v>
      </c>
      <c r="U16" s="172"/>
      <c r="V16" s="172"/>
      <c r="W16" s="182" t="e">
        <f t="shared" si="4"/>
        <v>#DIV/0!</v>
      </c>
    </row>
    <row r="17" spans="1:23" s="175" customFormat="1" ht="15">
      <c r="A17" s="174">
        <f t="shared" si="5"/>
        <v>13</v>
      </c>
      <c r="C17" s="176"/>
      <c r="D17" s="176"/>
      <c r="E17" s="174"/>
      <c r="F17" s="174"/>
      <c r="G17" s="174"/>
      <c r="H17" s="174"/>
      <c r="I17" s="177"/>
      <c r="J17" s="177"/>
      <c r="K17" s="177"/>
      <c r="L17" s="177"/>
      <c r="M17" s="177"/>
      <c r="N17" s="177"/>
      <c r="O17" s="177">
        <f t="shared" si="2"/>
        <v>0</v>
      </c>
      <c r="P17" s="177">
        <f t="shared" si="2"/>
        <v>0</v>
      </c>
      <c r="Q17" s="177" t="e">
        <f t="shared" si="0"/>
        <v>#DIV/0!</v>
      </c>
      <c r="R17" s="184" t="e">
        <f t="shared" si="1"/>
        <v>#DIV/0!</v>
      </c>
      <c r="S17" s="177"/>
      <c r="T17" s="185" t="e">
        <f t="shared" si="3"/>
        <v>#DIV/0!</v>
      </c>
      <c r="U17" s="177"/>
      <c r="V17" s="177"/>
      <c r="W17" s="184" t="e">
        <f t="shared" si="4"/>
        <v>#DIV/0!</v>
      </c>
    </row>
    <row r="18" spans="1:23" ht="15">
      <c r="A18" s="180">
        <f t="shared" si="5"/>
        <v>14</v>
      </c>
      <c r="C18" s="181"/>
      <c r="D18" s="181"/>
      <c r="E18" s="180"/>
      <c r="F18" s="180"/>
      <c r="G18" s="180"/>
      <c r="H18" s="180"/>
      <c r="I18" s="172"/>
      <c r="J18" s="172"/>
      <c r="K18" s="172"/>
      <c r="L18" s="172"/>
      <c r="M18" s="172"/>
      <c r="N18" s="172"/>
      <c r="O18" s="172">
        <f t="shared" si="2"/>
        <v>0</v>
      </c>
      <c r="P18" s="172">
        <f t="shared" si="2"/>
        <v>0</v>
      </c>
      <c r="Q18" s="172" t="e">
        <f t="shared" si="0"/>
        <v>#DIV/0!</v>
      </c>
      <c r="R18" s="182" t="e">
        <f t="shared" si="1"/>
        <v>#DIV/0!</v>
      </c>
      <c r="S18" s="172"/>
      <c r="T18" s="183" t="e">
        <f t="shared" si="3"/>
        <v>#DIV/0!</v>
      </c>
      <c r="U18" s="172"/>
      <c r="V18" s="172"/>
      <c r="W18" s="182" t="e">
        <f t="shared" si="4"/>
        <v>#DIV/0!</v>
      </c>
    </row>
    <row r="19" spans="1:23" s="175" customFormat="1" ht="15">
      <c r="A19" s="174">
        <f t="shared" si="5"/>
        <v>15</v>
      </c>
      <c r="C19" s="176"/>
      <c r="D19" s="176"/>
      <c r="E19" s="174"/>
      <c r="F19" s="174"/>
      <c r="G19" s="174"/>
      <c r="H19" s="174"/>
      <c r="I19" s="177"/>
      <c r="J19" s="177"/>
      <c r="K19" s="177"/>
      <c r="L19" s="177"/>
      <c r="M19" s="177"/>
      <c r="N19" s="177"/>
      <c r="O19" s="177">
        <f t="shared" si="2"/>
        <v>0</v>
      </c>
      <c r="P19" s="177">
        <f t="shared" si="2"/>
        <v>0</v>
      </c>
      <c r="Q19" s="177" t="e">
        <f t="shared" si="0"/>
        <v>#DIV/0!</v>
      </c>
      <c r="R19" s="184" t="e">
        <f t="shared" si="1"/>
        <v>#DIV/0!</v>
      </c>
      <c r="S19" s="177"/>
      <c r="T19" s="185" t="e">
        <f t="shared" si="3"/>
        <v>#DIV/0!</v>
      </c>
      <c r="U19" s="177"/>
      <c r="V19" s="177"/>
      <c r="W19" s="184" t="e">
        <f t="shared" si="4"/>
        <v>#DIV/0!</v>
      </c>
    </row>
    <row r="20" spans="1:23" ht="15">
      <c r="A20" s="180">
        <f t="shared" si="5"/>
        <v>16</v>
      </c>
      <c r="C20" s="181"/>
      <c r="D20" s="181"/>
      <c r="E20" s="180"/>
      <c r="F20" s="180"/>
      <c r="G20" s="180"/>
      <c r="H20" s="180"/>
      <c r="I20" s="172"/>
      <c r="J20" s="172"/>
      <c r="K20" s="172"/>
      <c r="L20" s="172"/>
      <c r="M20" s="172"/>
      <c r="N20" s="172"/>
      <c r="O20" s="172">
        <f t="shared" si="2"/>
        <v>0</v>
      </c>
      <c r="P20" s="172">
        <f t="shared" si="2"/>
        <v>0</v>
      </c>
      <c r="Q20" s="172" t="e">
        <f t="shared" si="0"/>
        <v>#DIV/0!</v>
      </c>
      <c r="R20" s="182" t="e">
        <f t="shared" si="1"/>
        <v>#DIV/0!</v>
      </c>
      <c r="S20" s="172"/>
      <c r="T20" s="183" t="e">
        <f t="shared" si="3"/>
        <v>#DIV/0!</v>
      </c>
      <c r="U20" s="172"/>
      <c r="V20" s="172"/>
      <c r="W20" s="182" t="e">
        <f t="shared" si="4"/>
        <v>#DIV/0!</v>
      </c>
    </row>
    <row r="21" spans="1:23" s="175" customFormat="1" ht="15">
      <c r="A21" s="174">
        <f t="shared" si="5"/>
        <v>17</v>
      </c>
      <c r="C21" s="176"/>
      <c r="D21" s="176"/>
      <c r="E21" s="174"/>
      <c r="F21" s="174"/>
      <c r="G21" s="174"/>
      <c r="H21" s="174"/>
      <c r="I21" s="177"/>
      <c r="J21" s="177"/>
      <c r="K21" s="177"/>
      <c r="L21" s="177"/>
      <c r="M21" s="177"/>
      <c r="N21" s="177"/>
      <c r="O21" s="177">
        <f t="shared" si="2"/>
        <v>0</v>
      </c>
      <c r="P21" s="177">
        <f t="shared" si="2"/>
        <v>0</v>
      </c>
      <c r="Q21" s="177" t="e">
        <f t="shared" si="0"/>
        <v>#DIV/0!</v>
      </c>
      <c r="R21" s="184" t="e">
        <f t="shared" si="1"/>
        <v>#DIV/0!</v>
      </c>
      <c r="S21" s="177"/>
      <c r="T21" s="185" t="e">
        <f t="shared" si="3"/>
        <v>#DIV/0!</v>
      </c>
      <c r="U21" s="177"/>
      <c r="V21" s="177"/>
      <c r="W21" s="184" t="e">
        <f t="shared" si="4"/>
        <v>#DIV/0!</v>
      </c>
    </row>
    <row r="22" spans="1:23" ht="15">
      <c r="A22" s="180">
        <f t="shared" si="5"/>
        <v>18</v>
      </c>
      <c r="C22" s="181"/>
      <c r="D22" s="181"/>
      <c r="E22" s="180"/>
      <c r="F22" s="180"/>
      <c r="G22" s="180"/>
      <c r="H22" s="180"/>
      <c r="I22" s="172"/>
      <c r="J22" s="172"/>
      <c r="K22" s="172"/>
      <c r="L22" s="172"/>
      <c r="M22" s="172"/>
      <c r="N22" s="172"/>
      <c r="O22" s="172">
        <f t="shared" si="2"/>
        <v>0</v>
      </c>
      <c r="P22" s="172">
        <f t="shared" si="2"/>
        <v>0</v>
      </c>
      <c r="Q22" s="172" t="e">
        <f t="shared" si="0"/>
        <v>#DIV/0!</v>
      </c>
      <c r="R22" s="182" t="e">
        <f t="shared" si="1"/>
        <v>#DIV/0!</v>
      </c>
      <c r="S22" s="172"/>
      <c r="T22" s="183" t="e">
        <f t="shared" si="3"/>
        <v>#DIV/0!</v>
      </c>
      <c r="U22" s="172"/>
      <c r="V22" s="172"/>
      <c r="W22" s="182" t="e">
        <f t="shared" si="4"/>
        <v>#DIV/0!</v>
      </c>
    </row>
    <row r="23" spans="1:23" s="175" customFormat="1" ht="15">
      <c r="A23" s="174">
        <f t="shared" si="5"/>
        <v>19</v>
      </c>
      <c r="C23" s="176"/>
      <c r="D23" s="176"/>
      <c r="E23" s="174"/>
      <c r="F23" s="174"/>
      <c r="G23" s="174"/>
      <c r="H23" s="174"/>
      <c r="I23" s="177"/>
      <c r="J23" s="177"/>
      <c r="K23" s="177"/>
      <c r="L23" s="177"/>
      <c r="M23" s="177"/>
      <c r="N23" s="177"/>
      <c r="O23" s="177">
        <f t="shared" si="2"/>
        <v>0</v>
      </c>
      <c r="P23" s="177">
        <f t="shared" si="2"/>
        <v>0</v>
      </c>
      <c r="Q23" s="177" t="e">
        <f t="shared" si="0"/>
        <v>#DIV/0!</v>
      </c>
      <c r="R23" s="184" t="e">
        <f t="shared" si="1"/>
        <v>#DIV/0!</v>
      </c>
      <c r="S23" s="177"/>
      <c r="T23" s="185" t="e">
        <f t="shared" si="3"/>
        <v>#DIV/0!</v>
      </c>
      <c r="U23" s="177"/>
      <c r="V23" s="177"/>
      <c r="W23" s="184" t="e">
        <f t="shared" si="4"/>
        <v>#DIV/0!</v>
      </c>
    </row>
    <row r="24" spans="1:23" ht="15">
      <c r="A24" s="180">
        <f t="shared" si="5"/>
        <v>20</v>
      </c>
      <c r="C24" s="181"/>
      <c r="D24" s="181"/>
      <c r="E24" s="180"/>
      <c r="F24" s="180"/>
      <c r="G24" s="180"/>
      <c r="H24" s="180"/>
      <c r="I24" s="172"/>
      <c r="J24" s="172"/>
      <c r="K24" s="172"/>
      <c r="L24" s="172"/>
      <c r="M24" s="172"/>
      <c r="N24" s="172"/>
      <c r="O24" s="172">
        <f t="shared" si="2"/>
        <v>0</v>
      </c>
      <c r="P24" s="172">
        <f t="shared" si="2"/>
        <v>0</v>
      </c>
      <c r="Q24" s="172" t="e">
        <f t="shared" si="0"/>
        <v>#DIV/0!</v>
      </c>
      <c r="R24" s="182" t="e">
        <f t="shared" si="1"/>
        <v>#DIV/0!</v>
      </c>
      <c r="S24" s="172"/>
      <c r="T24" s="183" t="e">
        <f t="shared" si="3"/>
        <v>#DIV/0!</v>
      </c>
      <c r="U24" s="172"/>
      <c r="V24" s="172"/>
      <c r="W24" s="182" t="e">
        <f t="shared" si="4"/>
        <v>#DIV/0!</v>
      </c>
    </row>
    <row r="25" spans="1:23" s="175" customFormat="1" ht="15">
      <c r="A25" s="174">
        <f t="shared" si="5"/>
        <v>21</v>
      </c>
      <c r="C25" s="176"/>
      <c r="D25" s="176"/>
      <c r="E25" s="174"/>
      <c r="F25" s="174"/>
      <c r="G25" s="174"/>
      <c r="H25" s="174"/>
      <c r="I25" s="177"/>
      <c r="J25" s="177"/>
      <c r="K25" s="177"/>
      <c r="L25" s="177"/>
      <c r="M25" s="177"/>
      <c r="N25" s="177"/>
      <c r="O25" s="177">
        <f t="shared" si="2"/>
        <v>0</v>
      </c>
      <c r="P25" s="177">
        <f t="shared" si="2"/>
        <v>0</v>
      </c>
      <c r="Q25" s="177" t="e">
        <f t="shared" si="0"/>
        <v>#DIV/0!</v>
      </c>
      <c r="R25" s="184" t="e">
        <f t="shared" si="1"/>
        <v>#DIV/0!</v>
      </c>
      <c r="S25" s="177"/>
      <c r="T25" s="185" t="e">
        <f t="shared" si="3"/>
        <v>#DIV/0!</v>
      </c>
      <c r="U25" s="177"/>
      <c r="V25" s="177"/>
      <c r="W25" s="184" t="e">
        <f t="shared" si="4"/>
        <v>#DIV/0!</v>
      </c>
    </row>
    <row r="26" spans="1:23" ht="15">
      <c r="A26" s="180">
        <f t="shared" si="5"/>
        <v>22</v>
      </c>
      <c r="C26" s="181"/>
      <c r="D26" s="181"/>
      <c r="E26" s="180"/>
      <c r="F26" s="180"/>
      <c r="G26" s="180"/>
      <c r="H26" s="180"/>
      <c r="I26" s="172"/>
      <c r="J26" s="172"/>
      <c r="K26" s="172"/>
      <c r="L26" s="172"/>
      <c r="M26" s="172"/>
      <c r="N26" s="172"/>
      <c r="O26" s="172">
        <f t="shared" si="2"/>
        <v>0</v>
      </c>
      <c r="P26" s="172">
        <f t="shared" si="2"/>
        <v>0</v>
      </c>
      <c r="Q26" s="172" t="e">
        <f t="shared" si="0"/>
        <v>#DIV/0!</v>
      </c>
      <c r="R26" s="182" t="e">
        <f t="shared" si="1"/>
        <v>#DIV/0!</v>
      </c>
      <c r="S26" s="172"/>
      <c r="T26" s="183" t="e">
        <f t="shared" si="3"/>
        <v>#DIV/0!</v>
      </c>
      <c r="U26" s="172"/>
      <c r="V26" s="172"/>
      <c r="W26" s="182" t="e">
        <f t="shared" si="4"/>
        <v>#DIV/0!</v>
      </c>
    </row>
    <row r="27" spans="1:23" s="175" customFormat="1" ht="15">
      <c r="A27" s="174">
        <f t="shared" si="5"/>
        <v>23</v>
      </c>
      <c r="C27" s="176"/>
      <c r="D27" s="176"/>
      <c r="E27" s="174"/>
      <c r="F27" s="174"/>
      <c r="G27" s="174"/>
      <c r="H27" s="174"/>
      <c r="I27" s="177"/>
      <c r="J27" s="177"/>
      <c r="K27" s="177"/>
      <c r="L27" s="177"/>
      <c r="M27" s="177"/>
      <c r="N27" s="177"/>
      <c r="O27" s="177">
        <f t="shared" si="2"/>
        <v>0</v>
      </c>
      <c r="P27" s="177">
        <f t="shared" si="2"/>
        <v>0</v>
      </c>
      <c r="Q27" s="177" t="e">
        <f t="shared" si="0"/>
        <v>#DIV/0!</v>
      </c>
      <c r="R27" s="184" t="e">
        <f t="shared" si="1"/>
        <v>#DIV/0!</v>
      </c>
      <c r="S27" s="177"/>
      <c r="T27" s="185" t="e">
        <f t="shared" si="3"/>
        <v>#DIV/0!</v>
      </c>
      <c r="U27" s="177"/>
      <c r="V27" s="177"/>
      <c r="W27" s="184" t="e">
        <f t="shared" si="4"/>
        <v>#DIV/0!</v>
      </c>
    </row>
    <row r="28" spans="1:23" ht="15">
      <c r="A28" s="180">
        <f t="shared" si="5"/>
        <v>24</v>
      </c>
      <c r="C28" s="181"/>
      <c r="D28" s="181"/>
      <c r="E28" s="180"/>
      <c r="F28" s="180"/>
      <c r="G28" s="180"/>
      <c r="H28" s="180"/>
      <c r="I28" s="172"/>
      <c r="J28" s="172"/>
      <c r="K28" s="172"/>
      <c r="L28" s="172"/>
      <c r="M28" s="172"/>
      <c r="N28" s="172"/>
      <c r="O28" s="172">
        <f t="shared" si="2"/>
        <v>0</v>
      </c>
      <c r="P28" s="172">
        <f t="shared" si="2"/>
        <v>0</v>
      </c>
      <c r="Q28" s="172" t="e">
        <f t="shared" si="0"/>
        <v>#DIV/0!</v>
      </c>
      <c r="R28" s="182" t="e">
        <f t="shared" si="1"/>
        <v>#DIV/0!</v>
      </c>
      <c r="S28" s="172"/>
      <c r="T28" s="183" t="e">
        <f t="shared" si="3"/>
        <v>#DIV/0!</v>
      </c>
      <c r="U28" s="172"/>
      <c r="V28" s="172"/>
      <c r="W28" s="182" t="e">
        <f t="shared" si="4"/>
        <v>#DIV/0!</v>
      </c>
    </row>
    <row r="29" spans="1:23" s="175" customFormat="1" ht="15">
      <c r="A29" s="174">
        <f t="shared" si="5"/>
        <v>25</v>
      </c>
      <c r="C29" s="176"/>
      <c r="D29" s="176"/>
      <c r="E29" s="174"/>
      <c r="F29" s="174"/>
      <c r="G29" s="174"/>
      <c r="H29" s="174"/>
      <c r="I29" s="177"/>
      <c r="J29" s="177"/>
      <c r="K29" s="177"/>
      <c r="L29" s="177"/>
      <c r="M29" s="177"/>
      <c r="N29" s="177"/>
      <c r="O29" s="177">
        <f t="shared" si="2"/>
        <v>0</v>
      </c>
      <c r="P29" s="177">
        <f t="shared" si="2"/>
        <v>0</v>
      </c>
      <c r="Q29" s="177" t="e">
        <f t="shared" si="0"/>
        <v>#DIV/0!</v>
      </c>
      <c r="R29" s="184" t="e">
        <f t="shared" si="1"/>
        <v>#DIV/0!</v>
      </c>
      <c r="S29" s="177"/>
      <c r="T29" s="185" t="e">
        <f t="shared" si="3"/>
        <v>#DIV/0!</v>
      </c>
      <c r="U29" s="177"/>
      <c r="V29" s="177"/>
      <c r="W29" s="184" t="e">
        <f t="shared" si="4"/>
        <v>#DIV/0!</v>
      </c>
    </row>
    <row r="30" spans="1:23" ht="15">
      <c r="A30" s="180">
        <f t="shared" si="5"/>
        <v>26</v>
      </c>
      <c r="C30" s="181"/>
      <c r="D30" s="181"/>
      <c r="E30" s="180"/>
      <c r="F30" s="180"/>
      <c r="G30" s="180"/>
      <c r="H30" s="180"/>
      <c r="I30" s="172"/>
      <c r="J30" s="172"/>
      <c r="K30" s="172"/>
      <c r="L30" s="172"/>
      <c r="M30" s="172"/>
      <c r="N30" s="172"/>
      <c r="O30" s="172">
        <f t="shared" si="2"/>
        <v>0</v>
      </c>
      <c r="P30" s="172">
        <f t="shared" si="2"/>
        <v>0</v>
      </c>
      <c r="Q30" s="172" t="e">
        <f t="shared" si="0"/>
        <v>#DIV/0!</v>
      </c>
      <c r="R30" s="182" t="e">
        <f t="shared" si="1"/>
        <v>#DIV/0!</v>
      </c>
      <c r="S30" s="172"/>
      <c r="T30" s="183" t="e">
        <f t="shared" si="3"/>
        <v>#DIV/0!</v>
      </c>
      <c r="U30" s="172"/>
      <c r="V30" s="172"/>
      <c r="W30" s="182" t="e">
        <f t="shared" si="4"/>
        <v>#DIV/0!</v>
      </c>
    </row>
    <row r="31" spans="1:23" s="175" customFormat="1" ht="15">
      <c r="A31" s="174">
        <f t="shared" si="5"/>
        <v>27</v>
      </c>
      <c r="C31" s="176"/>
      <c r="D31" s="176"/>
      <c r="E31" s="174"/>
      <c r="F31" s="174"/>
      <c r="G31" s="174"/>
      <c r="H31" s="174"/>
      <c r="I31" s="177"/>
      <c r="J31" s="177"/>
      <c r="K31" s="177"/>
      <c r="L31" s="177"/>
      <c r="M31" s="177"/>
      <c r="N31" s="177"/>
      <c r="O31" s="177">
        <f t="shared" si="2"/>
        <v>0</v>
      </c>
      <c r="P31" s="177">
        <f t="shared" si="2"/>
        <v>0</v>
      </c>
      <c r="Q31" s="177" t="e">
        <f t="shared" si="0"/>
        <v>#DIV/0!</v>
      </c>
      <c r="R31" s="184" t="e">
        <f t="shared" si="1"/>
        <v>#DIV/0!</v>
      </c>
      <c r="S31" s="177"/>
      <c r="T31" s="185" t="e">
        <f t="shared" si="3"/>
        <v>#DIV/0!</v>
      </c>
      <c r="U31" s="177"/>
      <c r="V31" s="177"/>
      <c r="W31" s="184" t="e">
        <f t="shared" si="4"/>
        <v>#DIV/0!</v>
      </c>
    </row>
    <row r="32" spans="1:23" ht="15">
      <c r="A32" s="180">
        <f>+A31+1</f>
        <v>28</v>
      </c>
      <c r="C32" s="181"/>
      <c r="D32" s="181"/>
      <c r="E32" s="180"/>
      <c r="F32" s="180"/>
      <c r="G32" s="180"/>
      <c r="H32" s="180"/>
      <c r="I32" s="172"/>
      <c r="J32" s="172"/>
      <c r="K32" s="172"/>
      <c r="L32" s="172"/>
      <c r="M32" s="172"/>
      <c r="N32" s="172"/>
      <c r="O32" s="172">
        <f t="shared" si="2"/>
        <v>0</v>
      </c>
      <c r="P32" s="172">
        <f t="shared" si="2"/>
        <v>0</v>
      </c>
      <c r="Q32" s="172" t="e">
        <f t="shared" si="0"/>
        <v>#DIV/0!</v>
      </c>
      <c r="R32" s="182" t="e">
        <f t="shared" si="1"/>
        <v>#DIV/0!</v>
      </c>
      <c r="S32" s="172"/>
      <c r="T32" s="183" t="e">
        <f t="shared" si="3"/>
        <v>#DIV/0!</v>
      </c>
      <c r="U32" s="172"/>
      <c r="V32" s="172"/>
      <c r="W32" s="182" t="e">
        <f t="shared" si="4"/>
        <v>#DIV/0!</v>
      </c>
    </row>
    <row r="33" spans="1:23" s="175" customFormat="1" ht="15">
      <c r="A33" s="174">
        <f>+A32+1</f>
        <v>29</v>
      </c>
      <c r="C33" s="176"/>
      <c r="D33" s="176"/>
      <c r="E33" s="174"/>
      <c r="F33" s="174"/>
      <c r="G33" s="174"/>
      <c r="H33" s="174"/>
      <c r="I33" s="177"/>
      <c r="J33" s="177"/>
      <c r="K33" s="177"/>
      <c r="L33" s="177"/>
      <c r="M33" s="177"/>
      <c r="N33" s="177"/>
      <c r="O33" s="177">
        <f t="shared" si="2"/>
        <v>0</v>
      </c>
      <c r="P33" s="177">
        <f t="shared" si="2"/>
        <v>0</v>
      </c>
      <c r="Q33" s="177" t="e">
        <f t="shared" si="0"/>
        <v>#DIV/0!</v>
      </c>
      <c r="R33" s="184" t="e">
        <f t="shared" si="1"/>
        <v>#DIV/0!</v>
      </c>
      <c r="S33" s="177"/>
      <c r="T33" s="185" t="e">
        <f t="shared" si="3"/>
        <v>#DIV/0!</v>
      </c>
      <c r="U33" s="177"/>
      <c r="V33" s="177"/>
      <c r="W33" s="184" t="e">
        <f t="shared" si="4"/>
        <v>#DIV/0!</v>
      </c>
    </row>
    <row r="34" spans="1:23" ht="15">
      <c r="A34" s="180">
        <f>+A33+1</f>
        <v>30</v>
      </c>
      <c r="C34" s="181"/>
      <c r="D34" s="181"/>
      <c r="E34" s="180"/>
      <c r="F34" s="180"/>
      <c r="G34" s="180"/>
      <c r="H34" s="180"/>
      <c r="I34" s="172"/>
      <c r="J34" s="172"/>
      <c r="K34" s="172"/>
      <c r="L34" s="172"/>
      <c r="M34" s="172"/>
      <c r="N34" s="172"/>
      <c r="O34" s="172">
        <f t="shared" si="2"/>
        <v>0</v>
      </c>
      <c r="P34" s="172">
        <f t="shared" si="2"/>
        <v>0</v>
      </c>
      <c r="Q34" s="172" t="e">
        <f t="shared" si="0"/>
        <v>#DIV/0!</v>
      </c>
      <c r="R34" s="182" t="e">
        <f t="shared" si="1"/>
        <v>#DIV/0!</v>
      </c>
      <c r="S34" s="172"/>
      <c r="T34" s="183" t="e">
        <f t="shared" si="3"/>
        <v>#DIV/0!</v>
      </c>
      <c r="U34" s="172"/>
      <c r="V34" s="172"/>
      <c r="W34" s="182" t="e">
        <f t="shared" si="4"/>
        <v>#DIV/0!</v>
      </c>
    </row>
  </sheetData>
  <mergeCells count="20">
    <mergeCell ref="V2:V4"/>
    <mergeCell ref="W2:W4"/>
    <mergeCell ref="D2:D4"/>
    <mergeCell ref="F2:F4"/>
    <mergeCell ref="Q2:Q4"/>
    <mergeCell ref="H2:H4"/>
    <mergeCell ref="I3:J3"/>
    <mergeCell ref="K3:L3"/>
    <mergeCell ref="M3:N3"/>
    <mergeCell ref="O3:P3"/>
    <mergeCell ref="S3:T3"/>
    <mergeCell ref="I2:P2"/>
    <mergeCell ref="U2:U4"/>
    <mergeCell ref="A1:W1"/>
    <mergeCell ref="A2:A4"/>
    <mergeCell ref="B2:B4"/>
    <mergeCell ref="C2:C4"/>
    <mergeCell ref="E2:E4"/>
    <mergeCell ref="R2:R4"/>
    <mergeCell ref="G2: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2006-05-22T20:42:37Z</cp:lastPrinted>
  <dcterms:created xsi:type="dcterms:W3CDTF">2006-03-15T09:07:04Z</dcterms:created>
  <dcterms:modified xsi:type="dcterms:W3CDTF">2006-05-22T20:51:15Z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