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0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<sst xmlns="http://schemas.openxmlformats.org/spreadsheetml/2006/main" count="30" uniqueCount="24">
  <si>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HAFTALIK HASILAT ve SEYİRCİ RAPORU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</si>
  <si>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</si>
  <si>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</si>
  <si>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</si>
  <si>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</si>
  <si>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</si>
  <si>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</si>
  <si>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</si>
  <si>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</si>
  <si>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</si>
  <si>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</si>
  <si>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</si>
  <si>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</si>
  <si>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</si>
  <si>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</si>
  <si>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</si>
  <si>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</si>
  <si>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</si>
  <si>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</si>
  <si>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</si>
  <si>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FOCUS</t>
  </si>
  <si>
    <t>WOLF CREEK</t>
  </si>
  <si>
    <r>
      <t>HAFTA:</t>
    </r>
    <r>
      <rPr>
        <b/>
        <sz val="12"/>
        <rFont val="Arial"/>
        <family val="2"/>
      </rPr>
      <t xml:space="preserve"> 20</t>
    </r>
  </si>
  <si>
    <t>12 - 18 MAYIS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</si>
</sst>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257175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F14" sqref="F14"/>
    </sheetView>
  </sheetViews>
  <sheetFormatPr defaultColWidth="9.140625" defaultRowHeight="12.75"/>
  <cols>
    <col min="1" max="1" width="4.421875" style="0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7.7109375" style="6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2:3" s="6" customFormat="1" ht="6" customHeight="1" thickBot="1">
      <c r="B1" s="1"/>
      <c r="C1" s="1"/>
    </row>
    <row r="2" spans="2:16" s="6" customFormat="1" ht="23.25"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2:16" s="3" customFormat="1" ht="15.75">
      <c r="B3" s="16"/>
      <c r="C3" s="17"/>
      <c r="D3" s="14"/>
      <c r="E3" s="14"/>
      <c r="F3" s="14"/>
      <c r="G3" s="14"/>
      <c r="H3" s="14"/>
      <c r="I3" s="14"/>
      <c r="J3" s="14" t="s">
        <v>3</v>
      </c>
      <c r="K3" s="14"/>
      <c r="L3" s="14"/>
      <c r="M3" s="14"/>
      <c r="N3" s="14"/>
      <c r="O3" s="14"/>
      <c r="P3" s="13"/>
    </row>
    <row r="4" spans="2:16" s="3" customFormat="1" ht="15.75">
      <c r="B4" s="16"/>
      <c r="C4" s="15"/>
      <c r="D4" s="14"/>
      <c r="E4" s="14"/>
      <c r="F4" s="14"/>
      <c r="G4" s="14"/>
      <c r="H4" s="14"/>
      <c r="I4" s="14"/>
      <c r="J4" s="14" t="s">
        <v>22</v>
      </c>
      <c r="K4" s="14"/>
      <c r="L4" s="14"/>
      <c r="M4" s="14"/>
      <c r="N4" s="14"/>
      <c r="O4" s="14"/>
      <c r="P4" s="13"/>
    </row>
    <row r="5" spans="2:16" s="3" customFormat="1" ht="15">
      <c r="B5" s="16"/>
      <c r="C5" s="15"/>
      <c r="D5" s="14"/>
      <c r="E5" s="14"/>
      <c r="F5" s="14"/>
      <c r="G5" s="14"/>
      <c r="H5" s="14"/>
      <c r="I5" s="14"/>
      <c r="J5" s="14" t="s">
        <v>23</v>
      </c>
      <c r="K5" s="14"/>
      <c r="L5" s="14"/>
      <c r="M5" s="14"/>
      <c r="N5" s="14"/>
      <c r="O5" s="14"/>
      <c r="P5" s="13"/>
    </row>
    <row r="6" spans="2:16" s="6" customFormat="1" ht="14.2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2:16" s="6" customFormat="1" ht="18.75" thickBot="1"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3" s="6" customFormat="1" ht="6" customHeight="1" thickBot="1">
      <c r="B8" s="1"/>
      <c r="C8" s="1"/>
    </row>
    <row r="9" spans="1:16" s="3" customFormat="1" ht="18" customHeight="1">
      <c r="A9" s="32"/>
      <c r="B9" s="33"/>
      <c r="C9" s="87" t="s">
        <v>4</v>
      </c>
      <c r="D9" s="89" t="s">
        <v>5</v>
      </c>
      <c r="E9" s="89" t="s">
        <v>16</v>
      </c>
      <c r="F9" s="89" t="s">
        <v>17</v>
      </c>
      <c r="G9" s="96" t="s">
        <v>6</v>
      </c>
      <c r="H9" s="96" t="s">
        <v>7</v>
      </c>
      <c r="I9" s="96" t="s">
        <v>8</v>
      </c>
      <c r="J9" s="94" t="s">
        <v>14</v>
      </c>
      <c r="K9" s="92"/>
      <c r="L9" s="92"/>
      <c r="M9" s="95"/>
      <c r="N9" s="92" t="s">
        <v>9</v>
      </c>
      <c r="O9" s="92"/>
      <c r="P9" s="93"/>
    </row>
    <row r="10" spans="1:16" s="3" customFormat="1" ht="30" customHeight="1" thickBot="1">
      <c r="A10" s="34"/>
      <c r="B10" s="35"/>
      <c r="C10" s="88"/>
      <c r="D10" s="90"/>
      <c r="E10" s="91"/>
      <c r="F10" s="91"/>
      <c r="G10" s="97"/>
      <c r="H10" s="97"/>
      <c r="I10" s="97"/>
      <c r="J10" s="36" t="s">
        <v>10</v>
      </c>
      <c r="K10" s="37" t="s">
        <v>11</v>
      </c>
      <c r="L10" s="38" t="s">
        <v>12</v>
      </c>
      <c r="M10" s="39" t="s">
        <v>13</v>
      </c>
      <c r="N10" s="36" t="s">
        <v>10</v>
      </c>
      <c r="O10" s="37" t="s">
        <v>11</v>
      </c>
      <c r="P10" s="40" t="s">
        <v>13</v>
      </c>
    </row>
    <row r="11" spans="1:16" s="50" customFormat="1" ht="22.5" customHeight="1">
      <c r="A11" s="4">
        <v>1</v>
      </c>
      <c r="B11" s="41"/>
      <c r="C11" s="42" t="s">
        <v>21</v>
      </c>
      <c r="D11" s="43">
        <v>38814</v>
      </c>
      <c r="E11" s="44" t="s">
        <v>18</v>
      </c>
      <c r="F11" s="44" t="s">
        <v>19</v>
      </c>
      <c r="G11" s="45">
        <v>56</v>
      </c>
      <c r="H11" s="46">
        <v>15</v>
      </c>
      <c r="I11" s="46">
        <v>6</v>
      </c>
      <c r="J11" s="84">
        <v>3203</v>
      </c>
      <c r="K11" s="47">
        <v>658</v>
      </c>
      <c r="L11" s="48">
        <f>IF(J11&lt;&gt;0,K11/H11,"")</f>
        <v>43.86666666666667</v>
      </c>
      <c r="M11" s="49">
        <f>IF(J11&lt;&gt;0,J11/K11,"")</f>
        <v>4.867781155015198</v>
      </c>
      <c r="N11" s="79">
        <f>217941.5+99459+32613+17816.5+8424.5+3203</f>
        <v>379457.5</v>
      </c>
      <c r="O11" s="86">
        <f>30137+15034+5570+3956+2001+658</f>
        <v>57356</v>
      </c>
      <c r="P11" s="82">
        <f>IF(N11&lt;&gt;0,N11/O11,"")</f>
        <v>6.615829207057675</v>
      </c>
    </row>
    <row r="12" spans="1:16" s="5" customFormat="1" ht="22.5" customHeight="1">
      <c r="A12" s="4">
        <v>2</v>
      </c>
      <c r="B12" s="56"/>
      <c r="C12" s="64" t="s">
        <v>2</v>
      </c>
      <c r="D12" s="65">
        <v>38800</v>
      </c>
      <c r="E12" s="66" t="s">
        <v>18</v>
      </c>
      <c r="F12" s="66" t="s">
        <v>19</v>
      </c>
      <c r="G12" s="57">
        <v>58</v>
      </c>
      <c r="H12" s="58">
        <v>9</v>
      </c>
      <c r="I12" s="58">
        <v>8</v>
      </c>
      <c r="J12" s="85">
        <v>2540</v>
      </c>
      <c r="K12" s="71">
        <v>524</v>
      </c>
      <c r="L12" s="72">
        <f>IF(J12&lt;&gt;0,K12/H12,"")</f>
        <v>58.22222222222222</v>
      </c>
      <c r="M12" s="76">
        <f>IF(J12&lt;&gt;0,J12/K12,"")</f>
        <v>4.847328244274809</v>
      </c>
      <c r="N12" s="78">
        <f>350945.5+222517.5+139156.5+40897.5+38142.5+25481.5+16036.5+2540</f>
        <v>835717.5</v>
      </c>
      <c r="O12" s="51">
        <f>46256+31606+20219+8293+8608+6050+3760+524</f>
        <v>125316</v>
      </c>
      <c r="P12" s="81">
        <f>IF(N12&lt;&gt;0,N12/O12,"")</f>
        <v>6.668881068658432</v>
      </c>
    </row>
    <row r="13" spans="1:16" s="5" customFormat="1" ht="22.5" customHeight="1">
      <c r="A13" s="4">
        <v>3</v>
      </c>
      <c r="B13" s="22"/>
      <c r="C13" s="64" t="s">
        <v>1</v>
      </c>
      <c r="D13" s="65">
        <v>38793</v>
      </c>
      <c r="E13" s="66" t="s">
        <v>18</v>
      </c>
      <c r="F13" s="66" t="s">
        <v>20</v>
      </c>
      <c r="G13" s="57">
        <v>71</v>
      </c>
      <c r="H13" s="58">
        <v>1</v>
      </c>
      <c r="I13" s="58">
        <v>9</v>
      </c>
      <c r="J13" s="85">
        <v>299</v>
      </c>
      <c r="K13" s="71">
        <v>58</v>
      </c>
      <c r="L13" s="72">
        <f>IF(J13&lt;&gt;0,K13/H13,"")</f>
        <v>58</v>
      </c>
      <c r="M13" s="76">
        <f>IF(J13&lt;&gt;0,J13/K13,"")</f>
        <v>5.155172413793103</v>
      </c>
      <c r="N13" s="78">
        <f>139188.5+65126.5+15320+6439+3617+3772+4116+209.5+299</f>
        <v>238087.5</v>
      </c>
      <c r="O13" s="51">
        <f>20151+10232+2945+1343+1021+739+717+69+58</f>
        <v>37275</v>
      </c>
      <c r="P13" s="81">
        <f>IF(N13&lt;&gt;0,N13/O13,"")</f>
        <v>6.387323943661972</v>
      </c>
    </row>
    <row r="14" spans="1:16" s="5" customFormat="1" ht="22.5" customHeight="1">
      <c r="A14" s="4">
        <v>4</v>
      </c>
      <c r="B14" s="22"/>
      <c r="C14" s="64"/>
      <c r="D14" s="65"/>
      <c r="E14" s="66"/>
      <c r="F14" s="66"/>
      <c r="G14" s="57"/>
      <c r="H14" s="58"/>
      <c r="I14" s="58"/>
      <c r="J14" s="85"/>
      <c r="K14" s="71"/>
      <c r="L14" s="72"/>
      <c r="M14" s="76"/>
      <c r="N14" s="78"/>
      <c r="O14" s="52"/>
      <c r="P14" s="81"/>
    </row>
    <row r="15" spans="1:16" s="5" customFormat="1" ht="22.5" customHeight="1">
      <c r="A15" s="4">
        <v>5</v>
      </c>
      <c r="B15" s="22"/>
      <c r="C15" s="64"/>
      <c r="D15" s="65"/>
      <c r="E15" s="66"/>
      <c r="F15" s="66"/>
      <c r="G15" s="57"/>
      <c r="H15" s="58"/>
      <c r="I15" s="58"/>
      <c r="J15" s="85"/>
      <c r="K15" s="71"/>
      <c r="L15" s="72"/>
      <c r="M15" s="76"/>
      <c r="N15" s="78"/>
      <c r="O15" s="52"/>
      <c r="P15" s="81"/>
    </row>
    <row r="16" spans="1:16" s="2" customFormat="1" ht="22.5" customHeight="1">
      <c r="A16" s="4">
        <v>6</v>
      </c>
      <c r="B16" s="22"/>
      <c r="C16" s="64"/>
      <c r="D16" s="65"/>
      <c r="E16" s="66"/>
      <c r="F16" s="66"/>
      <c r="G16" s="57"/>
      <c r="H16" s="58"/>
      <c r="I16" s="58"/>
      <c r="J16" s="85"/>
      <c r="K16" s="71"/>
      <c r="L16" s="72"/>
      <c r="M16" s="76"/>
      <c r="N16" s="78"/>
      <c r="O16" s="51"/>
      <c r="P16" s="81"/>
    </row>
    <row r="17" spans="1:16" s="2" customFormat="1" ht="22.5" customHeight="1">
      <c r="A17" s="4">
        <v>7</v>
      </c>
      <c r="B17" s="22"/>
      <c r="C17" s="64"/>
      <c r="D17" s="65"/>
      <c r="E17" s="66"/>
      <c r="F17" s="66"/>
      <c r="G17" s="57"/>
      <c r="H17" s="58"/>
      <c r="I17" s="58"/>
      <c r="J17" s="85"/>
      <c r="K17" s="71"/>
      <c r="L17" s="72">
        <f>IF(J17&lt;&gt;0,K17/H17,"")</f>
      </c>
      <c r="M17" s="76">
        <f>IF(J17&lt;&gt;0,J17/K17,"")</f>
      </c>
      <c r="N17" s="78"/>
      <c r="O17" s="52"/>
      <c r="P17" s="81">
        <f>IF(N17&lt;&gt;0,N17/O17,"")</f>
      </c>
    </row>
    <row r="18" spans="1:16" s="2" customFormat="1" ht="22.5" customHeight="1">
      <c r="A18" s="4">
        <v>8</v>
      </c>
      <c r="B18" s="22"/>
      <c r="C18" s="64"/>
      <c r="D18" s="65"/>
      <c r="E18" s="66"/>
      <c r="F18" s="66"/>
      <c r="G18" s="57"/>
      <c r="H18" s="58"/>
      <c r="I18" s="58"/>
      <c r="J18" s="85"/>
      <c r="K18" s="71"/>
      <c r="L18" s="72">
        <f>IF(J18&lt;&gt;0,K18/H18,"")</f>
      </c>
      <c r="M18" s="76">
        <f>IF(J18&lt;&gt;0,J18/K18,"")</f>
      </c>
      <c r="N18" s="78"/>
      <c r="O18" s="51"/>
      <c r="P18" s="81">
        <f>IF(N18&lt;&gt;0,N18/O18,"")</f>
      </c>
    </row>
    <row r="19" spans="1:16" s="2" customFormat="1" ht="22.5" customHeight="1">
      <c r="A19" s="4">
        <v>9</v>
      </c>
      <c r="B19" s="23"/>
      <c r="C19" s="64"/>
      <c r="D19" s="65"/>
      <c r="E19" s="66"/>
      <c r="F19" s="66"/>
      <c r="G19" s="57"/>
      <c r="H19" s="58"/>
      <c r="I19" s="58"/>
      <c r="J19" s="85"/>
      <c r="K19" s="71"/>
      <c r="L19" s="72">
        <f>IF(J19&lt;&gt;0,K19/H19,"")</f>
      </c>
      <c r="M19" s="76">
        <f>IF(J19&lt;&gt;0,J19/K19,"")</f>
      </c>
      <c r="N19" s="78"/>
      <c r="O19" s="53"/>
      <c r="P19" s="81">
        <f>IF(N19&lt;&gt;0,N19/O19,"")</f>
      </c>
    </row>
    <row r="20" spans="1:16" s="2" customFormat="1" ht="22.5" customHeight="1" thickBot="1">
      <c r="A20" s="4">
        <v>10</v>
      </c>
      <c r="B20" s="24"/>
      <c r="C20" s="67"/>
      <c r="D20" s="68"/>
      <c r="E20" s="69"/>
      <c r="F20" s="69"/>
      <c r="G20" s="59"/>
      <c r="H20" s="60"/>
      <c r="I20" s="59"/>
      <c r="J20" s="73"/>
      <c r="K20" s="74"/>
      <c r="L20" s="75">
        <f>IF(J20&lt;&gt;0,K20/H20,"")</f>
      </c>
      <c r="M20" s="77">
        <f>IF(J20&lt;&gt;0,J20/K20,"")</f>
      </c>
      <c r="N20" s="80"/>
      <c r="O20" s="54"/>
      <c r="P20" s="83">
        <f>IF(N20&lt;&gt;0,N20/O20,"")</f>
      </c>
    </row>
    <row r="21" spans="2:3" s="6" customFormat="1" ht="6" customHeight="1" thickBot="1">
      <c r="B21" s="1"/>
      <c r="C21" s="1"/>
    </row>
    <row r="22" spans="1:16" s="50" customFormat="1" ht="22.5" customHeight="1" thickBot="1">
      <c r="A22" s="55"/>
      <c r="B22" s="61" t="s">
        <v>15</v>
      </c>
      <c r="C22" s="62"/>
      <c r="D22" s="62"/>
      <c r="E22" s="63"/>
      <c r="F22" s="63"/>
      <c r="G22" s="25">
        <f>SUM(G11:G20)</f>
        <v>185</v>
      </c>
      <c r="H22" s="25">
        <f>SUM(H11:H21)</f>
        <v>25</v>
      </c>
      <c r="I22" s="26"/>
      <c r="J22" s="27">
        <f>SUM(J11:J20)</f>
        <v>6042</v>
      </c>
      <c r="K22" s="28">
        <f>SUM(K11:K20)</f>
        <v>1240</v>
      </c>
      <c r="L22" s="29"/>
      <c r="M22" s="30"/>
      <c r="N22" s="27">
        <f>SUM(N11:N20)</f>
        <v>1453262.5</v>
      </c>
      <c r="O22" s="28">
        <f>SUM(O11:O20)</f>
        <v>219947</v>
      </c>
      <c r="P22" s="31"/>
    </row>
    <row r="23" s="6" customFormat="1" ht="12.75" customHeight="1"/>
    <row r="43" ht="12.75">
      <c r="D43" s="70"/>
    </row>
    <row r="44" ht="12.75">
      <c r="D44" s="70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2006-05-26T13:24:53Z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