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15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<sst xmlns="http://schemas.openxmlformats.org/spreadsheetml/2006/main" count="48" uniqueCount="33">
  <si>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HAFTASONU HASILAT ve SEYİRCİ RAPORU</t>
  </si>
  <si>
    <t>HOODWINKED</t>
  </si>
  <si>
    <t>CRY_WOLF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</si>
  <si>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</si>
  <si>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</si>
  <si>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</si>
  <si>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</si>
  <si>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</si>
  <si>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</si>
  <si>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</si>
  <si>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</si>
  <si>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</si>
  <si>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</si>
  <si>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</si>
  <si>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</si>
  <si>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</si>
  <si>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</si>
  <si>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</si>
  <si>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</si>
  <si>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</si>
  <si>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t>LADIES IN LAVENDER</t>
  </si>
  <si>
    <r>
      <t xml:space="preserve">HAZIRLAYAN: </t>
    </r>
    <r>
      <rPr>
        <b/>
        <sz val="12"/>
        <rFont val="Arial"/>
        <family val="2"/>
      </rPr>
      <t>Tolga AKINCI</t>
    </r>
  </si>
  <si>
    <t>PARADISE NOW</t>
  </si>
  <si>
    <t>Dağıtım</t>
  </si>
  <si>
    <t>Şirket</t>
  </si>
  <si>
    <t>WEINSTEIN CO.</t>
  </si>
  <si>
    <t>FOCUS</t>
  </si>
  <si>
    <t>LAKESHORE</t>
  </si>
  <si>
    <t>CELLULOID</t>
  </si>
  <si>
    <t>MEDYAVİZYON</t>
  </si>
  <si>
    <r>
      <t>HAFTASONU:</t>
    </r>
    <r>
      <rPr>
        <b/>
        <sz val="12"/>
        <rFont val="Arial"/>
        <family val="2"/>
      </rPr>
      <t xml:space="preserve"> 15</t>
    </r>
  </si>
  <si>
    <t>07 - 09 NİSAN 2006</t>
  </si>
  <si>
    <t>WOLF CREEK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</si>
</sst>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3" xfId="15" applyNumberFormat="1" applyFont="1" applyBorder="1" applyAlignment="1" applyProtection="1">
      <alignment vertical="center"/>
      <protection locked="0"/>
    </xf>
    <xf numFmtId="166" fontId="0" fillId="0" borderId="4" xfId="15" applyNumberFormat="1" applyFont="1" applyBorder="1" applyAlignment="1" applyProtection="1">
      <alignment vertical="center"/>
      <protection locked="0"/>
    </xf>
    <xf numFmtId="165" fontId="0" fillId="2" borderId="3" xfId="15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Border="1" applyAlignment="1" applyProtection="1">
      <alignment horizontal="right" vertical="center"/>
      <protection/>
    </xf>
    <xf numFmtId="167" fontId="0" fillId="0" borderId="4" xfId="19" applyNumberFormat="1" applyFont="1" applyBorder="1" applyAlignment="1" applyProtection="1">
      <alignment vertical="center"/>
      <protection/>
    </xf>
    <xf numFmtId="166" fontId="0" fillId="0" borderId="5" xfId="15" applyNumberFormat="1" applyFont="1" applyBorder="1" applyAlignment="1" applyProtection="1">
      <alignment vertical="center"/>
      <protection locked="0"/>
    </xf>
    <xf numFmtId="169" fontId="0" fillId="0" borderId="6" xfId="19" applyNumberFormat="1" applyFont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5" fontId="0" fillId="0" borderId="9" xfId="15" applyNumberFormat="1" applyFont="1" applyBorder="1" applyAlignment="1" applyProtection="1">
      <alignment vertical="center"/>
      <protection locked="0"/>
    </xf>
    <xf numFmtId="166" fontId="0" fillId="0" borderId="10" xfId="15" applyNumberFormat="1" applyFont="1" applyBorder="1" applyAlignment="1" applyProtection="1">
      <alignment vertical="center"/>
      <protection locked="0"/>
    </xf>
    <xf numFmtId="165" fontId="0" fillId="2" borderId="9" xfId="15" applyNumberFormat="1" applyFont="1" applyFill="1" applyBorder="1" applyAlignment="1" applyProtection="1">
      <alignment vertical="center"/>
      <protection/>
    </xf>
    <xf numFmtId="166" fontId="0" fillId="0" borderId="11" xfId="15" applyNumberFormat="1" applyFont="1" applyFill="1" applyBorder="1" applyAlignment="1" applyProtection="1">
      <alignment vertical="center"/>
      <protection/>
    </xf>
    <xf numFmtId="166" fontId="0" fillId="0" borderId="11" xfId="19" applyNumberFormat="1" applyFont="1" applyBorder="1" applyAlignment="1" applyProtection="1">
      <alignment horizontal="right" vertical="center"/>
      <protection/>
    </xf>
    <xf numFmtId="167" fontId="0" fillId="0" borderId="10" xfId="19" applyNumberFormat="1" applyFont="1" applyBorder="1" applyAlignment="1" applyProtection="1">
      <alignment vertical="center"/>
      <protection/>
    </xf>
    <xf numFmtId="168" fontId="0" fillId="0" borderId="10" xfId="19" applyNumberFormat="1" applyFont="1" applyBorder="1" applyAlignment="1" applyProtection="1">
      <alignment vertical="center"/>
      <protection/>
    </xf>
    <xf numFmtId="166" fontId="0" fillId="0" borderId="11" xfId="15" applyNumberFormat="1" applyFont="1" applyBorder="1" applyAlignment="1" applyProtection="1">
      <alignment vertical="center"/>
      <protection locked="0"/>
    </xf>
    <xf numFmtId="169" fontId="0" fillId="0" borderId="12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0" fontId="10" fillId="3" borderId="21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2" fillId="3" borderId="22" xfId="0" applyNumberFormat="1" applyFont="1" applyFill="1" applyBorder="1" applyAlignment="1" applyProtection="1">
      <alignment vertical="center"/>
      <protection/>
    </xf>
    <xf numFmtId="166" fontId="2" fillId="3" borderId="22" xfId="0" applyNumberFormat="1" applyFont="1" applyFill="1" applyBorder="1" applyAlignment="1" applyProtection="1">
      <alignment vertical="center"/>
      <protection/>
    </xf>
    <xf numFmtId="167" fontId="2" fillId="3" borderId="22" xfId="0" applyNumberFormat="1" applyFont="1" applyFill="1" applyBorder="1" applyAlignment="1" applyProtection="1">
      <alignment vertical="center"/>
      <protection/>
    </xf>
    <xf numFmtId="168" fontId="2" fillId="3" borderId="22" xfId="19" applyNumberFormat="1" applyFont="1" applyFill="1" applyBorder="1" applyAlignment="1" applyProtection="1">
      <alignment vertical="center"/>
      <protection/>
    </xf>
    <xf numFmtId="170" fontId="2" fillId="3" borderId="23" xfId="0" applyNumberFormat="1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3" fontId="2" fillId="3" borderId="24" xfId="0" applyNumberFormat="1" applyFont="1" applyFill="1" applyBorder="1" applyAlignment="1" applyProtection="1">
      <alignment horizontal="center" vertical="center"/>
      <protection/>
    </xf>
    <xf numFmtId="166" fontId="2" fillId="3" borderId="22" xfId="0" applyNumberFormat="1" applyFont="1" applyFill="1" applyBorder="1" applyAlignment="1" applyProtection="1">
      <alignment horizontal="right" vertical="center"/>
      <protection/>
    </xf>
    <xf numFmtId="165" fontId="2" fillId="3" borderId="24" xfId="0" applyNumberFormat="1" applyFont="1" applyFill="1" applyBorder="1" applyAlignment="1" applyProtection="1">
      <alignment vertical="center"/>
      <protection/>
    </xf>
    <xf numFmtId="166" fontId="2" fillId="3" borderId="24" xfId="0" applyNumberFormat="1" applyFont="1" applyFill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68" fontId="0" fillId="0" borderId="4" xfId="19" applyNumberFormat="1" applyFont="1" applyBorder="1" applyAlignment="1" applyProtection="1">
      <alignment vertical="center"/>
      <protection/>
    </xf>
    <xf numFmtId="164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65" fontId="0" fillId="0" borderId="19" xfId="15" applyNumberFormat="1" applyFont="1" applyBorder="1" applyAlignment="1" applyProtection="1">
      <alignment vertical="center"/>
      <protection locked="0"/>
    </xf>
    <xf numFmtId="166" fontId="0" fillId="0" borderId="20" xfId="15" applyNumberFormat="1" applyFont="1" applyBorder="1" applyAlignment="1" applyProtection="1">
      <alignment vertical="center"/>
      <protection locked="0"/>
    </xf>
    <xf numFmtId="165" fontId="0" fillId="2" borderId="19" xfId="15" applyNumberFormat="1" applyFont="1" applyFill="1" applyBorder="1" applyAlignment="1" applyProtection="1">
      <alignment vertical="center"/>
      <protection/>
    </xf>
    <xf numFmtId="166" fontId="0" fillId="0" borderId="35" xfId="15" applyNumberFormat="1" applyFont="1" applyFill="1" applyBorder="1" applyAlignment="1" applyProtection="1">
      <alignment vertical="center"/>
      <protection/>
    </xf>
    <xf numFmtId="166" fontId="0" fillId="0" borderId="35" xfId="19" applyNumberFormat="1" applyFont="1" applyBorder="1" applyAlignment="1" applyProtection="1">
      <alignment horizontal="right" vertical="center"/>
      <protection/>
    </xf>
    <xf numFmtId="167" fontId="0" fillId="0" borderId="20" xfId="19" applyNumberFormat="1" applyFont="1" applyBorder="1" applyAlignment="1" applyProtection="1">
      <alignment vertical="center"/>
      <protection/>
    </xf>
    <xf numFmtId="168" fontId="0" fillId="0" borderId="20" xfId="19" applyNumberFormat="1" applyFont="1" applyBorder="1" applyAlignment="1" applyProtection="1">
      <alignment vertical="center"/>
      <protection/>
    </xf>
    <xf numFmtId="166" fontId="0" fillId="0" borderId="35" xfId="15" applyNumberFormat="1" applyFont="1" applyBorder="1" applyAlignment="1" applyProtection="1">
      <alignment vertical="center"/>
      <protection locked="0"/>
    </xf>
    <xf numFmtId="169" fontId="0" fillId="0" borderId="36" xfId="19" applyNumberFormat="1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8" xfId="0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39" xfId="0" applyFont="1" applyFill="1" applyBorder="1" applyAlignment="1" applyProtection="1">
      <alignment vertical="center"/>
      <protection/>
    </xf>
    <xf numFmtId="43" fontId="2" fillId="3" borderId="40" xfId="15" applyFont="1" applyFill="1" applyBorder="1" applyAlignment="1" applyProtection="1">
      <alignment horizontal="left" vertical="center"/>
      <protection/>
    </xf>
    <xf numFmtId="43" fontId="2" fillId="3" borderId="41" xfId="15" applyFont="1" applyFill="1" applyBorder="1" applyAlignment="1" applyProtection="1">
      <alignment horizontal="left" vertical="center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R12" sqref="R12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</row>
    <row r="3" spans="2:24" s="3" customFormat="1" ht="15.75">
      <c r="B3" s="70"/>
      <c r="C3" s="45"/>
      <c r="D3" s="63"/>
      <c r="E3" s="63"/>
      <c r="F3" s="63"/>
      <c r="G3" s="63"/>
      <c r="H3" s="63"/>
      <c r="I3" s="63"/>
      <c r="J3" s="63" t="s">
        <v>21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2:24" s="3" customFormat="1" ht="15.75">
      <c r="B4" s="70"/>
      <c r="C4" s="46"/>
      <c r="D4" s="63"/>
      <c r="E4" s="63"/>
      <c r="F4" s="63"/>
      <c r="G4" s="63"/>
      <c r="H4" s="63"/>
      <c r="I4" s="63"/>
      <c r="J4" s="63" t="s">
        <v>30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</row>
    <row r="5" spans="2:24" s="3" customFormat="1" ht="15">
      <c r="B5" s="70"/>
      <c r="C5" s="46"/>
      <c r="D5" s="63"/>
      <c r="E5" s="63"/>
      <c r="F5" s="63"/>
      <c r="G5" s="63"/>
      <c r="H5" s="63"/>
      <c r="I5" s="63"/>
      <c r="J5" s="65" t="s">
        <v>31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</row>
    <row r="6" spans="2:24" ht="14.25">
      <c r="B6" s="7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63"/>
      <c r="X6" s="64"/>
    </row>
    <row r="7" spans="2:24" ht="18.75" thickBot="1">
      <c r="B7" s="72"/>
      <c r="C7" s="66" t="s">
        <v>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</row>
    <row r="8" spans="2:3" ht="6" customHeight="1" thickBot="1">
      <c r="B8" s="1"/>
      <c r="C8" s="1"/>
    </row>
    <row r="9" spans="1:24" s="3" customFormat="1" ht="18" customHeight="1">
      <c r="A9" s="4"/>
      <c r="B9" s="34"/>
      <c r="C9" s="95" t="s">
        <v>4</v>
      </c>
      <c r="D9" s="97" t="s">
        <v>5</v>
      </c>
      <c r="E9" s="97" t="s">
        <v>23</v>
      </c>
      <c r="F9" s="97" t="s">
        <v>24</v>
      </c>
      <c r="G9" s="99" t="s">
        <v>6</v>
      </c>
      <c r="H9" s="99" t="s">
        <v>7</v>
      </c>
      <c r="I9" s="99" t="s">
        <v>8</v>
      </c>
      <c r="J9" s="104" t="s">
        <v>9</v>
      </c>
      <c r="K9" s="105"/>
      <c r="L9" s="104" t="s">
        <v>10</v>
      </c>
      <c r="M9" s="105"/>
      <c r="N9" s="104" t="s">
        <v>11</v>
      </c>
      <c r="O9" s="105"/>
      <c r="P9" s="106" t="s">
        <v>18</v>
      </c>
      <c r="Q9" s="101"/>
      <c r="R9" s="101"/>
      <c r="S9" s="107"/>
      <c r="T9" s="104" t="s">
        <v>16</v>
      </c>
      <c r="U9" s="105"/>
      <c r="V9" s="101" t="s">
        <v>17</v>
      </c>
      <c r="W9" s="101"/>
      <c r="X9" s="102"/>
    </row>
    <row r="10" spans="1:24" s="3" customFormat="1" ht="30" customHeight="1" thickBot="1">
      <c r="A10" s="5"/>
      <c r="B10" s="35"/>
      <c r="C10" s="96"/>
      <c r="D10" s="98"/>
      <c r="E10" s="98"/>
      <c r="F10" s="98"/>
      <c r="G10" s="100"/>
      <c r="H10" s="100"/>
      <c r="I10" s="103"/>
      <c r="J10" s="36" t="s">
        <v>12</v>
      </c>
      <c r="K10" s="37" t="s">
        <v>3</v>
      </c>
      <c r="L10" s="36" t="s">
        <v>12</v>
      </c>
      <c r="M10" s="37" t="s">
        <v>3</v>
      </c>
      <c r="N10" s="36" t="s">
        <v>12</v>
      </c>
      <c r="O10" s="37" t="s">
        <v>3</v>
      </c>
      <c r="P10" s="38" t="s">
        <v>12</v>
      </c>
      <c r="Q10" s="39" t="s">
        <v>3</v>
      </c>
      <c r="R10" s="40" t="s">
        <v>13</v>
      </c>
      <c r="S10" s="41" t="s">
        <v>14</v>
      </c>
      <c r="T10" s="42" t="s">
        <v>12</v>
      </c>
      <c r="U10" s="43" t="s">
        <v>15</v>
      </c>
      <c r="V10" s="38" t="s">
        <v>12</v>
      </c>
      <c r="W10" s="39" t="s">
        <v>3</v>
      </c>
      <c r="X10" s="44" t="s">
        <v>14</v>
      </c>
    </row>
    <row r="11" spans="1:24" s="33" customFormat="1" ht="22.5" customHeight="1">
      <c r="A11" s="91">
        <v>1</v>
      </c>
      <c r="B11" s="58"/>
      <c r="C11" s="6" t="s">
        <v>32</v>
      </c>
      <c r="D11" s="7">
        <v>38814</v>
      </c>
      <c r="E11" s="88" t="s">
        <v>29</v>
      </c>
      <c r="F11" s="88" t="s">
        <v>25</v>
      </c>
      <c r="G11" s="8">
        <v>56</v>
      </c>
      <c r="H11" s="9">
        <v>56</v>
      </c>
      <c r="I11" s="9">
        <v>1</v>
      </c>
      <c r="J11" s="10">
        <v>25762.5</v>
      </c>
      <c r="K11" s="11">
        <v>3541</v>
      </c>
      <c r="L11" s="10">
        <v>62029</v>
      </c>
      <c r="M11" s="11">
        <v>7840</v>
      </c>
      <c r="N11" s="10">
        <v>65875.5</v>
      </c>
      <c r="O11" s="11">
        <v>8397</v>
      </c>
      <c r="P11" s="12">
        <f>+J11+L11+N11</f>
        <v>153667</v>
      </c>
      <c r="Q11" s="13">
        <f>+K11+M11+O11</f>
        <v>19778</v>
      </c>
      <c r="R11" s="14">
        <f>IF(P11&lt;&gt;0,Q11/H11,"")</f>
        <v>353.17857142857144</v>
      </c>
      <c r="S11" s="15">
        <f>IF(P11&lt;&gt;0,P11/Q11,"")</f>
        <v>7.769592476489028</v>
      </c>
      <c r="T11" s="10"/>
      <c r="U11" s="73"/>
      <c r="V11" s="10">
        <v>153667</v>
      </c>
      <c r="W11" s="16">
        <v>19778</v>
      </c>
      <c r="X11" s="17">
        <f>IF(V11&lt;&gt;0,V11/W11,"")</f>
        <v>7.769592476489028</v>
      </c>
    </row>
    <row r="12" spans="1:24" s="33" customFormat="1" ht="22.5" customHeight="1">
      <c r="A12" s="91">
        <v>2</v>
      </c>
      <c r="B12" s="59"/>
      <c r="C12" s="18" t="s">
        <v>1</v>
      </c>
      <c r="D12" s="19">
        <v>38800</v>
      </c>
      <c r="E12" s="89" t="s">
        <v>29</v>
      </c>
      <c r="F12" s="89" t="s">
        <v>25</v>
      </c>
      <c r="G12" s="20">
        <v>58</v>
      </c>
      <c r="H12" s="21">
        <v>58</v>
      </c>
      <c r="I12" s="21">
        <v>3</v>
      </c>
      <c r="J12" s="22">
        <v>16024</v>
      </c>
      <c r="K12" s="23">
        <v>2624</v>
      </c>
      <c r="L12" s="22">
        <v>42275.5</v>
      </c>
      <c r="M12" s="23">
        <v>5780</v>
      </c>
      <c r="N12" s="22">
        <v>47994.5</v>
      </c>
      <c r="O12" s="23">
        <v>6412</v>
      </c>
      <c r="P12" s="24">
        <f>+J12+L12+N12</f>
        <v>106294</v>
      </c>
      <c r="Q12" s="25">
        <f>+K12+M12+O12</f>
        <v>14816</v>
      </c>
      <c r="R12" s="26">
        <f>IF(P12&lt;&gt;0,Q12/H12,"")</f>
        <v>255.44827586206895</v>
      </c>
      <c r="S12" s="27">
        <f>IF(P12&lt;&gt;0,P12/Q12,"")</f>
        <v>7.174271058315335</v>
      </c>
      <c r="T12" s="22">
        <v>171576</v>
      </c>
      <c r="U12" s="28">
        <f>IF(T12&lt;&gt;0,-(T12-P12)/T12,"")</f>
        <v>-0.3804844500396326</v>
      </c>
      <c r="V12" s="22">
        <f>573463+106294</f>
        <v>679757</v>
      </c>
      <c r="W12" s="29">
        <f>77862+14816</f>
        <v>92678</v>
      </c>
      <c r="X12" s="30">
        <f>IF(V12&lt;&gt;0,V12/W12,"")</f>
        <v>7.334610155592482</v>
      </c>
    </row>
    <row r="13" spans="1:24" s="33" customFormat="1" ht="22.5" customHeight="1">
      <c r="A13" s="91">
        <v>3</v>
      </c>
      <c r="B13" s="59"/>
      <c r="C13" s="18" t="s">
        <v>2</v>
      </c>
      <c r="D13" s="19">
        <v>38793</v>
      </c>
      <c r="E13" s="89" t="s">
        <v>29</v>
      </c>
      <c r="F13" s="89" t="s">
        <v>26</v>
      </c>
      <c r="G13" s="20">
        <v>71</v>
      </c>
      <c r="H13" s="21">
        <v>21</v>
      </c>
      <c r="I13" s="21">
        <v>4</v>
      </c>
      <c r="J13" s="22">
        <v>1008.5</v>
      </c>
      <c r="K13" s="23">
        <v>211</v>
      </c>
      <c r="L13" s="22">
        <v>1440.5</v>
      </c>
      <c r="M13" s="23">
        <v>305</v>
      </c>
      <c r="N13" s="22">
        <v>1642</v>
      </c>
      <c r="O13" s="23">
        <v>337</v>
      </c>
      <c r="P13" s="24">
        <f>+J13+L13+N13</f>
        <v>4091</v>
      </c>
      <c r="Q13" s="25">
        <f>+K13+M13+O13</f>
        <v>853</v>
      </c>
      <c r="R13" s="26">
        <f>IF(P13&lt;&gt;0,Q13/H13,"")</f>
        <v>40.61904761904762</v>
      </c>
      <c r="S13" s="27">
        <f>IF(P13&lt;&gt;0,P13/Q13,"")</f>
        <v>4.79601406799531</v>
      </c>
      <c r="T13" s="22">
        <v>9479</v>
      </c>
      <c r="U13" s="28">
        <f>IF(T13&lt;&gt;0,-(T13-P13)/T13,"")</f>
        <v>-0.5684143897035552</v>
      </c>
      <c r="V13" s="22">
        <f>219635+4091</f>
        <v>223726</v>
      </c>
      <c r="W13" s="29">
        <f>33328+853</f>
        <v>34181</v>
      </c>
      <c r="X13" s="30">
        <f>IF(V13&lt;&gt;0,V13/W13,"")</f>
        <v>6.545332202100582</v>
      </c>
    </row>
    <row r="14" spans="1:24" s="33" customFormat="1" ht="22.5" customHeight="1">
      <c r="A14" s="91">
        <v>4</v>
      </c>
      <c r="B14" s="59"/>
      <c r="C14" s="18" t="s">
        <v>22</v>
      </c>
      <c r="D14" s="19">
        <v>38639</v>
      </c>
      <c r="E14" s="89" t="s">
        <v>29</v>
      </c>
      <c r="F14" s="89" t="s">
        <v>28</v>
      </c>
      <c r="G14" s="20">
        <v>4</v>
      </c>
      <c r="H14" s="21">
        <v>1</v>
      </c>
      <c r="I14" s="21">
        <v>9</v>
      </c>
      <c r="J14" s="22">
        <v>248.5</v>
      </c>
      <c r="K14" s="23">
        <v>58</v>
      </c>
      <c r="L14" s="22">
        <v>393</v>
      </c>
      <c r="M14" s="23">
        <v>90</v>
      </c>
      <c r="N14" s="22">
        <v>642.5</v>
      </c>
      <c r="O14" s="23">
        <v>149</v>
      </c>
      <c r="P14" s="24">
        <f>+J14+L14+N14</f>
        <v>1284</v>
      </c>
      <c r="Q14" s="25">
        <f>+K14+M14+O14</f>
        <v>297</v>
      </c>
      <c r="R14" s="26">
        <f>IF(P14&lt;&gt;0,Q14/H14,"")</f>
        <v>297</v>
      </c>
      <c r="S14" s="27">
        <f>IF(P14&lt;&gt;0,P14/Q14,"")</f>
        <v>4.3232323232323235</v>
      </c>
      <c r="T14" s="22">
        <v>670.5</v>
      </c>
      <c r="U14" s="28">
        <f>IF(T14&lt;&gt;0,-(T14-P14)/T14,"")</f>
        <v>0.9149888143176734</v>
      </c>
      <c r="V14" s="22">
        <f>26531.5+1284</f>
        <v>27815.5</v>
      </c>
      <c r="W14" s="29">
        <f>3749+297</f>
        <v>4046</v>
      </c>
      <c r="X14" s="30">
        <f>IF(V14&lt;&gt;0,V14/W14,"")</f>
        <v>6.874814631735047</v>
      </c>
    </row>
    <row r="15" spans="1:24" s="33" customFormat="1" ht="22.5" customHeight="1">
      <c r="A15" s="91">
        <v>5</v>
      </c>
      <c r="B15" s="59"/>
      <c r="C15" s="18" t="s">
        <v>20</v>
      </c>
      <c r="D15" s="19">
        <v>38793</v>
      </c>
      <c r="E15" s="89" t="s">
        <v>29</v>
      </c>
      <c r="F15" s="89" t="s">
        <v>27</v>
      </c>
      <c r="G15" s="20">
        <v>2</v>
      </c>
      <c r="H15" s="21">
        <v>2</v>
      </c>
      <c r="I15" s="21">
        <v>4</v>
      </c>
      <c r="J15" s="22">
        <v>217</v>
      </c>
      <c r="K15" s="23">
        <v>27</v>
      </c>
      <c r="L15" s="22">
        <v>89</v>
      </c>
      <c r="M15" s="23">
        <v>11</v>
      </c>
      <c r="N15" s="22">
        <v>137</v>
      </c>
      <c r="O15" s="23">
        <v>17</v>
      </c>
      <c r="P15" s="24">
        <f>+J15+L15+N15</f>
        <v>443</v>
      </c>
      <c r="Q15" s="25">
        <f>+K15+M15+O15</f>
        <v>55</v>
      </c>
      <c r="R15" s="26">
        <f>IF(P15&lt;&gt;0,Q15/H15,"")</f>
        <v>27.5</v>
      </c>
      <c r="S15" s="27">
        <f>IF(P15&lt;&gt;0,P15/Q15,"")</f>
        <v>8.054545454545455</v>
      </c>
      <c r="T15" s="22">
        <v>817</v>
      </c>
      <c r="U15" s="28">
        <f>IF(T15&lt;&gt;0,-(T15-P15)/T15,"")</f>
        <v>-0.45777233782129745</v>
      </c>
      <c r="V15" s="22">
        <f>26545.5+443</f>
        <v>26988.5</v>
      </c>
      <c r="W15" s="29">
        <f>2953+55</f>
        <v>3008</v>
      </c>
      <c r="X15" s="30">
        <f>IF(V15&lt;&gt;0,V15/W15,"")</f>
        <v>8.972240691489361</v>
      </c>
    </row>
    <row r="16" spans="1:24" s="33" customFormat="1" ht="22.5" customHeight="1">
      <c r="A16" s="91">
        <v>6</v>
      </c>
      <c r="B16" s="59"/>
      <c r="C16" s="18"/>
      <c r="D16" s="19"/>
      <c r="E16" s="89"/>
      <c r="F16" s="89"/>
      <c r="G16" s="20"/>
      <c r="H16" s="21"/>
      <c r="I16" s="21"/>
      <c r="J16" s="22"/>
      <c r="K16" s="23"/>
      <c r="L16" s="22"/>
      <c r="M16" s="23"/>
      <c r="N16" s="22"/>
      <c r="O16" s="23"/>
      <c r="P16" s="24"/>
      <c r="Q16" s="25"/>
      <c r="R16" s="26">
        <f aca="true" t="shared" si="0" ref="R12:R20">IF(P16&lt;&gt;0,Q16/H16,"")</f>
      </c>
      <c r="S16" s="27">
        <f aca="true" t="shared" si="1" ref="S12:S20">IF(P16&lt;&gt;0,P16/Q16,"")</f>
      </c>
      <c r="T16" s="22"/>
      <c r="U16" s="28"/>
      <c r="V16" s="22"/>
      <c r="W16" s="29"/>
      <c r="X16" s="30">
        <f aca="true" t="shared" si="2" ref="X12:X20">IF(V16&lt;&gt;0,V16/W16,"")</f>
      </c>
    </row>
    <row r="17" spans="1:24" s="33" customFormat="1" ht="22.5" customHeight="1">
      <c r="A17" s="91">
        <v>7</v>
      </c>
      <c r="B17" s="59"/>
      <c r="C17" s="18"/>
      <c r="D17" s="19"/>
      <c r="E17" s="89"/>
      <c r="F17" s="89"/>
      <c r="G17" s="20"/>
      <c r="H17" s="21"/>
      <c r="I17" s="21"/>
      <c r="J17" s="22"/>
      <c r="K17" s="23"/>
      <c r="L17" s="22"/>
      <c r="M17" s="23"/>
      <c r="N17" s="22"/>
      <c r="O17" s="23"/>
      <c r="P17" s="24"/>
      <c r="Q17" s="25"/>
      <c r="R17" s="26">
        <f t="shared" si="0"/>
      </c>
      <c r="S17" s="27">
        <f t="shared" si="1"/>
      </c>
      <c r="T17" s="22"/>
      <c r="U17" s="28"/>
      <c r="V17" s="22"/>
      <c r="W17" s="29"/>
      <c r="X17" s="30">
        <f t="shared" si="2"/>
      </c>
    </row>
    <row r="18" spans="1:24" s="33" customFormat="1" ht="22.5" customHeight="1">
      <c r="A18" s="91">
        <v>8</v>
      </c>
      <c r="B18" s="59"/>
      <c r="C18" s="18"/>
      <c r="D18" s="19"/>
      <c r="E18" s="89"/>
      <c r="F18" s="89"/>
      <c r="G18" s="20"/>
      <c r="H18" s="21"/>
      <c r="I18" s="21"/>
      <c r="J18" s="22"/>
      <c r="K18" s="23"/>
      <c r="L18" s="22"/>
      <c r="M18" s="23"/>
      <c r="N18" s="22"/>
      <c r="O18" s="23"/>
      <c r="P18" s="24"/>
      <c r="Q18" s="25"/>
      <c r="R18" s="26">
        <f t="shared" si="0"/>
      </c>
      <c r="S18" s="27">
        <f t="shared" si="1"/>
      </c>
      <c r="T18" s="22"/>
      <c r="U18" s="28"/>
      <c r="V18" s="22"/>
      <c r="W18" s="29"/>
      <c r="X18" s="30">
        <f t="shared" si="2"/>
      </c>
    </row>
    <row r="19" spans="1:24" s="33" customFormat="1" ht="22.5" customHeight="1">
      <c r="A19" s="91">
        <v>9</v>
      </c>
      <c r="B19" s="59"/>
      <c r="C19" s="18"/>
      <c r="D19" s="19"/>
      <c r="E19" s="89"/>
      <c r="F19" s="89"/>
      <c r="G19" s="20"/>
      <c r="H19" s="21"/>
      <c r="I19" s="21"/>
      <c r="J19" s="22"/>
      <c r="K19" s="23"/>
      <c r="L19" s="22"/>
      <c r="M19" s="23"/>
      <c r="N19" s="22"/>
      <c r="O19" s="23"/>
      <c r="P19" s="24"/>
      <c r="Q19" s="25"/>
      <c r="R19" s="26">
        <f t="shared" si="0"/>
      </c>
      <c r="S19" s="27">
        <f t="shared" si="1"/>
      </c>
      <c r="T19" s="22"/>
      <c r="U19" s="28"/>
      <c r="V19" s="22"/>
      <c r="W19" s="29"/>
      <c r="X19" s="30">
        <f t="shared" si="2"/>
      </c>
    </row>
    <row r="20" spans="1:24" s="33" customFormat="1" ht="22.5" customHeight="1" thickBot="1">
      <c r="A20" s="91">
        <v>10</v>
      </c>
      <c r="B20" s="86"/>
      <c r="C20" s="87"/>
      <c r="D20" s="74"/>
      <c r="E20" s="90"/>
      <c r="F20" s="90"/>
      <c r="G20" s="75"/>
      <c r="H20" s="76"/>
      <c r="I20" s="75"/>
      <c r="J20" s="77"/>
      <c r="K20" s="78"/>
      <c r="L20" s="77"/>
      <c r="M20" s="78"/>
      <c r="N20" s="77"/>
      <c r="O20" s="78"/>
      <c r="P20" s="79"/>
      <c r="Q20" s="80"/>
      <c r="R20" s="81">
        <f t="shared" si="0"/>
      </c>
      <c r="S20" s="82">
        <f t="shared" si="1"/>
      </c>
      <c r="T20" s="77"/>
      <c r="U20" s="83"/>
      <c r="V20" s="77"/>
      <c r="W20" s="84"/>
      <c r="X20" s="85">
        <f t="shared" si="2"/>
      </c>
    </row>
    <row r="21" spans="2:3" ht="6" customHeight="1" thickBot="1">
      <c r="B21" s="1"/>
      <c r="C21" s="1"/>
    </row>
    <row r="22" spans="1:24" s="33" customFormat="1" ht="22.5" customHeight="1" thickBot="1">
      <c r="A22" s="31"/>
      <c r="B22" s="92" t="s">
        <v>19</v>
      </c>
      <c r="C22" s="93"/>
      <c r="D22" s="93"/>
      <c r="E22" s="94"/>
      <c r="F22" s="94"/>
      <c r="G22" s="54">
        <f>SUM(G11:G20)</f>
        <v>191</v>
      </c>
      <c r="H22" s="54">
        <f>SUM(H11:H20)</f>
        <v>138</v>
      </c>
      <c r="I22" s="53"/>
      <c r="J22" s="48"/>
      <c r="K22" s="49"/>
      <c r="L22" s="48"/>
      <c r="M22" s="49"/>
      <c r="N22" s="48"/>
      <c r="O22" s="49"/>
      <c r="P22" s="56">
        <f>SUM(P11:P20)</f>
        <v>265779</v>
      </c>
      <c r="Q22" s="57">
        <f>SUM(Q11:Q20)</f>
        <v>35799</v>
      </c>
      <c r="R22" s="55"/>
      <c r="S22" s="50"/>
      <c r="T22" s="48"/>
      <c r="U22" s="51"/>
      <c r="V22" s="56">
        <f>SUM(V11:V20)</f>
        <v>1111954</v>
      </c>
      <c r="W22" s="57">
        <f>SUM(W11:W20)</f>
        <v>153691</v>
      </c>
      <c r="X22" s="5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32"/>
    </row>
    <row r="44" ht="12.75" customHeight="1">
      <c r="D44" s="3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</cp:lastModifiedBy>
  <cp:lastPrinted>2006-04-10T12:01:29Z</cp:lastPrinted>
  <dcterms:created xsi:type="dcterms:W3CDTF">2006-03-27T14:17:33Z</dcterms:created>
  <dcterms:modified xsi:type="dcterms:W3CDTF">2006-04-10T12:06:46Z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