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80" windowHeight="12525" activeTab="0"/>
  </bookViews>
  <sheets>
    <sheet name="17 Feb 06 - 23 Feb 06 (WK 08)" sheetId="1" r:id="rId1"/>
    <sheet name="30 Dec 05 - 23 FEb 06 (ALL 08)" sheetId="2" r:id="rId2"/>
  </sheets>
  <definedNames>
    <definedName name="ADM" localSheetId="1">'30 Dec 05 - 23 FEb 06 (ALL 08)'!$J$4</definedName>
    <definedName name="ADM">#REF!</definedName>
    <definedName name="ADM_TOTAL" localSheetId="1">'30 Dec 05 - 23 FEb 06 (ALL 08)'!$J$34</definedName>
    <definedName name="ADM_TOTAL">#REF!</definedName>
    <definedName name="ADM20" localSheetId="1">'30 Dec 05 - 23 FEb 06 (ALL 08)'!#REF!</definedName>
    <definedName name="ADM20">#REF!</definedName>
    <definedName name="DIST" localSheetId="1">'30 Dec 05 - 23 FEb 06 (ALL 08)'!$D$4</definedName>
    <definedName name="DIST">#REF!</definedName>
    <definedName name="DIST_TOTAL" localSheetId="1">'30 Dec 05 - 23 FEb 06 (ALL 08)'!$D$34</definedName>
    <definedName name="DIST_TOTAL">#REF!</definedName>
    <definedName name="DIST20" localSheetId="1">'30 Dec 05 - 23 FEb 06 (ALL 08)'!#REF!</definedName>
    <definedName name="DIST20">#REF!</definedName>
    <definedName name="GBO" localSheetId="1">'30 Dec 05 - 23 FEb 06 (ALL 08)'!$I$4</definedName>
    <definedName name="GBO">#REF!</definedName>
    <definedName name="GBO_TOTAL" localSheetId="1">'30 Dec 05 - 23 FEb 06 (ALL 08)'!$I$34</definedName>
    <definedName name="GBO_TOTAL">#REF!</definedName>
    <definedName name="GBO20" localSheetId="1">'30 Dec 05 - 23 FEb 06 (ALL 08)'!#REF!</definedName>
    <definedName name="GBO20">#REF!</definedName>
    <definedName name="_xlnm.Print_Titles" localSheetId="0">'17 Feb 06 - 23 Feb 06 (WK 08)'!$1:$4</definedName>
    <definedName name="_xlnm.Print_Titles" localSheetId="1">'30 Dec 05 - 23 FEb 06 (ALL 08)'!$1:$4</definedName>
    <definedName name="SB" localSheetId="1">'30 Dec 05 - 23 FEb 06 (ALL 08)'!$A$4</definedName>
    <definedName name="SB">#REF!</definedName>
    <definedName name="SS" localSheetId="1">'30 Dec 05 - 23 FEb 06 (ALL 08)'!$K$33</definedName>
    <definedName name="SS">#REF!</definedName>
    <definedName name="WEADM" localSheetId="0">'17 Feb 06 - 23 Feb 06 (WK 08)'!$J$4</definedName>
    <definedName name="WEADM">#REF!</definedName>
    <definedName name="WEADM_TOTAL" localSheetId="0">'17 Feb 06 - 23 Feb 06 (WK 08)'!$J$55</definedName>
    <definedName name="WEADM_TOTAL">#REF!</definedName>
    <definedName name="WEDIST" localSheetId="0">'17 Feb 06 - 23 Feb 06 (WK 08)'!$D$4</definedName>
    <definedName name="WEDIST">#REF!</definedName>
    <definedName name="WEDIST_TOTAL" localSheetId="0">'17 Feb 06 - 23 Feb 06 (WK 08)'!$D$55</definedName>
    <definedName name="WEDIST_TOTAL">#REF!</definedName>
    <definedName name="WESB" localSheetId="0">'17 Feb 06 - 23 Feb 06 (WK 08)'!$A$4</definedName>
    <definedName name="WESB">#REF!</definedName>
    <definedName name="WESS" localSheetId="0">'17 Feb 06 - 23 Feb 06 (WK 08)'!#REF!</definedName>
    <definedName name="WESS">#REF!</definedName>
  </definedNames>
  <calcPr fullCalcOnLoad="1"/>
</workbook>
</file>

<file path=xl/sharedStrings.xml><?xml version="1.0" encoding="utf-8"?>
<sst xmlns="http://schemas.openxmlformats.org/spreadsheetml/2006/main" count="275" uniqueCount="119">
  <si>
    <r>
      <t xml:space="preserve">TURKEY WEEKLY BOX OFFICE REPORT
</t>
    </r>
    <r>
      <rPr>
        <sz val="16"/>
        <color indexed="9"/>
        <rFont val="Albertus Extra Bold"/>
        <family val="2"/>
      </rPr>
      <t>17 FEB '06 ~ 23 FEB '06</t>
    </r>
  </si>
  <si>
    <t>T I T L E</t>
  </si>
  <si>
    <t>DISTRIBUTOR</t>
  </si>
  <si>
    <t>COMPANY</t>
  </si>
  <si>
    <t>RELEASE DATE</t>
  </si>
  <si>
    <t>WEEKS IN REL</t>
  </si>
  <si>
    <t># OF SCR</t>
  </si>
  <si>
    <t>THIS WEEK</t>
  </si>
  <si>
    <t xml:space="preserve">         CUMULATIVE  </t>
  </si>
  <si>
    <t>AVG.TICKET PRICE</t>
  </si>
  <si>
    <t>G.B.O. YTL</t>
  </si>
  <si>
    <t>ADMISSION</t>
  </si>
  <si>
    <t>KURTLAR VADISI IRAK</t>
  </si>
  <si>
    <t>KENDA</t>
  </si>
  <si>
    <t>PANA</t>
  </si>
  <si>
    <t>HACIVAT KARAGOZ NEDEN OLDURULDU</t>
  </si>
  <si>
    <t>IFR</t>
  </si>
  <si>
    <t>BABAM VE OGLUM</t>
  </si>
  <si>
    <t>OZEN</t>
  </si>
  <si>
    <t>AVSAR</t>
  </si>
  <si>
    <t>DABBE</t>
  </si>
  <si>
    <t>J PLAN</t>
  </si>
  <si>
    <t>MEMOIRS OF A GEISHA</t>
  </si>
  <si>
    <t>WB</t>
  </si>
  <si>
    <t>COLUMBIA</t>
  </si>
  <si>
    <t>PRIDE &amp; PREJUDICE</t>
  </si>
  <si>
    <t>UIP</t>
  </si>
  <si>
    <t>UNIVERSAL</t>
  </si>
  <si>
    <t>MATCHPOINT</t>
  </si>
  <si>
    <t>CHANTIER</t>
  </si>
  <si>
    <t>AEON FLUX</t>
  </si>
  <si>
    <t>PARAMOUNT</t>
  </si>
  <si>
    <t>MUNICH</t>
  </si>
  <si>
    <t>DREAMWORKS</t>
  </si>
  <si>
    <t>DUN GECE BIR RUYA GORDUM</t>
  </si>
  <si>
    <t>TRAVMA</t>
  </si>
  <si>
    <t>GOOD NIGHT GOOD LUCK</t>
  </si>
  <si>
    <t>PINEMA-METRO</t>
  </si>
  <si>
    <t>JARHEAD</t>
  </si>
  <si>
    <t>PROOF, THE</t>
  </si>
  <si>
    <t>CHRONICLES OF NARNIA</t>
  </si>
  <si>
    <t>BUENA VISTA</t>
  </si>
  <si>
    <t>LA TIGRE E LA NEVE (TIGER &amp; SNOW)</t>
  </si>
  <si>
    <t>OZEN - UMUT</t>
  </si>
  <si>
    <t>KELOGLAN KARA PRENS'E KARSI</t>
  </si>
  <si>
    <t>ENERGY</t>
  </si>
  <si>
    <t>ORGANIZE ISLER</t>
  </si>
  <si>
    <t>BKM</t>
  </si>
  <si>
    <t>FAMILY STONE</t>
  </si>
  <si>
    <t>FOX</t>
  </si>
  <si>
    <t>ROBOTS</t>
  </si>
  <si>
    <t>CHICKEN LITTLE</t>
  </si>
  <si>
    <t>FOG, THE</t>
  </si>
  <si>
    <t>HABABAM SINIFI 3½</t>
  </si>
  <si>
    <t>ARZU - FIDA</t>
  </si>
  <si>
    <t>KING KONG</t>
  </si>
  <si>
    <t>IMAM, THE</t>
  </si>
  <si>
    <t>MARMARA</t>
  </si>
  <si>
    <t>OTKRADNATI OCHI (STOLEN EYES)</t>
  </si>
  <si>
    <t>BIR FILM</t>
  </si>
  <si>
    <t>YAKA</t>
  </si>
  <si>
    <t>CAVE, THE</t>
  </si>
  <si>
    <t>MEDYAVIZYON</t>
  </si>
  <si>
    <t>LAKESHORE</t>
  </si>
  <si>
    <t>RUMOR HAS IT</t>
  </si>
  <si>
    <t>WARNER BROS.</t>
  </si>
  <si>
    <t>EL LOBO</t>
  </si>
  <si>
    <t>UMUT SANAT</t>
  </si>
  <si>
    <t>UMUT - OZEN</t>
  </si>
  <si>
    <t>SEX &amp; PHILOSOPHY</t>
  </si>
  <si>
    <t>WILD BUNCH</t>
  </si>
  <si>
    <t>BOW, THE</t>
  </si>
  <si>
    <t>CINECLICK</t>
  </si>
  <si>
    <t>TONY TAKITANI</t>
  </si>
  <si>
    <t>CELLULOID</t>
  </si>
  <si>
    <t>YOUNG ADAM</t>
  </si>
  <si>
    <t>LIMON</t>
  </si>
  <si>
    <t>VA, VIE EST DEVIENS</t>
  </si>
  <si>
    <t>BIR - ERMAN</t>
  </si>
  <si>
    <t>KISS KISS BANG BANG</t>
  </si>
  <si>
    <t>RED SHOES</t>
  </si>
  <si>
    <t>EXORCISM OF EMILY ROSE</t>
  </si>
  <si>
    <t>DREAMER</t>
  </si>
  <si>
    <t>LES FILS DU VENT</t>
  </si>
  <si>
    <t>TF1</t>
  </si>
  <si>
    <t>CONEJO EN LA LUNA (RABBIT ON THE MOON)</t>
  </si>
  <si>
    <t>LIMON - CAPITOL</t>
  </si>
  <si>
    <t>LES CHORISTES</t>
  </si>
  <si>
    <t>PATHE</t>
  </si>
  <si>
    <t>IN HER SHOES</t>
  </si>
  <si>
    <t>MILLIONS</t>
  </si>
  <si>
    <t>DANDELION</t>
  </si>
  <si>
    <t>SUGARWORKZ</t>
  </si>
  <si>
    <t>ZATHURA</t>
  </si>
  <si>
    <t>BROTHERS GRIMM</t>
  </si>
  <si>
    <t>FILMPOP</t>
  </si>
  <si>
    <t>TIM BURTON'S CORPSE BRIDE</t>
  </si>
  <si>
    <t>OLIVER TWIST</t>
  </si>
  <si>
    <t>PINEMA</t>
  </si>
  <si>
    <t>MANDERLAY</t>
  </si>
  <si>
    <t>WALLACE AND GROMIT</t>
  </si>
  <si>
    <t>TOTAL</t>
  </si>
  <si>
    <t>LAST WEEK</t>
  </si>
  <si>
    <t>CHANGE</t>
  </si>
  <si>
    <t>SAME PERIOD LAST YEAR (18 FEB '05 - 24 FEB '05)</t>
  </si>
  <si>
    <t xml:space="preserve"> b/(w) than last year</t>
  </si>
  <si>
    <t>Bu rapor; 35mm, Barbar, Bir Film, Chantier, Kenda, Mars, Medyavizyon, Özen Film, Sır Film, UIP, Umut Sanat ve Warner Bros.'un beyan etmiş oldukları bilgiler doğrultusunda hazırlanmıştır.</t>
  </si>
  <si>
    <r>
      <t>TURKEY ANNUAL BOX OFFICE REPORT</t>
    </r>
    <r>
      <rPr>
        <sz val="26"/>
        <color indexed="9"/>
        <rFont val="Albertus Extra Bold"/>
        <family val="2"/>
      </rPr>
      <t xml:space="preserve">
</t>
    </r>
    <r>
      <rPr>
        <sz val="16"/>
        <color indexed="9"/>
        <rFont val="Albertus Extra Bold"/>
        <family val="2"/>
      </rPr>
      <t>30 DEC '05 ~ 23 FEB '06</t>
    </r>
  </si>
  <si>
    <t># OF
PRINTS</t>
  </si>
  <si>
    <t>WEEK IN REL</t>
  </si>
  <si>
    <t>SPY KIDS 3D : GAME OVER</t>
  </si>
  <si>
    <t>MARS</t>
  </si>
  <si>
    <t>WALK THE LINE</t>
  </si>
  <si>
    <t>VOKSNE MENNESKER (DARK HORSE)</t>
  </si>
  <si>
    <t>TRUST</t>
  </si>
  <si>
    <t>SAME PERIOD LAST YEAR</t>
  </si>
  <si>
    <t># OF FILMS</t>
  </si>
  <si>
    <t>AFTER  INFLATIONARY ADJUSTMENT</t>
  </si>
  <si>
    <t>INFLATION %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</si>
</sst>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mm/dd/yy"/>
    <numFmt numFmtId="173" formatCode="_(* #,##0_);_(* \(#,##0\);_(* &quot;-&quot;??_);_(@_)"/>
    <numFmt numFmtId="174" formatCode="dd\-mmm\-yy_)"/>
    <numFmt numFmtId="175" formatCode="_-* #,##0\ _T_L_-;\-* #,##0\ _T_L_-;_-* &quot;-&quot;??\ _T_L_-;_-@_-"/>
    <numFmt numFmtId="176" formatCode="#,##0\ \ "/>
    <numFmt numFmtId="177" formatCode="\%0.00"/>
    <numFmt numFmtId="178" formatCode="%\ 0.00"/>
    <numFmt numFmtId="179" formatCode="\%\ 0.00"/>
    <numFmt numFmtId="180" formatCode="%\ 0.00\ \ "/>
    <numFmt numFmtId="181" formatCode="\%0"/>
    <numFmt numFmtId="182" formatCode="%\ 0"/>
    <numFmt numFmtId="183" formatCode="\%\ 0"/>
    <numFmt numFmtId="184" formatCode="#,##0_);\(#,##0\)"/>
    <numFmt numFmtId="185" formatCode="_-* #,##0.000\ _T_L_-;\-* #,##0.000\ _T_L_-;_-* &quot;-&quot;??\ _T_L_-;_-@_-"/>
    <numFmt numFmtId="186" formatCode="_-* #,##0.0\ _T_L_-;\-* #,##0.0\ _T_L_-;_-* &quot;-&quot;??\ _T_L_-;_-@_-"/>
    <numFmt numFmtId="187" formatCode="[$-41F]dd\ mmmm\ yyyy\ dddd"/>
    <numFmt numFmtId="188" formatCode="m/d/yyyy;@"/>
    <numFmt numFmtId="189" formatCode="#,##0.00\ \ \ "/>
    <numFmt numFmtId="190" formatCode="#,##0.00\ "/>
    <numFmt numFmtId="191" formatCode="#,##0.00\ \ "/>
  </numFmts>
  <fonts count="28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lbertus Extra Bold"/>
      <family val="2"/>
    </font>
    <font>
      <sz val="16"/>
      <color indexed="9"/>
      <name val="Albertus Extra Bold"/>
      <family val="2"/>
    </font>
    <font>
      <sz val="28"/>
      <color indexed="9"/>
      <name val="Albertus Extra Bold"/>
      <family val="2"/>
    </font>
    <font>
      <sz val="2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Impact"/>
      <family val="2"/>
    </font>
    <font>
      <sz val="8"/>
      <name val="Impact"/>
      <family val="2"/>
    </font>
    <font>
      <sz val="9"/>
      <name val="Times New Roman"/>
      <family val="1"/>
    </font>
    <font>
      <sz val="9"/>
      <name val="Albertus Extra Bold"/>
      <family val="2"/>
    </font>
    <font>
      <sz val="8"/>
      <color indexed="9"/>
      <name val="Albertus Extra Bold"/>
      <family val="2"/>
    </font>
    <font>
      <sz val="10"/>
      <name val="Impact"/>
      <family val="2"/>
    </font>
    <font>
      <sz val="10"/>
      <name val="Century Gothic"/>
      <family val="2"/>
    </font>
    <font>
      <sz val="10"/>
      <name val="Trebuchet MS"/>
      <family val="2"/>
    </font>
    <font>
      <sz val="11"/>
      <name val="Albertus Extra Bold"/>
      <family val="2"/>
    </font>
    <font>
      <b/>
      <sz val="11"/>
      <name val="Times New Roman"/>
      <family val="1"/>
    </font>
    <font>
      <sz val="11"/>
      <color indexed="9"/>
      <name val="Albertus Extra Bold"/>
      <family val="2"/>
    </font>
    <font>
      <sz val="10"/>
      <color indexed="9"/>
      <name val="Albertus Extra Bold"/>
      <family val="2"/>
    </font>
    <font>
      <sz val="11"/>
      <name val="Arial"/>
      <family val="0"/>
    </font>
    <font>
      <b/>
      <sz val="8"/>
      <name val="Albertus Extra Bold"/>
      <family val="2"/>
    </font>
    <font>
      <sz val="10"/>
      <name val="Albertus Extra Bold"/>
      <family val="2"/>
    </font>
    <font>
      <sz val="8"/>
      <name val="Century Gothic"/>
      <family val="2"/>
    </font>
    <font>
      <b/>
      <sz val="10"/>
      <color indexed="9"/>
      <name val="Albertus Extra Bold"/>
      <family val="2"/>
    </font>
    <font>
      <b/>
      <sz val="9"/>
      <name val="Times New Roman"/>
      <family val="1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  <protection/>
    </xf>
    <xf numFmtId="176" fontId="12" fillId="0" borderId="7" xfId="0" applyNumberFormat="1" applyFont="1" applyBorder="1" applyAlignment="1" applyProtection="1">
      <alignment horizontal="center" vertical="center"/>
      <protection/>
    </xf>
    <xf numFmtId="176" fontId="12" fillId="0" borderId="8" xfId="0" applyNumberFormat="1" applyFont="1" applyBorder="1" applyAlignment="1" applyProtection="1">
      <alignment horizontal="center" vertical="center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176" fontId="12" fillId="0" borderId="13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176" fontId="12" fillId="0" borderId="14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>
      <alignment horizontal="center" vertical="center"/>
    </xf>
    <xf numFmtId="172" fontId="15" fillId="0" borderId="18" xfId="0" applyNumberFormat="1" applyFont="1" applyBorder="1" applyAlignment="1" applyProtection="1">
      <alignment horizontal="center" vertical="center"/>
      <protection/>
    </xf>
    <xf numFmtId="190" fontId="15" fillId="0" borderId="19" xfId="0" applyNumberFormat="1" applyFont="1" applyBorder="1" applyAlignment="1" applyProtection="1">
      <alignment vertical="center"/>
      <protection/>
    </xf>
    <xf numFmtId="176" fontId="15" fillId="0" borderId="20" xfId="0" applyNumberFormat="1" applyFont="1" applyBorder="1" applyAlignment="1" applyProtection="1">
      <alignment vertical="center"/>
      <protection/>
    </xf>
    <xf numFmtId="190" fontId="16" fillId="0" borderId="21" xfId="15" applyNumberFormat="1" applyFont="1" applyBorder="1" applyAlignment="1" applyProtection="1">
      <alignment vertical="center"/>
      <protection/>
    </xf>
    <xf numFmtId="190" fontId="15" fillId="0" borderId="21" xfId="15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 applyProtection="1">
      <alignment horizontal="right" vertical="center"/>
      <protection/>
    </xf>
    <xf numFmtId="0" fontId="19" fillId="2" borderId="2" xfId="0" applyFont="1" applyFill="1" applyBorder="1" applyAlignment="1" applyProtection="1">
      <alignment horizontal="center" vertical="center"/>
      <protection/>
    </xf>
    <xf numFmtId="0" fontId="19" fillId="2" borderId="22" xfId="0" applyFont="1" applyFill="1" applyBorder="1" applyAlignment="1" applyProtection="1">
      <alignment horizontal="center" vertical="center"/>
      <protection/>
    </xf>
    <xf numFmtId="0" fontId="19" fillId="2" borderId="23" xfId="0" applyFont="1" applyFill="1" applyBorder="1" applyAlignment="1" applyProtection="1">
      <alignment horizontal="center" vertical="center"/>
      <protection/>
    </xf>
    <xf numFmtId="190" fontId="20" fillId="2" borderId="24" xfId="0" applyNumberFormat="1" applyFont="1" applyFill="1" applyBorder="1" applyAlignment="1" applyProtection="1">
      <alignment vertical="center"/>
      <protection/>
    </xf>
    <xf numFmtId="176" fontId="20" fillId="2" borderId="25" xfId="0" applyNumberFormat="1" applyFont="1" applyFill="1" applyBorder="1" applyAlignment="1" applyProtection="1">
      <alignment vertical="center"/>
      <protection/>
    </xf>
    <xf numFmtId="176" fontId="19" fillId="2" borderId="26" xfId="0" applyNumberFormat="1" applyFont="1" applyFill="1" applyBorder="1" applyAlignment="1" applyProtection="1">
      <alignment vertical="center"/>
      <protection/>
    </xf>
    <xf numFmtId="176" fontId="19" fillId="2" borderId="22" xfId="0" applyNumberFormat="1" applyFont="1" applyFill="1" applyBorder="1" applyAlignment="1" applyProtection="1">
      <alignment vertical="center"/>
      <protection/>
    </xf>
    <xf numFmtId="190" fontId="19" fillId="2" borderId="27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3" fillId="0" borderId="28" xfId="0" applyFont="1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horizontal="center" vertical="center"/>
      <protection/>
    </xf>
    <xf numFmtId="0" fontId="23" fillId="0" borderId="8" xfId="0" applyFont="1" applyBorder="1" applyAlignment="1" applyProtection="1">
      <alignment horizontal="center" vertical="center"/>
      <protection/>
    </xf>
    <xf numFmtId="190" fontId="15" fillId="0" borderId="30" xfId="0" applyNumberFormat="1" applyFont="1" applyBorder="1" applyAlignment="1" applyProtection="1">
      <alignment horizontal="right" vertical="center"/>
      <protection/>
    </xf>
    <xf numFmtId="176" fontId="15" fillId="0" borderId="29" xfId="0" applyNumberFormat="1" applyFont="1" applyBorder="1" applyAlignment="1" applyProtection="1">
      <alignment horizontal="right" vertical="center"/>
      <protection/>
    </xf>
    <xf numFmtId="176" fontId="23" fillId="0" borderId="7" xfId="0" applyNumberFormat="1" applyFont="1" applyBorder="1" applyAlignment="1" applyProtection="1">
      <alignment horizontal="center" vertical="center"/>
      <protection/>
    </xf>
    <xf numFmtId="176" fontId="23" fillId="0" borderId="29" xfId="0" applyNumberFormat="1" applyFont="1" applyBorder="1" applyAlignment="1" applyProtection="1">
      <alignment horizontal="center" vertical="center"/>
      <protection/>
    </xf>
    <xf numFmtId="180" fontId="15" fillId="0" borderId="31" xfId="0" applyNumberFormat="1" applyFont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horizontal="center" vertical="center"/>
      <protection/>
    </xf>
    <xf numFmtId="190" fontId="15" fillId="0" borderId="13" xfId="0" applyNumberFormat="1" applyFont="1" applyBorder="1" applyAlignment="1" applyProtection="1">
      <alignment horizontal="right" vertical="center"/>
      <protection/>
    </xf>
    <xf numFmtId="176" fontId="15" fillId="0" borderId="33" xfId="0" applyNumberFormat="1" applyFont="1" applyBorder="1" applyAlignment="1" applyProtection="1">
      <alignment horizontal="right" vertical="center"/>
      <protection/>
    </xf>
    <xf numFmtId="176" fontId="23" fillId="0" borderId="35" xfId="21" applyNumberFormat="1" applyFont="1" applyBorder="1" applyAlignment="1" applyProtection="1">
      <alignment horizontal="center" vertical="center"/>
      <protection/>
    </xf>
    <xf numFmtId="176" fontId="23" fillId="0" borderId="33" xfId="21" applyNumberFormat="1" applyFont="1" applyBorder="1" applyAlignment="1" applyProtection="1">
      <alignment horizontal="center" vertical="center"/>
      <protection/>
    </xf>
    <xf numFmtId="180" fontId="15" fillId="0" borderId="36" xfId="21" applyNumberFormat="1" applyFont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14" fillId="0" borderId="37" xfId="0" applyFont="1" applyBorder="1" applyAlignment="1" applyProtection="1">
      <alignment horizontal="center" vertical="center"/>
      <protection/>
    </xf>
    <xf numFmtId="0" fontId="25" fillId="2" borderId="1" xfId="0" applyFont="1" applyFill="1" applyBorder="1" applyAlignment="1" applyProtection="1">
      <alignment horizontal="right" vertical="center"/>
      <protection/>
    </xf>
    <xf numFmtId="190" fontId="19" fillId="2" borderId="24" xfId="0" applyNumberFormat="1" applyFont="1" applyFill="1" applyBorder="1" applyAlignment="1" applyProtection="1">
      <alignment vertical="center"/>
      <protection/>
    </xf>
    <xf numFmtId="176" fontId="19" fillId="2" borderId="25" xfId="0" applyNumberFormat="1" applyFont="1" applyFill="1" applyBorder="1" applyAlignment="1" applyProtection="1">
      <alignment vertical="center"/>
      <protection/>
    </xf>
    <xf numFmtId="190" fontId="19" fillId="2" borderId="3" xfId="0" applyNumberFormat="1" applyFont="1" applyFill="1" applyBorder="1" applyAlignment="1" applyProtection="1">
      <alignment vertical="center"/>
      <protection/>
    </xf>
    <xf numFmtId="37" fontId="0" fillId="0" borderId="0" xfId="0" applyNumberFormat="1" applyAlignment="1">
      <alignment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76" fontId="14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Border="1" applyAlignment="1">
      <alignment vertical="center"/>
    </xf>
    <xf numFmtId="0" fontId="23" fillId="0" borderId="4" xfId="0" applyFont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center" vertical="center"/>
      <protection/>
    </xf>
    <xf numFmtId="0" fontId="23" fillId="0" borderId="7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190" fontId="15" fillId="0" borderId="39" xfId="0" applyNumberFormat="1" applyFont="1" applyBorder="1" applyAlignment="1" applyProtection="1">
      <alignment vertical="center"/>
      <protection/>
    </xf>
    <xf numFmtId="176" fontId="15" fillId="0" borderId="39" xfId="0" applyNumberFormat="1" applyFont="1" applyBorder="1" applyAlignment="1" applyProtection="1">
      <alignment vertical="center"/>
      <protection/>
    </xf>
    <xf numFmtId="180" fontId="0" fillId="0" borderId="31" xfId="0" applyNumberFormat="1" applyFont="1" applyBorder="1" applyAlignment="1" applyProtection="1">
      <alignment horizontal="right" vertical="center"/>
      <protection/>
    </xf>
    <xf numFmtId="0" fontId="23" fillId="0" borderId="4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41" xfId="0" applyFont="1" applyBorder="1" applyAlignment="1" applyProtection="1">
      <alignment horizontal="center" vertical="center"/>
      <protection/>
    </xf>
    <xf numFmtId="182" fontId="15" fillId="0" borderId="42" xfId="21" applyNumberFormat="1" applyFont="1" applyBorder="1" applyAlignment="1" applyProtection="1">
      <alignment horizontal="center" vertical="center"/>
      <protection/>
    </xf>
    <xf numFmtId="182" fontId="15" fillId="0" borderId="43" xfId="21" applyNumberFormat="1" applyFont="1" applyBorder="1" applyAlignment="1" applyProtection="1">
      <alignment horizontal="center" vertical="center"/>
      <protection/>
    </xf>
    <xf numFmtId="180" fontId="0" fillId="0" borderId="44" xfId="21" applyNumberFormat="1" applyFont="1" applyBorder="1" applyAlignment="1" applyProtection="1">
      <alignment horizontal="right" vertical="center"/>
      <protection/>
    </xf>
    <xf numFmtId="0" fontId="23" fillId="0" borderId="35" xfId="0" applyFont="1" applyBorder="1" applyAlignment="1" applyProtection="1">
      <alignment horizontal="right" vertical="center"/>
      <protection/>
    </xf>
    <xf numFmtId="0" fontId="23" fillId="0" borderId="33" xfId="0" applyFont="1" applyBorder="1" applyAlignment="1" applyProtection="1">
      <alignment horizontal="right" vertical="center"/>
      <protection/>
    </xf>
    <xf numFmtId="175" fontId="15" fillId="0" borderId="34" xfId="15" applyNumberFormat="1" applyFont="1" applyBorder="1" applyAlignment="1" applyProtection="1">
      <alignment horizontal="left" vertical="center"/>
      <protection/>
    </xf>
    <xf numFmtId="182" fontId="16" fillId="0" borderId="45" xfId="21" applyNumberFormat="1" applyFont="1" applyBorder="1" applyAlignment="1" applyProtection="1">
      <alignment horizontal="center" vertical="center"/>
      <protection/>
    </xf>
    <xf numFmtId="182" fontId="27" fillId="0" borderId="33" xfId="21" applyNumberFormat="1" applyFont="1" applyBorder="1" applyAlignment="1" applyProtection="1">
      <alignment horizontal="center" vertical="center"/>
      <protection/>
    </xf>
    <xf numFmtId="180" fontId="0" fillId="0" borderId="36" xfId="21" applyNumberFormat="1" applyFont="1" applyBorder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111111111111111111111213">
    <pageSetUpPr fitToPage="1"/>
  </sheetPr>
  <dimension ref="A1:T60"/>
  <sheetViews>
    <sheetView showGridLines="0" tabSelected="1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3.7109375" style="1" customWidth="1"/>
    <col min="2" max="2" width="1.7109375" style="18" customWidth="1"/>
    <col min="3" max="3" width="34.28125" style="18" customWidth="1"/>
    <col min="4" max="4" width="12.8515625" style="51" customWidth="1"/>
    <col min="5" max="5" width="16.28125" style="51" customWidth="1"/>
    <col min="6" max="6" width="9.28125" style="18" customWidth="1"/>
    <col min="7" max="7" width="8.7109375" style="18" customWidth="1"/>
    <col min="8" max="8" width="7.7109375" style="18" customWidth="1"/>
    <col min="9" max="9" width="16.7109375" style="53" customWidth="1"/>
    <col min="10" max="10" width="12.7109375" style="18" customWidth="1"/>
    <col min="11" max="11" width="15.8515625" style="53" customWidth="1"/>
    <col min="12" max="12" width="12.7109375" style="53" customWidth="1"/>
    <col min="13" max="13" width="10.7109375" style="53" customWidth="1"/>
    <col min="14" max="14" width="11.7109375" style="18" customWidth="1"/>
    <col min="15" max="16384" width="9.140625" style="18" customWidth="1"/>
  </cols>
  <sheetData>
    <row r="1" spans="1:20" s="5" customFormat="1" ht="90" customHeight="1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T1" s="6"/>
    </row>
    <row r="2" spans="1:13" s="10" customFormat="1" ht="4.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</row>
    <row r="3" spans="2:13" ht="15.75" customHeight="1">
      <c r="B3" s="11"/>
      <c r="C3" s="12" t="s">
        <v>1</v>
      </c>
      <c r="D3" s="13" t="s">
        <v>2</v>
      </c>
      <c r="E3" s="13" t="s">
        <v>3</v>
      </c>
      <c r="F3" s="14" t="s">
        <v>4</v>
      </c>
      <c r="G3" s="14" t="s">
        <v>5</v>
      </c>
      <c r="H3" s="14" t="s">
        <v>6</v>
      </c>
      <c r="I3" s="15" t="s">
        <v>7</v>
      </c>
      <c r="J3" s="16"/>
      <c r="K3" s="15" t="s">
        <v>8</v>
      </c>
      <c r="L3" s="16"/>
      <c r="M3" s="17" t="s">
        <v>9</v>
      </c>
    </row>
    <row r="4" spans="1:13" ht="15.75" customHeight="1" thickBot="1">
      <c r="A4" s="19"/>
      <c r="B4" s="20"/>
      <c r="C4" s="21"/>
      <c r="D4" s="22"/>
      <c r="E4" s="22"/>
      <c r="F4" s="23"/>
      <c r="G4" s="23"/>
      <c r="H4" s="23"/>
      <c r="I4" s="24" t="s">
        <v>10</v>
      </c>
      <c r="J4" s="25" t="s">
        <v>11</v>
      </c>
      <c r="K4" s="24" t="s">
        <v>10</v>
      </c>
      <c r="L4" s="26" t="s">
        <v>11</v>
      </c>
      <c r="M4" s="27"/>
    </row>
    <row r="5" spans="1:13" ht="15.75" customHeight="1">
      <c r="A5" s="28">
        <f aca="true" t="shared" si="0" ref="A5:A36">ROW()-4</f>
        <v>1</v>
      </c>
      <c r="B5" s="29"/>
      <c r="C5" s="30" t="s">
        <v>12</v>
      </c>
      <c r="D5" s="31" t="s">
        <v>13</v>
      </c>
      <c r="E5" s="32" t="s">
        <v>14</v>
      </c>
      <c r="F5" s="33">
        <v>38751</v>
      </c>
      <c r="G5" s="31">
        <v>3</v>
      </c>
      <c r="H5" s="31">
        <v>366</v>
      </c>
      <c r="I5" s="34">
        <v>3566501</v>
      </c>
      <c r="J5" s="35">
        <v>564218</v>
      </c>
      <c r="K5" s="34">
        <v>23919284</v>
      </c>
      <c r="L5" s="35">
        <v>3618451</v>
      </c>
      <c r="M5" s="36">
        <f aca="true" t="shared" si="1" ref="M5:M36">+I5/J5</f>
        <v>6.321140055794037</v>
      </c>
    </row>
    <row r="6" spans="1:13" ht="15.75" customHeight="1">
      <c r="A6" s="28">
        <f t="shared" si="0"/>
        <v>2</v>
      </c>
      <c r="B6" s="29"/>
      <c r="C6" s="30" t="s">
        <v>15</v>
      </c>
      <c r="D6" s="31" t="s">
        <v>13</v>
      </c>
      <c r="E6" s="32" t="s">
        <v>16</v>
      </c>
      <c r="F6" s="33">
        <v>38772</v>
      </c>
      <c r="G6" s="31">
        <v>1</v>
      </c>
      <c r="H6" s="31">
        <v>200</v>
      </c>
      <c r="I6" s="34">
        <v>1618775.5</v>
      </c>
      <c r="J6" s="35">
        <v>232561</v>
      </c>
      <c r="K6" s="34">
        <v>1618775.5</v>
      </c>
      <c r="L6" s="35">
        <v>232561</v>
      </c>
      <c r="M6" s="37">
        <f t="shared" si="1"/>
        <v>6.960649034016882</v>
      </c>
    </row>
    <row r="7" spans="1:13" ht="15.75" customHeight="1">
      <c r="A7" s="28">
        <f t="shared" si="0"/>
        <v>3</v>
      </c>
      <c r="B7" s="29"/>
      <c r="C7" s="30" t="s">
        <v>17</v>
      </c>
      <c r="D7" s="31" t="s">
        <v>18</v>
      </c>
      <c r="E7" s="32" t="s">
        <v>19</v>
      </c>
      <c r="F7" s="33">
        <v>38674</v>
      </c>
      <c r="G7" s="31">
        <v>14</v>
      </c>
      <c r="H7" s="31">
        <v>135</v>
      </c>
      <c r="I7" s="34">
        <v>777126</v>
      </c>
      <c r="J7" s="35">
        <v>155924</v>
      </c>
      <c r="K7" s="34">
        <v>22892142.5</v>
      </c>
      <c r="L7" s="35">
        <v>3283607</v>
      </c>
      <c r="M7" s="37">
        <f t="shared" si="1"/>
        <v>4.984005028090608</v>
      </c>
    </row>
    <row r="8" spans="1:13" ht="15.75" customHeight="1">
      <c r="A8" s="28">
        <f t="shared" si="0"/>
        <v>4</v>
      </c>
      <c r="B8" s="29"/>
      <c r="C8" s="30" t="s">
        <v>20</v>
      </c>
      <c r="D8" s="31" t="s">
        <v>18</v>
      </c>
      <c r="E8" s="32" t="s">
        <v>21</v>
      </c>
      <c r="F8" s="33">
        <v>38758</v>
      </c>
      <c r="G8" s="31">
        <v>80</v>
      </c>
      <c r="H8" s="31">
        <v>2</v>
      </c>
      <c r="I8" s="34">
        <v>776147</v>
      </c>
      <c r="J8" s="35">
        <v>115584</v>
      </c>
      <c r="K8" s="34">
        <v>1822291.5</v>
      </c>
      <c r="L8" s="35">
        <v>269144</v>
      </c>
      <c r="M8" s="37">
        <f t="shared" si="1"/>
        <v>6.71500380675526</v>
      </c>
    </row>
    <row r="9" spans="1:13" ht="15.75" customHeight="1">
      <c r="A9" s="28">
        <f t="shared" si="0"/>
        <v>5</v>
      </c>
      <c r="B9" s="29"/>
      <c r="C9" s="30" t="s">
        <v>22</v>
      </c>
      <c r="D9" s="31" t="s">
        <v>23</v>
      </c>
      <c r="E9" s="32" t="s">
        <v>24</v>
      </c>
      <c r="F9" s="33">
        <v>38758</v>
      </c>
      <c r="G9" s="31">
        <v>2</v>
      </c>
      <c r="H9" s="31">
        <v>62</v>
      </c>
      <c r="I9" s="34">
        <v>376666.5</v>
      </c>
      <c r="J9" s="35">
        <v>45033</v>
      </c>
      <c r="K9" s="34">
        <v>909121.5</v>
      </c>
      <c r="L9" s="35">
        <v>106985</v>
      </c>
      <c r="M9" s="37">
        <f t="shared" si="1"/>
        <v>8.364232895876357</v>
      </c>
    </row>
    <row r="10" spans="1:13" ht="15.75" customHeight="1">
      <c r="A10" s="28">
        <f t="shared" si="0"/>
        <v>6</v>
      </c>
      <c r="B10" s="29"/>
      <c r="C10" s="30" t="s">
        <v>25</v>
      </c>
      <c r="D10" s="31" t="s">
        <v>26</v>
      </c>
      <c r="E10" s="32" t="s">
        <v>27</v>
      </c>
      <c r="F10" s="33">
        <v>38751</v>
      </c>
      <c r="G10" s="31">
        <v>3</v>
      </c>
      <c r="H10" s="31">
        <v>50</v>
      </c>
      <c r="I10" s="34">
        <v>215532</v>
      </c>
      <c r="J10" s="35">
        <v>26850</v>
      </c>
      <c r="K10" s="34">
        <v>1072420</v>
      </c>
      <c r="L10" s="35">
        <v>128781</v>
      </c>
      <c r="M10" s="37">
        <f t="shared" si="1"/>
        <v>8.027262569832402</v>
      </c>
    </row>
    <row r="11" spans="1:13" ht="15.75" customHeight="1">
      <c r="A11" s="28">
        <f t="shared" si="0"/>
        <v>7</v>
      </c>
      <c r="B11" s="29"/>
      <c r="C11" s="30" t="s">
        <v>28</v>
      </c>
      <c r="D11" s="31" t="s">
        <v>23</v>
      </c>
      <c r="E11" s="32" t="s">
        <v>29</v>
      </c>
      <c r="F11" s="33">
        <v>38765</v>
      </c>
      <c r="G11" s="31">
        <v>1</v>
      </c>
      <c r="H11" s="31">
        <v>24</v>
      </c>
      <c r="I11" s="34">
        <v>233855.5</v>
      </c>
      <c r="J11" s="35">
        <v>23969</v>
      </c>
      <c r="K11" s="34">
        <v>233855.5</v>
      </c>
      <c r="L11" s="35">
        <v>23969</v>
      </c>
      <c r="M11" s="37">
        <f t="shared" si="1"/>
        <v>9.756581417664483</v>
      </c>
    </row>
    <row r="12" spans="1:13" ht="15.75" customHeight="1">
      <c r="A12" s="28">
        <f t="shared" si="0"/>
        <v>8</v>
      </c>
      <c r="B12" s="29"/>
      <c r="C12" s="30" t="s">
        <v>30</v>
      </c>
      <c r="D12" s="31" t="s">
        <v>26</v>
      </c>
      <c r="E12" s="32" t="s">
        <v>31</v>
      </c>
      <c r="F12" s="33">
        <v>38772</v>
      </c>
      <c r="G12" s="31">
        <v>1</v>
      </c>
      <c r="H12" s="31">
        <v>42</v>
      </c>
      <c r="I12" s="34">
        <v>176412</v>
      </c>
      <c r="J12" s="35">
        <v>21868</v>
      </c>
      <c r="K12" s="34">
        <v>176412</v>
      </c>
      <c r="L12" s="35">
        <v>21868</v>
      </c>
      <c r="M12" s="37">
        <f t="shared" si="1"/>
        <v>8.067130053045545</v>
      </c>
    </row>
    <row r="13" spans="1:13" ht="15.75" customHeight="1">
      <c r="A13" s="28">
        <f t="shared" si="0"/>
        <v>9</v>
      </c>
      <c r="B13" s="29"/>
      <c r="C13" s="30" t="s">
        <v>32</v>
      </c>
      <c r="D13" s="31" t="s">
        <v>26</v>
      </c>
      <c r="E13" s="32" t="s">
        <v>33</v>
      </c>
      <c r="F13" s="33">
        <v>38744</v>
      </c>
      <c r="G13" s="31">
        <v>4</v>
      </c>
      <c r="H13" s="31">
        <v>62</v>
      </c>
      <c r="I13" s="34">
        <v>87737</v>
      </c>
      <c r="J13" s="35">
        <v>12751</v>
      </c>
      <c r="K13" s="34">
        <v>1779221</v>
      </c>
      <c r="L13" s="35">
        <v>215403</v>
      </c>
      <c r="M13" s="37">
        <f t="shared" si="1"/>
        <v>6.880793663242098</v>
      </c>
    </row>
    <row r="14" spans="1:13" ht="15.75" customHeight="1">
      <c r="A14" s="28">
        <f t="shared" si="0"/>
        <v>10</v>
      </c>
      <c r="B14" s="29"/>
      <c r="C14" s="30" t="s">
        <v>34</v>
      </c>
      <c r="D14" s="31" t="s">
        <v>18</v>
      </c>
      <c r="E14" s="32" t="s">
        <v>35</v>
      </c>
      <c r="F14" s="33">
        <v>38772</v>
      </c>
      <c r="G14" s="31">
        <v>1</v>
      </c>
      <c r="H14" s="31">
        <v>30</v>
      </c>
      <c r="I14" s="34">
        <v>62768</v>
      </c>
      <c r="J14" s="35">
        <v>8337</v>
      </c>
      <c r="K14" s="34">
        <v>62768</v>
      </c>
      <c r="L14" s="35">
        <v>8337</v>
      </c>
      <c r="M14" s="37">
        <f t="shared" si="1"/>
        <v>7.528847307184838</v>
      </c>
    </row>
    <row r="15" spans="1:13" ht="15.75" customHeight="1">
      <c r="A15" s="28">
        <f t="shared" si="0"/>
        <v>11</v>
      </c>
      <c r="B15" s="29"/>
      <c r="C15" s="30" t="s">
        <v>36</v>
      </c>
      <c r="D15" s="31" t="s">
        <v>26</v>
      </c>
      <c r="E15" s="32" t="s">
        <v>37</v>
      </c>
      <c r="F15" s="33">
        <v>38772</v>
      </c>
      <c r="G15" s="31">
        <v>1</v>
      </c>
      <c r="H15" s="31">
        <v>21</v>
      </c>
      <c r="I15" s="34">
        <v>69358</v>
      </c>
      <c r="J15" s="35">
        <v>7170</v>
      </c>
      <c r="K15" s="34">
        <v>69358</v>
      </c>
      <c r="L15" s="35">
        <v>7170</v>
      </c>
      <c r="M15" s="37">
        <f t="shared" si="1"/>
        <v>9.673361227336123</v>
      </c>
    </row>
    <row r="16" spans="1:13" ht="15.75" customHeight="1">
      <c r="A16" s="28">
        <f t="shared" si="0"/>
        <v>12</v>
      </c>
      <c r="B16" s="29"/>
      <c r="C16" s="30" t="s">
        <v>38</v>
      </c>
      <c r="D16" s="31" t="s">
        <v>26</v>
      </c>
      <c r="E16" s="32" t="s">
        <v>27</v>
      </c>
      <c r="F16" s="33">
        <v>38758</v>
      </c>
      <c r="G16" s="31">
        <v>2</v>
      </c>
      <c r="H16" s="31">
        <v>46</v>
      </c>
      <c r="I16" s="34">
        <v>49755</v>
      </c>
      <c r="J16" s="35">
        <v>6424</v>
      </c>
      <c r="K16" s="34">
        <v>165502</v>
      </c>
      <c r="L16" s="35">
        <v>21103</v>
      </c>
      <c r="M16" s="37">
        <f t="shared" si="1"/>
        <v>7.745174346201743</v>
      </c>
    </row>
    <row r="17" spans="1:13" ht="15.75" customHeight="1">
      <c r="A17" s="28">
        <f t="shared" si="0"/>
        <v>13</v>
      </c>
      <c r="B17" s="29"/>
      <c r="C17" s="30" t="s">
        <v>39</v>
      </c>
      <c r="D17" s="31" t="s">
        <v>26</v>
      </c>
      <c r="E17" s="32" t="s">
        <v>37</v>
      </c>
      <c r="F17" s="33">
        <v>38751</v>
      </c>
      <c r="G17" s="31">
        <v>3</v>
      </c>
      <c r="H17" s="31">
        <v>27</v>
      </c>
      <c r="I17" s="34">
        <v>37308</v>
      </c>
      <c r="J17" s="35">
        <v>4805</v>
      </c>
      <c r="K17" s="34">
        <v>437630</v>
      </c>
      <c r="L17" s="35">
        <v>48463</v>
      </c>
      <c r="M17" s="37">
        <f t="shared" si="1"/>
        <v>7.764412070759626</v>
      </c>
    </row>
    <row r="18" spans="1:13" ht="15.75" customHeight="1">
      <c r="A18" s="28">
        <f t="shared" si="0"/>
        <v>14</v>
      </c>
      <c r="B18" s="29"/>
      <c r="C18" s="30" t="s">
        <v>40</v>
      </c>
      <c r="D18" s="31" t="s">
        <v>26</v>
      </c>
      <c r="E18" s="32" t="s">
        <v>41</v>
      </c>
      <c r="F18" s="33">
        <v>38730</v>
      </c>
      <c r="G18" s="31">
        <v>6</v>
      </c>
      <c r="H18" s="31">
        <v>19</v>
      </c>
      <c r="I18" s="34">
        <v>17080</v>
      </c>
      <c r="J18" s="35">
        <v>4043</v>
      </c>
      <c r="K18" s="34">
        <v>3234849</v>
      </c>
      <c r="L18" s="35">
        <v>456941</v>
      </c>
      <c r="M18" s="37">
        <f t="shared" si="1"/>
        <v>4.224585703685382</v>
      </c>
    </row>
    <row r="19" spans="1:13" ht="15.75" customHeight="1">
      <c r="A19" s="28">
        <f t="shared" si="0"/>
        <v>15</v>
      </c>
      <c r="B19" s="29"/>
      <c r="C19" s="30" t="s">
        <v>42</v>
      </c>
      <c r="D19" s="31" t="s">
        <v>18</v>
      </c>
      <c r="E19" s="32" t="s">
        <v>43</v>
      </c>
      <c r="F19" s="33">
        <v>38737</v>
      </c>
      <c r="G19" s="31">
        <v>5</v>
      </c>
      <c r="H19" s="31">
        <v>26</v>
      </c>
      <c r="I19" s="34">
        <v>20845</v>
      </c>
      <c r="J19" s="35">
        <v>3746</v>
      </c>
      <c r="K19" s="34">
        <v>895091</v>
      </c>
      <c r="L19" s="35">
        <v>111511</v>
      </c>
      <c r="M19" s="37">
        <f t="shared" si="1"/>
        <v>5.564602242391885</v>
      </c>
    </row>
    <row r="20" spans="1:13" ht="15.75" customHeight="1">
      <c r="A20" s="28">
        <f t="shared" si="0"/>
        <v>16</v>
      </c>
      <c r="B20" s="29"/>
      <c r="C20" s="30" t="s">
        <v>44</v>
      </c>
      <c r="D20" s="31" t="s">
        <v>13</v>
      </c>
      <c r="E20" s="32" t="s">
        <v>45</v>
      </c>
      <c r="F20" s="33">
        <v>38723</v>
      </c>
      <c r="G20" s="31">
        <v>7</v>
      </c>
      <c r="H20" s="31">
        <v>13</v>
      </c>
      <c r="I20" s="34">
        <v>13897.5</v>
      </c>
      <c r="J20" s="35">
        <v>3657</v>
      </c>
      <c r="K20" s="34">
        <v>6478549.1</v>
      </c>
      <c r="L20" s="35">
        <v>982472</v>
      </c>
      <c r="M20" s="36">
        <f t="shared" si="1"/>
        <v>3.8002461033634125</v>
      </c>
    </row>
    <row r="21" spans="1:13" ht="15.75" customHeight="1">
      <c r="A21" s="28">
        <f t="shared" si="0"/>
        <v>17</v>
      </c>
      <c r="B21" s="29"/>
      <c r="C21" s="30" t="s">
        <v>46</v>
      </c>
      <c r="D21" s="31" t="s">
        <v>13</v>
      </c>
      <c r="E21" s="32" t="s">
        <v>47</v>
      </c>
      <c r="F21" s="33">
        <v>38709</v>
      </c>
      <c r="G21" s="31">
        <v>9</v>
      </c>
      <c r="H21" s="31">
        <v>12</v>
      </c>
      <c r="I21" s="34">
        <v>8887</v>
      </c>
      <c r="J21" s="35">
        <v>3625</v>
      </c>
      <c r="K21" s="34">
        <v>17005104.5</v>
      </c>
      <c r="L21" s="35">
        <v>2522919</v>
      </c>
      <c r="M21" s="36">
        <f t="shared" si="1"/>
        <v>2.4515862068965517</v>
      </c>
    </row>
    <row r="22" spans="1:13" ht="15.75" customHeight="1">
      <c r="A22" s="28">
        <f t="shared" si="0"/>
        <v>18</v>
      </c>
      <c r="B22" s="29"/>
      <c r="C22" s="30" t="s">
        <v>48</v>
      </c>
      <c r="D22" s="31" t="s">
        <v>18</v>
      </c>
      <c r="E22" s="32" t="s">
        <v>49</v>
      </c>
      <c r="F22" s="33">
        <v>38751</v>
      </c>
      <c r="G22" s="31">
        <v>3</v>
      </c>
      <c r="H22" s="31">
        <v>24</v>
      </c>
      <c r="I22" s="34">
        <v>27589</v>
      </c>
      <c r="J22" s="35">
        <v>3021</v>
      </c>
      <c r="K22" s="34">
        <v>259415</v>
      </c>
      <c r="L22" s="35">
        <v>27459</v>
      </c>
      <c r="M22" s="37">
        <f t="shared" si="1"/>
        <v>9.132406487917908</v>
      </c>
    </row>
    <row r="23" spans="1:13" ht="15.75" customHeight="1">
      <c r="A23" s="28">
        <f t="shared" si="0"/>
        <v>19</v>
      </c>
      <c r="B23" s="29"/>
      <c r="C23" s="30" t="s">
        <v>50</v>
      </c>
      <c r="D23" s="31" t="s">
        <v>18</v>
      </c>
      <c r="E23" s="32" t="s">
        <v>49</v>
      </c>
      <c r="F23" s="33">
        <v>38436</v>
      </c>
      <c r="G23" s="31">
        <v>10</v>
      </c>
      <c r="H23" s="31">
        <v>2</v>
      </c>
      <c r="I23" s="34">
        <v>25538.5</v>
      </c>
      <c r="J23" s="35">
        <v>3009</v>
      </c>
      <c r="K23" s="34">
        <v>68624</v>
      </c>
      <c r="L23" s="35">
        <v>7930</v>
      </c>
      <c r="M23" s="37">
        <f t="shared" si="1"/>
        <v>8.48737121967431</v>
      </c>
    </row>
    <row r="24" spans="1:13" ht="15.75" customHeight="1">
      <c r="A24" s="28">
        <f t="shared" si="0"/>
        <v>20</v>
      </c>
      <c r="B24" s="29"/>
      <c r="C24" s="30" t="s">
        <v>51</v>
      </c>
      <c r="D24" s="31" t="s">
        <v>26</v>
      </c>
      <c r="E24" s="32" t="s">
        <v>41</v>
      </c>
      <c r="F24" s="33">
        <v>38695</v>
      </c>
      <c r="G24" s="31">
        <v>11</v>
      </c>
      <c r="H24" s="31">
        <v>12</v>
      </c>
      <c r="I24" s="34">
        <v>14272</v>
      </c>
      <c r="J24" s="35">
        <v>2722</v>
      </c>
      <c r="K24" s="34">
        <v>1891792</v>
      </c>
      <c r="L24" s="35">
        <v>274352</v>
      </c>
      <c r="M24" s="37">
        <f t="shared" si="1"/>
        <v>5.243203526818516</v>
      </c>
    </row>
    <row r="25" spans="1:13" ht="15.75" customHeight="1">
      <c r="A25" s="28">
        <f t="shared" si="0"/>
        <v>21</v>
      </c>
      <c r="B25" s="29"/>
      <c r="C25" s="30" t="s">
        <v>52</v>
      </c>
      <c r="D25" s="31" t="s">
        <v>23</v>
      </c>
      <c r="E25" s="32" t="s">
        <v>24</v>
      </c>
      <c r="F25" s="33">
        <v>38737</v>
      </c>
      <c r="G25" s="31">
        <v>5</v>
      </c>
      <c r="H25" s="31">
        <v>9</v>
      </c>
      <c r="I25" s="34">
        <v>10793</v>
      </c>
      <c r="J25" s="35">
        <v>2247</v>
      </c>
      <c r="K25" s="34">
        <v>1123508.5</v>
      </c>
      <c r="L25" s="35">
        <v>159366</v>
      </c>
      <c r="M25" s="37">
        <f t="shared" si="1"/>
        <v>4.803293279928794</v>
      </c>
    </row>
    <row r="26" spans="1:13" ht="15.75" customHeight="1">
      <c r="A26" s="28">
        <f t="shared" si="0"/>
        <v>22</v>
      </c>
      <c r="B26" s="29"/>
      <c r="C26" s="30" t="s">
        <v>53</v>
      </c>
      <c r="D26" s="31" t="s">
        <v>18</v>
      </c>
      <c r="E26" s="32" t="s">
        <v>54</v>
      </c>
      <c r="F26" s="33">
        <v>38674</v>
      </c>
      <c r="G26" s="31">
        <v>7</v>
      </c>
      <c r="H26" s="31">
        <v>8</v>
      </c>
      <c r="I26" s="34">
        <v>6347.5</v>
      </c>
      <c r="J26" s="35">
        <v>1452</v>
      </c>
      <c r="K26" s="34">
        <v>12835735.120000001</v>
      </c>
      <c r="L26" s="35">
        <v>2034950</v>
      </c>
      <c r="M26" s="37">
        <f t="shared" si="1"/>
        <v>4.371556473829201</v>
      </c>
    </row>
    <row r="27" spans="1:13" ht="15.75" customHeight="1">
      <c r="A27" s="28">
        <f t="shared" si="0"/>
        <v>23</v>
      </c>
      <c r="B27" s="29"/>
      <c r="C27" s="30" t="s">
        <v>55</v>
      </c>
      <c r="D27" s="31" t="s">
        <v>26</v>
      </c>
      <c r="E27" s="32" t="s">
        <v>27</v>
      </c>
      <c r="F27" s="33">
        <v>38702</v>
      </c>
      <c r="G27" s="31">
        <v>10</v>
      </c>
      <c r="H27" s="31">
        <v>3</v>
      </c>
      <c r="I27" s="34">
        <v>2572</v>
      </c>
      <c r="J27" s="35">
        <v>1326</v>
      </c>
      <c r="K27" s="34">
        <v>3073738</v>
      </c>
      <c r="L27" s="35">
        <v>429825</v>
      </c>
      <c r="M27" s="37">
        <f t="shared" si="1"/>
        <v>1.9396681749622926</v>
      </c>
    </row>
    <row r="28" spans="1:13" ht="15.75" customHeight="1">
      <c r="A28" s="28">
        <f t="shared" si="0"/>
        <v>24</v>
      </c>
      <c r="B28" s="29"/>
      <c r="C28" s="30" t="s">
        <v>56</v>
      </c>
      <c r="D28" s="31" t="s">
        <v>18</v>
      </c>
      <c r="E28" s="32" t="s">
        <v>57</v>
      </c>
      <c r="F28" s="33">
        <v>38639</v>
      </c>
      <c r="G28" s="31">
        <v>14</v>
      </c>
      <c r="H28" s="31">
        <v>1</v>
      </c>
      <c r="I28" s="34">
        <v>2376</v>
      </c>
      <c r="J28" s="35">
        <v>1188</v>
      </c>
      <c r="K28" s="34">
        <v>561638</v>
      </c>
      <c r="L28" s="35">
        <v>109799</v>
      </c>
      <c r="M28" s="37">
        <f t="shared" si="1"/>
        <v>2</v>
      </c>
    </row>
    <row r="29" spans="1:13" ht="15.75" customHeight="1">
      <c r="A29" s="28">
        <f t="shared" si="0"/>
        <v>25</v>
      </c>
      <c r="B29" s="29"/>
      <c r="C29" s="30" t="s">
        <v>58</v>
      </c>
      <c r="D29" s="31" t="s">
        <v>59</v>
      </c>
      <c r="E29" s="32" t="s">
        <v>60</v>
      </c>
      <c r="F29" s="33">
        <v>38758</v>
      </c>
      <c r="G29" s="31">
        <v>2</v>
      </c>
      <c r="H29" s="31">
        <v>4</v>
      </c>
      <c r="I29" s="34">
        <v>7990</v>
      </c>
      <c r="J29" s="35">
        <v>1090</v>
      </c>
      <c r="K29" s="34">
        <v>20446</v>
      </c>
      <c r="L29" s="35">
        <v>2642</v>
      </c>
      <c r="M29" s="37">
        <f t="shared" si="1"/>
        <v>7.330275229357798</v>
      </c>
    </row>
    <row r="30" spans="1:13" ht="15.75" customHeight="1">
      <c r="A30" s="28">
        <f t="shared" si="0"/>
        <v>26</v>
      </c>
      <c r="B30" s="29"/>
      <c r="C30" s="30" t="s">
        <v>61</v>
      </c>
      <c r="D30" s="31" t="s">
        <v>62</v>
      </c>
      <c r="E30" s="32" t="s">
        <v>63</v>
      </c>
      <c r="F30" s="33">
        <v>38632</v>
      </c>
      <c r="G30" s="31">
        <v>16</v>
      </c>
      <c r="H30" s="31">
        <v>1</v>
      </c>
      <c r="I30" s="34">
        <v>2940</v>
      </c>
      <c r="J30" s="35">
        <v>671</v>
      </c>
      <c r="K30" s="34">
        <v>692145.5</v>
      </c>
      <c r="L30" s="35">
        <v>105230</v>
      </c>
      <c r="M30" s="37">
        <f t="shared" si="1"/>
        <v>4.381520119225037</v>
      </c>
    </row>
    <row r="31" spans="1:13" ht="15.75" customHeight="1">
      <c r="A31" s="28">
        <f t="shared" si="0"/>
        <v>27</v>
      </c>
      <c r="B31" s="29"/>
      <c r="C31" s="30" t="s">
        <v>64</v>
      </c>
      <c r="D31" s="31" t="s">
        <v>23</v>
      </c>
      <c r="E31" s="32" t="s">
        <v>65</v>
      </c>
      <c r="F31" s="33">
        <v>38730</v>
      </c>
      <c r="G31" s="31">
        <v>6</v>
      </c>
      <c r="H31" s="31">
        <v>4</v>
      </c>
      <c r="I31" s="34">
        <v>3499</v>
      </c>
      <c r="J31" s="35">
        <v>665</v>
      </c>
      <c r="K31" s="34">
        <v>1169431</v>
      </c>
      <c r="L31" s="35">
        <v>136263</v>
      </c>
      <c r="M31" s="37">
        <f t="shared" si="1"/>
        <v>5.261654135338346</v>
      </c>
    </row>
    <row r="32" spans="1:13" ht="15.75" customHeight="1">
      <c r="A32" s="28">
        <f t="shared" si="0"/>
        <v>28</v>
      </c>
      <c r="B32" s="29"/>
      <c r="C32" s="30" t="s">
        <v>66</v>
      </c>
      <c r="D32" s="31" t="s">
        <v>67</v>
      </c>
      <c r="E32" s="32" t="s">
        <v>68</v>
      </c>
      <c r="F32" s="33">
        <v>38632</v>
      </c>
      <c r="G32" s="31">
        <v>11</v>
      </c>
      <c r="H32" s="31">
        <v>1</v>
      </c>
      <c r="I32" s="34">
        <v>1899</v>
      </c>
      <c r="J32" s="35">
        <v>633</v>
      </c>
      <c r="K32" s="34">
        <v>32855</v>
      </c>
      <c r="L32" s="35">
        <v>5337</v>
      </c>
      <c r="M32" s="37">
        <f t="shared" si="1"/>
        <v>3</v>
      </c>
    </row>
    <row r="33" spans="1:13" ht="15.75" customHeight="1">
      <c r="A33" s="28">
        <f t="shared" si="0"/>
        <v>29</v>
      </c>
      <c r="B33" s="29"/>
      <c r="C33" s="30" t="s">
        <v>69</v>
      </c>
      <c r="D33" s="31" t="s">
        <v>59</v>
      </c>
      <c r="E33" s="32" t="s">
        <v>70</v>
      </c>
      <c r="F33" s="33">
        <v>38751</v>
      </c>
      <c r="G33" s="31">
        <v>3</v>
      </c>
      <c r="H33" s="31">
        <v>1</v>
      </c>
      <c r="I33" s="34">
        <v>3753</v>
      </c>
      <c r="J33" s="35">
        <v>467</v>
      </c>
      <c r="K33" s="34">
        <v>15748</v>
      </c>
      <c r="L33" s="35">
        <v>1971</v>
      </c>
      <c r="M33" s="37">
        <f t="shared" si="1"/>
        <v>8.036402569593148</v>
      </c>
    </row>
    <row r="34" spans="1:13" ht="15.75" customHeight="1">
      <c r="A34" s="28">
        <f t="shared" si="0"/>
        <v>30</v>
      </c>
      <c r="B34" s="29"/>
      <c r="C34" s="30" t="s">
        <v>71</v>
      </c>
      <c r="D34" s="31" t="s">
        <v>59</v>
      </c>
      <c r="E34" s="32" t="s">
        <v>72</v>
      </c>
      <c r="F34" s="33">
        <v>38688</v>
      </c>
      <c r="G34" s="31">
        <v>12</v>
      </c>
      <c r="H34" s="31">
        <v>1</v>
      </c>
      <c r="I34" s="34">
        <v>1188</v>
      </c>
      <c r="J34" s="35">
        <v>396</v>
      </c>
      <c r="K34" s="34">
        <v>28506.5</v>
      </c>
      <c r="L34" s="35">
        <v>4308</v>
      </c>
      <c r="M34" s="37">
        <f t="shared" si="1"/>
        <v>3</v>
      </c>
    </row>
    <row r="35" spans="1:13" ht="15.75" customHeight="1">
      <c r="A35" s="28">
        <f t="shared" si="0"/>
        <v>31</v>
      </c>
      <c r="B35" s="29"/>
      <c r="C35" s="30" t="s">
        <v>73</v>
      </c>
      <c r="D35" s="31" t="s">
        <v>59</v>
      </c>
      <c r="E35" s="32" t="s">
        <v>74</v>
      </c>
      <c r="F35" s="33">
        <v>38576</v>
      </c>
      <c r="G35" s="31">
        <v>10</v>
      </c>
      <c r="H35" s="31">
        <v>1</v>
      </c>
      <c r="I35" s="34">
        <v>1188</v>
      </c>
      <c r="J35" s="35">
        <v>396</v>
      </c>
      <c r="K35" s="34">
        <v>18747.5</v>
      </c>
      <c r="L35" s="35">
        <v>3224</v>
      </c>
      <c r="M35" s="37">
        <f t="shared" si="1"/>
        <v>3</v>
      </c>
    </row>
    <row r="36" spans="1:13" ht="15.75" customHeight="1">
      <c r="A36" s="28">
        <f t="shared" si="0"/>
        <v>32</v>
      </c>
      <c r="B36" s="29"/>
      <c r="C36" s="30" t="s">
        <v>75</v>
      </c>
      <c r="D36" s="31" t="s">
        <v>59</v>
      </c>
      <c r="E36" s="32" t="s">
        <v>76</v>
      </c>
      <c r="F36" s="33">
        <v>38618</v>
      </c>
      <c r="G36" s="31">
        <v>11</v>
      </c>
      <c r="H36" s="31">
        <v>1</v>
      </c>
      <c r="I36" s="34">
        <v>1068</v>
      </c>
      <c r="J36" s="35">
        <v>356</v>
      </c>
      <c r="K36" s="34">
        <v>87334</v>
      </c>
      <c r="L36" s="35">
        <v>13454</v>
      </c>
      <c r="M36" s="37">
        <f t="shared" si="1"/>
        <v>3</v>
      </c>
    </row>
    <row r="37" spans="1:13" ht="15.75" customHeight="1">
      <c r="A37" s="28">
        <f aca="true" t="shared" si="2" ref="A37:A54">ROW()-4</f>
        <v>33</v>
      </c>
      <c r="B37" s="29"/>
      <c r="C37" s="30" t="s">
        <v>77</v>
      </c>
      <c r="D37" s="31" t="s">
        <v>59</v>
      </c>
      <c r="E37" s="32" t="s">
        <v>78</v>
      </c>
      <c r="F37" s="33">
        <v>38639</v>
      </c>
      <c r="G37" s="31">
        <v>12</v>
      </c>
      <c r="H37" s="31">
        <v>2</v>
      </c>
      <c r="I37" s="34">
        <v>957</v>
      </c>
      <c r="J37" s="35">
        <v>319</v>
      </c>
      <c r="K37" s="34">
        <v>99811</v>
      </c>
      <c r="L37" s="35">
        <v>14175</v>
      </c>
      <c r="M37" s="37">
        <f aca="true" t="shared" si="3" ref="M37:M55">+I37/J37</f>
        <v>3</v>
      </c>
    </row>
    <row r="38" spans="1:13" ht="15.75" customHeight="1">
      <c r="A38" s="28">
        <f t="shared" si="2"/>
        <v>34</v>
      </c>
      <c r="B38" s="29"/>
      <c r="C38" s="30" t="s">
        <v>79</v>
      </c>
      <c r="D38" s="31" t="s">
        <v>23</v>
      </c>
      <c r="E38" s="32" t="s">
        <v>65</v>
      </c>
      <c r="F38" s="33">
        <v>38681</v>
      </c>
      <c r="G38" s="31">
        <v>11</v>
      </c>
      <c r="H38" s="31">
        <v>2</v>
      </c>
      <c r="I38" s="34">
        <v>1687</v>
      </c>
      <c r="J38" s="35">
        <v>293</v>
      </c>
      <c r="K38" s="34">
        <v>151892</v>
      </c>
      <c r="L38" s="35">
        <v>17640</v>
      </c>
      <c r="M38" s="37">
        <f t="shared" si="3"/>
        <v>5.757679180887372</v>
      </c>
    </row>
    <row r="39" spans="1:13" ht="15.75" customHeight="1">
      <c r="A39" s="28">
        <f t="shared" si="2"/>
        <v>35</v>
      </c>
      <c r="B39" s="29"/>
      <c r="C39" s="30" t="s">
        <v>80</v>
      </c>
      <c r="D39" s="31" t="s">
        <v>59</v>
      </c>
      <c r="E39" s="32" t="s">
        <v>72</v>
      </c>
      <c r="F39" s="33">
        <v>38716</v>
      </c>
      <c r="G39" s="31">
        <v>8</v>
      </c>
      <c r="H39" s="31">
        <v>1</v>
      </c>
      <c r="I39" s="34">
        <v>1030</v>
      </c>
      <c r="J39" s="35">
        <v>206</v>
      </c>
      <c r="K39" s="34">
        <v>87370.5</v>
      </c>
      <c r="L39" s="35">
        <v>12132</v>
      </c>
      <c r="M39" s="37">
        <f t="shared" si="3"/>
        <v>5</v>
      </c>
    </row>
    <row r="40" spans="1:13" ht="15.75" customHeight="1">
      <c r="A40" s="28">
        <f t="shared" si="2"/>
        <v>36</v>
      </c>
      <c r="B40" s="29"/>
      <c r="C40" s="30" t="s">
        <v>81</v>
      </c>
      <c r="D40" s="31" t="s">
        <v>23</v>
      </c>
      <c r="E40" s="32" t="s">
        <v>24</v>
      </c>
      <c r="F40" s="33">
        <v>38688</v>
      </c>
      <c r="G40" s="31">
        <v>12</v>
      </c>
      <c r="H40" s="31">
        <v>1</v>
      </c>
      <c r="I40" s="34">
        <v>1284</v>
      </c>
      <c r="J40" s="35">
        <v>138</v>
      </c>
      <c r="K40" s="34">
        <v>1740470</v>
      </c>
      <c r="L40" s="35">
        <v>259166</v>
      </c>
      <c r="M40" s="36">
        <f t="shared" si="3"/>
        <v>9.304347826086957</v>
      </c>
    </row>
    <row r="41" spans="1:13" ht="15.75" customHeight="1">
      <c r="A41" s="28">
        <f t="shared" si="2"/>
        <v>37</v>
      </c>
      <c r="B41" s="29"/>
      <c r="C41" s="30" t="s">
        <v>82</v>
      </c>
      <c r="D41" s="31" t="s">
        <v>26</v>
      </c>
      <c r="E41" s="32" t="s">
        <v>37</v>
      </c>
      <c r="F41" s="33">
        <v>38737</v>
      </c>
      <c r="G41" s="31">
        <v>5</v>
      </c>
      <c r="H41" s="31">
        <v>2</v>
      </c>
      <c r="I41" s="34">
        <v>598</v>
      </c>
      <c r="J41" s="35">
        <v>107</v>
      </c>
      <c r="K41" s="34">
        <v>241962</v>
      </c>
      <c r="L41" s="35">
        <v>29188</v>
      </c>
      <c r="M41" s="37">
        <f t="shared" si="3"/>
        <v>5.588785046728972</v>
      </c>
    </row>
    <row r="42" spans="1:13" ht="15.75" customHeight="1">
      <c r="A42" s="28">
        <f t="shared" si="2"/>
        <v>38</v>
      </c>
      <c r="B42" s="29"/>
      <c r="C42" s="30" t="s">
        <v>83</v>
      </c>
      <c r="D42" s="31" t="s">
        <v>18</v>
      </c>
      <c r="E42" s="32" t="s">
        <v>84</v>
      </c>
      <c r="F42" s="33">
        <v>38709</v>
      </c>
      <c r="G42" s="31">
        <v>9</v>
      </c>
      <c r="H42" s="31">
        <v>3</v>
      </c>
      <c r="I42" s="34">
        <v>616</v>
      </c>
      <c r="J42" s="35">
        <v>106</v>
      </c>
      <c r="K42" s="34">
        <v>50924.5</v>
      </c>
      <c r="L42" s="35">
        <v>7079</v>
      </c>
      <c r="M42" s="37">
        <f t="shared" si="3"/>
        <v>5.811320754716981</v>
      </c>
    </row>
    <row r="43" spans="1:13" ht="15.75" customHeight="1">
      <c r="A43" s="28">
        <f t="shared" si="2"/>
        <v>39</v>
      </c>
      <c r="B43" s="29"/>
      <c r="C43" s="30" t="s">
        <v>85</v>
      </c>
      <c r="D43" s="31" t="s">
        <v>59</v>
      </c>
      <c r="E43" s="32" t="s">
        <v>86</v>
      </c>
      <c r="F43" s="33">
        <v>38723</v>
      </c>
      <c r="G43" s="31">
        <v>5</v>
      </c>
      <c r="H43" s="31">
        <v>1</v>
      </c>
      <c r="I43" s="34">
        <v>270</v>
      </c>
      <c r="J43" s="35">
        <v>90</v>
      </c>
      <c r="K43" s="34">
        <v>12260</v>
      </c>
      <c r="L43" s="35">
        <v>1718</v>
      </c>
      <c r="M43" s="37">
        <f t="shared" si="3"/>
        <v>3</v>
      </c>
    </row>
    <row r="44" spans="1:13" ht="15.75" customHeight="1">
      <c r="A44" s="28">
        <f t="shared" si="2"/>
        <v>40</v>
      </c>
      <c r="B44" s="29"/>
      <c r="C44" s="30" t="s">
        <v>87</v>
      </c>
      <c r="D44" s="31" t="s">
        <v>62</v>
      </c>
      <c r="E44" s="32" t="s">
        <v>88</v>
      </c>
      <c r="F44" s="33">
        <v>38471</v>
      </c>
      <c r="G44" s="31">
        <v>22</v>
      </c>
      <c r="H44" s="31">
        <v>1</v>
      </c>
      <c r="I44" s="34">
        <v>262</v>
      </c>
      <c r="J44" s="35">
        <v>59</v>
      </c>
      <c r="K44" s="34">
        <v>238942.5</v>
      </c>
      <c r="L44" s="35">
        <v>32548</v>
      </c>
      <c r="M44" s="37">
        <f t="shared" si="3"/>
        <v>4.440677966101695</v>
      </c>
    </row>
    <row r="45" spans="1:13" ht="15.75" customHeight="1">
      <c r="A45" s="28">
        <f t="shared" si="2"/>
        <v>41</v>
      </c>
      <c r="B45" s="29"/>
      <c r="C45" s="30" t="s">
        <v>89</v>
      </c>
      <c r="D45" s="31" t="s">
        <v>18</v>
      </c>
      <c r="E45" s="32" t="s">
        <v>49</v>
      </c>
      <c r="F45" s="33">
        <v>38688</v>
      </c>
      <c r="G45" s="31">
        <v>10</v>
      </c>
      <c r="H45" s="31">
        <v>1</v>
      </c>
      <c r="I45" s="34">
        <v>467</v>
      </c>
      <c r="J45" s="35">
        <v>53</v>
      </c>
      <c r="K45" s="34">
        <v>462924.5</v>
      </c>
      <c r="L45" s="35">
        <v>51006</v>
      </c>
      <c r="M45" s="37">
        <f t="shared" si="3"/>
        <v>8.81132075471698</v>
      </c>
    </row>
    <row r="46" spans="1:13" ht="15.75" customHeight="1">
      <c r="A46" s="28">
        <f t="shared" si="2"/>
        <v>42</v>
      </c>
      <c r="B46" s="29"/>
      <c r="C46" s="30" t="s">
        <v>90</v>
      </c>
      <c r="D46" s="31" t="s">
        <v>59</v>
      </c>
      <c r="E46" s="32" t="s">
        <v>88</v>
      </c>
      <c r="F46" s="33">
        <v>38688</v>
      </c>
      <c r="G46" s="31">
        <v>10</v>
      </c>
      <c r="H46" s="31">
        <v>1</v>
      </c>
      <c r="I46" s="34">
        <v>351</v>
      </c>
      <c r="J46" s="35">
        <v>45</v>
      </c>
      <c r="K46" s="34">
        <v>27704</v>
      </c>
      <c r="L46" s="35">
        <v>4234</v>
      </c>
      <c r="M46" s="37">
        <f t="shared" si="3"/>
        <v>7.8</v>
      </c>
    </row>
    <row r="47" spans="1:13" ht="15.75" customHeight="1">
      <c r="A47" s="28">
        <f t="shared" si="2"/>
        <v>43</v>
      </c>
      <c r="B47" s="29"/>
      <c r="C47" s="30" t="s">
        <v>91</v>
      </c>
      <c r="D47" s="31" t="s">
        <v>59</v>
      </c>
      <c r="E47" s="32" t="s">
        <v>92</v>
      </c>
      <c r="F47" s="33">
        <v>38744</v>
      </c>
      <c r="G47" s="31">
        <v>4</v>
      </c>
      <c r="H47" s="31">
        <v>1</v>
      </c>
      <c r="I47" s="34">
        <v>700</v>
      </c>
      <c r="J47" s="35">
        <v>35</v>
      </c>
      <c r="K47" s="34">
        <v>34613.5</v>
      </c>
      <c r="L47" s="35">
        <v>4308</v>
      </c>
      <c r="M47" s="37">
        <f t="shared" si="3"/>
        <v>20</v>
      </c>
    </row>
    <row r="48" spans="1:13" ht="15.75" customHeight="1">
      <c r="A48" s="28">
        <f t="shared" si="2"/>
        <v>44</v>
      </c>
      <c r="B48" s="29"/>
      <c r="C48" s="30" t="s">
        <v>93</v>
      </c>
      <c r="D48" s="31" t="s">
        <v>23</v>
      </c>
      <c r="E48" s="32" t="s">
        <v>24</v>
      </c>
      <c r="F48" s="33">
        <v>38716</v>
      </c>
      <c r="G48" s="31">
        <v>7</v>
      </c>
      <c r="H48" s="31">
        <v>1</v>
      </c>
      <c r="I48" s="34">
        <v>216</v>
      </c>
      <c r="J48" s="35">
        <v>27</v>
      </c>
      <c r="K48" s="34">
        <v>582197</v>
      </c>
      <c r="L48" s="35">
        <v>82982</v>
      </c>
      <c r="M48" s="36">
        <f t="shared" si="3"/>
        <v>8</v>
      </c>
    </row>
    <row r="49" spans="1:13" ht="15.75" customHeight="1">
      <c r="A49" s="28">
        <f t="shared" si="2"/>
        <v>45</v>
      </c>
      <c r="B49" s="29"/>
      <c r="C49" s="30" t="s">
        <v>94</v>
      </c>
      <c r="D49" s="31" t="s">
        <v>23</v>
      </c>
      <c r="E49" s="32" t="s">
        <v>95</v>
      </c>
      <c r="F49" s="33">
        <v>38695</v>
      </c>
      <c r="G49" s="31">
        <v>11</v>
      </c>
      <c r="H49" s="31">
        <v>1</v>
      </c>
      <c r="I49" s="34">
        <v>120</v>
      </c>
      <c r="J49" s="35">
        <v>23</v>
      </c>
      <c r="K49" s="34">
        <v>463411</v>
      </c>
      <c r="L49" s="35">
        <v>58030</v>
      </c>
      <c r="M49" s="37">
        <f t="shared" si="3"/>
        <v>5.217391304347826</v>
      </c>
    </row>
    <row r="50" spans="1:13" ht="15.75" customHeight="1">
      <c r="A50" s="28">
        <f t="shared" si="2"/>
        <v>46</v>
      </c>
      <c r="B50" s="29"/>
      <c r="C50" s="30" t="s">
        <v>96</v>
      </c>
      <c r="D50" s="31" t="s">
        <v>23</v>
      </c>
      <c r="E50" s="32" t="s">
        <v>65</v>
      </c>
      <c r="F50" s="33">
        <v>38674</v>
      </c>
      <c r="G50" s="31">
        <v>7</v>
      </c>
      <c r="H50" s="31">
        <v>1</v>
      </c>
      <c r="I50" s="34">
        <v>183</v>
      </c>
      <c r="J50" s="35">
        <v>21</v>
      </c>
      <c r="K50" s="34">
        <v>15558</v>
      </c>
      <c r="L50" s="35">
        <v>2240</v>
      </c>
      <c r="M50" s="37">
        <f t="shared" si="3"/>
        <v>8.714285714285714</v>
      </c>
    </row>
    <row r="51" spans="1:13" ht="15.75" customHeight="1">
      <c r="A51" s="28">
        <f t="shared" si="2"/>
        <v>47</v>
      </c>
      <c r="B51" s="29"/>
      <c r="C51" s="30" t="s">
        <v>97</v>
      </c>
      <c r="D51" s="31" t="s">
        <v>26</v>
      </c>
      <c r="E51" s="32" t="s">
        <v>98</v>
      </c>
      <c r="F51" s="33">
        <v>38688</v>
      </c>
      <c r="G51" s="31">
        <v>12</v>
      </c>
      <c r="H51" s="31">
        <v>1</v>
      </c>
      <c r="I51" s="34">
        <v>162</v>
      </c>
      <c r="J51" s="35">
        <v>18</v>
      </c>
      <c r="K51" s="34">
        <v>234771</v>
      </c>
      <c r="L51" s="35">
        <v>28514</v>
      </c>
      <c r="M51" s="37">
        <f t="shared" si="3"/>
        <v>9</v>
      </c>
    </row>
    <row r="52" spans="1:13" ht="15.75" customHeight="1">
      <c r="A52" s="28">
        <f t="shared" si="2"/>
        <v>48</v>
      </c>
      <c r="B52" s="29"/>
      <c r="C52" s="30" t="s">
        <v>99</v>
      </c>
      <c r="D52" s="31" t="s">
        <v>59</v>
      </c>
      <c r="E52" s="32" t="s">
        <v>78</v>
      </c>
      <c r="F52" s="33">
        <v>38660</v>
      </c>
      <c r="G52" s="31">
        <v>10</v>
      </c>
      <c r="H52" s="31">
        <v>1</v>
      </c>
      <c r="I52" s="34">
        <v>61</v>
      </c>
      <c r="J52" s="35">
        <v>11</v>
      </c>
      <c r="K52" s="34">
        <v>87374</v>
      </c>
      <c r="L52" s="35">
        <v>13652</v>
      </c>
      <c r="M52" s="37">
        <f t="shared" si="3"/>
        <v>5.545454545454546</v>
      </c>
    </row>
    <row r="53" spans="1:13" ht="15.75" customHeight="1">
      <c r="A53" s="28">
        <f t="shared" si="2"/>
        <v>49</v>
      </c>
      <c r="B53" s="29"/>
      <c r="C53" s="30" t="s">
        <v>100</v>
      </c>
      <c r="D53" s="31" t="s">
        <v>26</v>
      </c>
      <c r="E53" s="32" t="s">
        <v>27</v>
      </c>
      <c r="F53" s="33">
        <v>38653</v>
      </c>
      <c r="G53" s="31">
        <v>17</v>
      </c>
      <c r="H53" s="31">
        <v>1</v>
      </c>
      <c r="I53" s="34">
        <v>49</v>
      </c>
      <c r="J53" s="35">
        <v>7</v>
      </c>
      <c r="K53" s="34">
        <v>1037745</v>
      </c>
      <c r="L53" s="35">
        <v>151045</v>
      </c>
      <c r="M53" s="37">
        <f t="shared" si="3"/>
        <v>7</v>
      </c>
    </row>
    <row r="54" spans="1:13" ht="15.75" customHeight="1" thickBot="1">
      <c r="A54" s="28">
        <f t="shared" si="2"/>
        <v>50</v>
      </c>
      <c r="B54" s="29"/>
      <c r="C54" s="30" t="s">
        <v>50</v>
      </c>
      <c r="D54" s="31" t="s">
        <v>18</v>
      </c>
      <c r="E54" s="32" t="s">
        <v>49</v>
      </c>
      <c r="F54" s="33">
        <v>38436</v>
      </c>
      <c r="G54" s="31">
        <v>39</v>
      </c>
      <c r="H54" s="31">
        <v>1</v>
      </c>
      <c r="I54" s="34">
        <v>39</v>
      </c>
      <c r="J54" s="35">
        <v>6</v>
      </c>
      <c r="K54" s="34">
        <v>655572</v>
      </c>
      <c r="L54" s="35">
        <v>108734</v>
      </c>
      <c r="M54" s="37">
        <f t="shared" si="3"/>
        <v>6.5</v>
      </c>
    </row>
    <row r="55" spans="1:13" s="48" customFormat="1" ht="19.5" customHeight="1" thickBot="1">
      <c r="A55" s="38"/>
      <c r="B55" s="39"/>
      <c r="C55" s="40" t="s">
        <v>101</v>
      </c>
      <c r="D55" s="40"/>
      <c r="E55" s="40"/>
      <c r="F55" s="40"/>
      <c r="G55" s="41"/>
      <c r="H55" s="42">
        <f>SUM(H5:H54)</f>
        <v>1233</v>
      </c>
      <c r="I55" s="43">
        <f>SUM(I5:I54)</f>
        <v>8230716</v>
      </c>
      <c r="J55" s="44">
        <f>SUM(J5:J54)</f>
        <v>1261768</v>
      </c>
      <c r="K55" s="45"/>
      <c r="L55" s="46"/>
      <c r="M55" s="47">
        <f t="shared" si="3"/>
        <v>6.52316115165387</v>
      </c>
    </row>
    <row r="56" spans="1:6" ht="9.75" customHeight="1" thickBot="1">
      <c r="A56" s="49"/>
      <c r="C56" s="50"/>
      <c r="F56" s="52"/>
    </row>
    <row r="57" spans="1:13" ht="19.5" customHeight="1">
      <c r="A57" s="49"/>
      <c r="B57" s="54" t="s">
        <v>102</v>
      </c>
      <c r="C57" s="55"/>
      <c r="D57" s="55"/>
      <c r="E57" s="55"/>
      <c r="F57" s="55"/>
      <c r="G57" s="55"/>
      <c r="H57" s="56"/>
      <c r="I57" s="57">
        <v>11228739.5</v>
      </c>
      <c r="J57" s="58">
        <v>1681869</v>
      </c>
      <c r="K57" s="59" t="s">
        <v>103</v>
      </c>
      <c r="L57" s="60"/>
      <c r="M57" s="61">
        <f>(J55-J57)/J57</f>
        <v>-0.2497822363097245</v>
      </c>
    </row>
    <row r="58" spans="1:13" ht="19.5" customHeight="1" thickBot="1">
      <c r="A58" s="49"/>
      <c r="B58" s="62" t="s">
        <v>104</v>
      </c>
      <c r="C58" s="63"/>
      <c r="D58" s="63"/>
      <c r="E58" s="63"/>
      <c r="F58" s="63"/>
      <c r="G58" s="63"/>
      <c r="H58" s="64"/>
      <c r="I58" s="65">
        <v>4053591</v>
      </c>
      <c r="J58" s="66">
        <v>631073</v>
      </c>
      <c r="K58" s="67" t="s">
        <v>105</v>
      </c>
      <c r="L58" s="68"/>
      <c r="M58" s="69">
        <f>(+J55-J58)/J58</f>
        <v>0.999401020167239</v>
      </c>
    </row>
    <row r="59" ht="9.75" customHeight="1"/>
    <row r="60" spans="1:13" s="72" customFormat="1" ht="24.75" customHeight="1">
      <c r="A60" s="70"/>
      <c r="B60" s="71" t="s">
        <v>106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</sheetData>
  <mergeCells count="16">
    <mergeCell ref="B60:M60"/>
    <mergeCell ref="B1:M1"/>
    <mergeCell ref="D3:D4"/>
    <mergeCell ref="E3:E4"/>
    <mergeCell ref="C3:C4"/>
    <mergeCell ref="F3:F4"/>
    <mergeCell ref="G3:G4"/>
    <mergeCell ref="H3:H4"/>
    <mergeCell ref="M3:M4"/>
    <mergeCell ref="I3:J3"/>
    <mergeCell ref="B58:H58"/>
    <mergeCell ref="K58:L58"/>
    <mergeCell ref="K3:L3"/>
    <mergeCell ref="K57:L57"/>
    <mergeCell ref="B57:H57"/>
    <mergeCell ref="C55:G5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111111111111111111111213">
    <pageSetUpPr fitToPage="1"/>
  </sheetPr>
  <dimension ref="A1:T40"/>
  <sheetViews>
    <sheetView showGridLines="0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4.7109375" style="1" bestFit="1" customWidth="1"/>
    <col min="2" max="2" width="1.7109375" style="18" customWidth="1"/>
    <col min="3" max="3" width="34.28125" style="18" customWidth="1"/>
    <col min="4" max="4" width="12.8515625" style="51" customWidth="1"/>
    <col min="5" max="5" width="16.28125" style="51" customWidth="1"/>
    <col min="6" max="6" width="9.28125" style="18" customWidth="1"/>
    <col min="7" max="7" width="8.7109375" style="18" customWidth="1"/>
    <col min="8" max="8" width="7.8515625" style="18" customWidth="1"/>
    <col min="9" max="9" width="19.421875" style="53" bestFit="1" customWidth="1"/>
    <col min="10" max="10" width="16.57421875" style="53" bestFit="1" customWidth="1"/>
    <col min="11" max="11" width="10.7109375" style="53" customWidth="1"/>
    <col min="12" max="12" width="11.7109375" style="18" customWidth="1"/>
    <col min="13" max="14" width="12.28125" style="18" bestFit="1" customWidth="1"/>
    <col min="15" max="16384" width="9.140625" style="18" customWidth="1"/>
  </cols>
  <sheetData>
    <row r="1" spans="1:20" s="5" customFormat="1" ht="90" customHeight="1" thickBot="1">
      <c r="A1" s="1"/>
      <c r="B1" s="2" t="s">
        <v>107</v>
      </c>
      <c r="C1" s="3"/>
      <c r="D1" s="3"/>
      <c r="E1" s="3"/>
      <c r="F1" s="3"/>
      <c r="G1" s="3"/>
      <c r="H1" s="3"/>
      <c r="I1" s="3"/>
      <c r="J1" s="3"/>
      <c r="K1" s="4"/>
      <c r="L1" s="73"/>
      <c r="M1" s="73"/>
      <c r="T1" s="6"/>
    </row>
    <row r="2" spans="1:13" s="10" customFormat="1" ht="4.5" customHeight="1" thickBot="1">
      <c r="A2" s="7"/>
      <c r="B2" s="8"/>
      <c r="K2" s="9"/>
      <c r="L2" s="9"/>
      <c r="M2" s="9"/>
    </row>
    <row r="3" spans="2:11" ht="15.75" customHeight="1">
      <c r="B3" s="11"/>
      <c r="C3" s="12" t="s">
        <v>1</v>
      </c>
      <c r="D3" s="13" t="s">
        <v>2</v>
      </c>
      <c r="E3" s="13" t="s">
        <v>3</v>
      </c>
      <c r="F3" s="14" t="s">
        <v>4</v>
      </c>
      <c r="G3" s="14" t="s">
        <v>108</v>
      </c>
      <c r="H3" s="14" t="s">
        <v>109</v>
      </c>
      <c r="I3" s="15" t="s">
        <v>8</v>
      </c>
      <c r="J3" s="16"/>
      <c r="K3" s="17" t="s">
        <v>9</v>
      </c>
    </row>
    <row r="4" spans="1:11" ht="15.75" customHeight="1" thickBot="1">
      <c r="A4" s="19"/>
      <c r="B4" s="20"/>
      <c r="C4" s="21"/>
      <c r="D4" s="22"/>
      <c r="E4" s="22"/>
      <c r="F4" s="23"/>
      <c r="G4" s="23"/>
      <c r="H4" s="23"/>
      <c r="I4" s="24" t="s">
        <v>10</v>
      </c>
      <c r="J4" s="26" t="s">
        <v>11</v>
      </c>
      <c r="K4" s="27"/>
    </row>
    <row r="5" spans="1:11" ht="15.75" customHeight="1">
      <c r="A5" s="28">
        <f aca="true" t="shared" si="0" ref="A5:A33">ROW()-4</f>
        <v>1</v>
      </c>
      <c r="B5" s="74"/>
      <c r="C5" s="30" t="s">
        <v>12</v>
      </c>
      <c r="D5" s="31" t="s">
        <v>13</v>
      </c>
      <c r="E5" s="32" t="s">
        <v>14</v>
      </c>
      <c r="F5" s="33">
        <v>38751</v>
      </c>
      <c r="G5" s="31">
        <v>277</v>
      </c>
      <c r="H5" s="31">
        <v>3</v>
      </c>
      <c r="I5" s="34">
        <v>23919284</v>
      </c>
      <c r="J5" s="35">
        <v>3618451</v>
      </c>
      <c r="K5" s="37">
        <f aca="true" t="shared" si="1" ref="K5:K34">I5/J5</f>
        <v>6.610365595665106</v>
      </c>
    </row>
    <row r="6" spans="1:11" ht="15.75" customHeight="1">
      <c r="A6" s="28">
        <f t="shared" si="0"/>
        <v>2</v>
      </c>
      <c r="B6" s="74"/>
      <c r="C6" s="30" t="s">
        <v>53</v>
      </c>
      <c r="D6" s="31" t="s">
        <v>18</v>
      </c>
      <c r="E6" s="32" t="s">
        <v>54</v>
      </c>
      <c r="F6" s="33">
        <v>38723</v>
      </c>
      <c r="G6" s="31">
        <v>280</v>
      </c>
      <c r="H6" s="31">
        <v>7</v>
      </c>
      <c r="I6" s="34">
        <v>12835735.12</v>
      </c>
      <c r="J6" s="35">
        <v>2034950</v>
      </c>
      <c r="K6" s="37">
        <f t="shared" si="1"/>
        <v>6.307641524361777</v>
      </c>
    </row>
    <row r="7" spans="1:11" ht="15.75" customHeight="1">
      <c r="A7" s="28">
        <f t="shared" si="0"/>
        <v>3</v>
      </c>
      <c r="B7" s="74"/>
      <c r="C7" s="30" t="s">
        <v>44</v>
      </c>
      <c r="D7" s="31" t="s">
        <v>13</v>
      </c>
      <c r="E7" s="32" t="s">
        <v>45</v>
      </c>
      <c r="F7" s="33">
        <v>38723</v>
      </c>
      <c r="G7" s="31">
        <v>199</v>
      </c>
      <c r="H7" s="31">
        <v>7</v>
      </c>
      <c r="I7" s="34">
        <v>6478549.1</v>
      </c>
      <c r="J7" s="35">
        <v>982472</v>
      </c>
      <c r="K7" s="37">
        <f t="shared" si="1"/>
        <v>6.594131028670537</v>
      </c>
    </row>
    <row r="8" spans="1:11" ht="15.75" customHeight="1">
      <c r="A8" s="28">
        <f t="shared" si="0"/>
        <v>4</v>
      </c>
      <c r="B8" s="74"/>
      <c r="C8" s="30" t="s">
        <v>40</v>
      </c>
      <c r="D8" s="31" t="s">
        <v>26</v>
      </c>
      <c r="E8" s="32" t="s">
        <v>41</v>
      </c>
      <c r="F8" s="33">
        <v>38730</v>
      </c>
      <c r="G8" s="31">
        <v>116</v>
      </c>
      <c r="H8" s="31">
        <v>6</v>
      </c>
      <c r="I8" s="34">
        <v>3234849</v>
      </c>
      <c r="J8" s="35">
        <v>456941</v>
      </c>
      <c r="K8" s="37">
        <f t="shared" si="1"/>
        <v>7.079358166590435</v>
      </c>
    </row>
    <row r="9" spans="1:11" ht="15.75" customHeight="1">
      <c r="A9" s="28">
        <f t="shared" si="0"/>
        <v>5</v>
      </c>
      <c r="B9" s="74"/>
      <c r="C9" s="30" t="s">
        <v>20</v>
      </c>
      <c r="D9" s="31" t="s">
        <v>18</v>
      </c>
      <c r="E9" s="32" t="s">
        <v>21</v>
      </c>
      <c r="F9" s="33">
        <v>38758</v>
      </c>
      <c r="G9" s="31">
        <v>80</v>
      </c>
      <c r="H9" s="31">
        <v>2</v>
      </c>
      <c r="I9" s="34">
        <v>1822291.5</v>
      </c>
      <c r="J9" s="35">
        <v>269144</v>
      </c>
      <c r="K9" s="37">
        <f t="shared" si="1"/>
        <v>6.770693383467586</v>
      </c>
    </row>
    <row r="10" spans="1:11" ht="15.75" customHeight="1">
      <c r="A10" s="28">
        <f t="shared" si="0"/>
        <v>6</v>
      </c>
      <c r="B10" s="74"/>
      <c r="C10" s="30" t="s">
        <v>15</v>
      </c>
      <c r="D10" s="31" t="s">
        <v>13</v>
      </c>
      <c r="E10" s="32" t="s">
        <v>16</v>
      </c>
      <c r="F10" s="33">
        <v>38772</v>
      </c>
      <c r="G10" s="31">
        <v>164</v>
      </c>
      <c r="H10" s="31">
        <v>1</v>
      </c>
      <c r="I10" s="34">
        <v>1618775.5</v>
      </c>
      <c r="J10" s="35">
        <v>232561</v>
      </c>
      <c r="K10" s="37">
        <f t="shared" si="1"/>
        <v>6.960649034016882</v>
      </c>
    </row>
    <row r="11" spans="1:11" ht="15.75" customHeight="1">
      <c r="A11" s="28">
        <f t="shared" si="0"/>
        <v>7</v>
      </c>
      <c r="B11" s="74"/>
      <c r="C11" s="30" t="s">
        <v>32</v>
      </c>
      <c r="D11" s="31" t="s">
        <v>26</v>
      </c>
      <c r="E11" s="32" t="s">
        <v>33</v>
      </c>
      <c r="F11" s="33">
        <v>38744</v>
      </c>
      <c r="G11" s="31">
        <v>70</v>
      </c>
      <c r="H11" s="31">
        <v>4</v>
      </c>
      <c r="I11" s="34">
        <v>1779221</v>
      </c>
      <c r="J11" s="35">
        <v>215403</v>
      </c>
      <c r="K11" s="37">
        <f t="shared" si="1"/>
        <v>8.259963881654388</v>
      </c>
    </row>
    <row r="12" spans="1:11" ht="15.75" customHeight="1">
      <c r="A12" s="28">
        <f t="shared" si="0"/>
        <v>8</v>
      </c>
      <c r="B12" s="74"/>
      <c r="C12" s="30" t="s">
        <v>52</v>
      </c>
      <c r="D12" s="31" t="s">
        <v>23</v>
      </c>
      <c r="E12" s="32" t="s">
        <v>24</v>
      </c>
      <c r="F12" s="33">
        <v>38737</v>
      </c>
      <c r="G12" s="31">
        <v>59</v>
      </c>
      <c r="H12" s="31">
        <v>5</v>
      </c>
      <c r="I12" s="34">
        <v>1123508.5</v>
      </c>
      <c r="J12" s="35">
        <v>159366</v>
      </c>
      <c r="K12" s="37">
        <f t="shared" si="1"/>
        <v>7.049863207961548</v>
      </c>
    </row>
    <row r="13" spans="1:11" ht="15.75" customHeight="1">
      <c r="A13" s="28">
        <f t="shared" si="0"/>
        <v>9</v>
      </c>
      <c r="B13" s="74"/>
      <c r="C13" s="30" t="s">
        <v>64</v>
      </c>
      <c r="D13" s="31" t="s">
        <v>23</v>
      </c>
      <c r="E13" s="32" t="s">
        <v>65</v>
      </c>
      <c r="F13" s="33">
        <v>38730</v>
      </c>
      <c r="G13" s="31">
        <v>62</v>
      </c>
      <c r="H13" s="31">
        <v>6</v>
      </c>
      <c r="I13" s="34">
        <v>1169431</v>
      </c>
      <c r="J13" s="35">
        <v>136263</v>
      </c>
      <c r="K13" s="37">
        <f t="shared" si="1"/>
        <v>8.58216096812781</v>
      </c>
    </row>
    <row r="14" spans="1:11" ht="15.75" customHeight="1">
      <c r="A14" s="28">
        <f t="shared" si="0"/>
        <v>10</v>
      </c>
      <c r="B14" s="74"/>
      <c r="C14" s="30" t="s">
        <v>25</v>
      </c>
      <c r="D14" s="31" t="s">
        <v>26</v>
      </c>
      <c r="E14" s="32" t="s">
        <v>27</v>
      </c>
      <c r="F14" s="33">
        <v>38751</v>
      </c>
      <c r="G14" s="31">
        <v>51</v>
      </c>
      <c r="H14" s="31">
        <v>3</v>
      </c>
      <c r="I14" s="34">
        <v>1072420</v>
      </c>
      <c r="J14" s="35">
        <v>128781</v>
      </c>
      <c r="K14" s="37">
        <f t="shared" si="1"/>
        <v>8.327470667256815</v>
      </c>
    </row>
    <row r="15" spans="1:11" ht="15.75" customHeight="1">
      <c r="A15" s="28">
        <f t="shared" si="0"/>
        <v>11</v>
      </c>
      <c r="B15" s="74"/>
      <c r="C15" s="30" t="s">
        <v>42</v>
      </c>
      <c r="D15" s="31" t="s">
        <v>18</v>
      </c>
      <c r="E15" s="32" t="s">
        <v>43</v>
      </c>
      <c r="F15" s="33">
        <v>38737</v>
      </c>
      <c r="G15" s="31">
        <v>43</v>
      </c>
      <c r="H15" s="31">
        <v>5</v>
      </c>
      <c r="I15" s="34">
        <v>895091</v>
      </c>
      <c r="J15" s="35">
        <v>111511</v>
      </c>
      <c r="K15" s="37">
        <f t="shared" si="1"/>
        <v>8.02693007864695</v>
      </c>
    </row>
    <row r="16" spans="1:11" ht="15.75" customHeight="1">
      <c r="A16" s="28">
        <f t="shared" si="0"/>
        <v>12</v>
      </c>
      <c r="B16" s="74"/>
      <c r="C16" s="30" t="s">
        <v>22</v>
      </c>
      <c r="D16" s="31" t="s">
        <v>23</v>
      </c>
      <c r="E16" s="32" t="s">
        <v>24</v>
      </c>
      <c r="F16" s="33">
        <v>38758</v>
      </c>
      <c r="G16" s="31">
        <v>61</v>
      </c>
      <c r="H16" s="31">
        <v>2</v>
      </c>
      <c r="I16" s="34">
        <v>909121.5</v>
      </c>
      <c r="J16" s="35">
        <v>106985</v>
      </c>
      <c r="K16" s="37">
        <f t="shared" si="1"/>
        <v>8.497653876711688</v>
      </c>
    </row>
    <row r="17" spans="1:11" ht="15.75" customHeight="1">
      <c r="A17" s="28">
        <f t="shared" si="0"/>
        <v>13</v>
      </c>
      <c r="B17" s="74"/>
      <c r="C17" s="30" t="s">
        <v>93</v>
      </c>
      <c r="D17" s="31" t="s">
        <v>23</v>
      </c>
      <c r="E17" s="32" t="s">
        <v>24</v>
      </c>
      <c r="F17" s="33">
        <v>38716</v>
      </c>
      <c r="G17" s="31">
        <v>60</v>
      </c>
      <c r="H17" s="31">
        <v>7</v>
      </c>
      <c r="I17" s="34">
        <v>582197</v>
      </c>
      <c r="J17" s="35">
        <v>82982</v>
      </c>
      <c r="K17" s="37">
        <f t="shared" si="1"/>
        <v>7.01594321660119</v>
      </c>
    </row>
    <row r="18" spans="1:11" ht="15.75" customHeight="1">
      <c r="A18" s="28">
        <f t="shared" si="0"/>
        <v>14</v>
      </c>
      <c r="B18" s="74"/>
      <c r="C18" s="30" t="s">
        <v>39</v>
      </c>
      <c r="D18" s="31" t="s">
        <v>26</v>
      </c>
      <c r="E18" s="32" t="s">
        <v>37</v>
      </c>
      <c r="F18" s="33">
        <v>38751</v>
      </c>
      <c r="G18" s="31">
        <v>27</v>
      </c>
      <c r="H18" s="31">
        <v>3</v>
      </c>
      <c r="I18" s="34">
        <v>437630</v>
      </c>
      <c r="J18" s="35">
        <v>48463</v>
      </c>
      <c r="K18" s="37">
        <f t="shared" si="1"/>
        <v>9.030187978457793</v>
      </c>
    </row>
    <row r="19" spans="1:11" ht="15.75" customHeight="1">
      <c r="A19" s="28">
        <f t="shared" si="0"/>
        <v>15</v>
      </c>
      <c r="B19" s="74"/>
      <c r="C19" s="30" t="s">
        <v>82</v>
      </c>
      <c r="D19" s="31" t="s">
        <v>26</v>
      </c>
      <c r="E19" s="32" t="s">
        <v>37</v>
      </c>
      <c r="F19" s="33">
        <v>38737</v>
      </c>
      <c r="G19" s="31">
        <v>28</v>
      </c>
      <c r="H19" s="31">
        <v>5</v>
      </c>
      <c r="I19" s="34">
        <v>241962</v>
      </c>
      <c r="J19" s="35">
        <v>29188</v>
      </c>
      <c r="K19" s="37">
        <f t="shared" si="1"/>
        <v>8.289776620528984</v>
      </c>
    </row>
    <row r="20" spans="1:11" ht="15.75" customHeight="1">
      <c r="A20" s="28">
        <f t="shared" si="0"/>
        <v>16</v>
      </c>
      <c r="B20" s="74"/>
      <c r="C20" s="30" t="s">
        <v>48</v>
      </c>
      <c r="D20" s="31" t="s">
        <v>18</v>
      </c>
      <c r="E20" s="32" t="s">
        <v>49</v>
      </c>
      <c r="F20" s="33">
        <v>38751</v>
      </c>
      <c r="G20" s="31">
        <v>25</v>
      </c>
      <c r="H20" s="31">
        <v>3</v>
      </c>
      <c r="I20" s="34">
        <v>259415</v>
      </c>
      <c r="J20" s="35">
        <v>27459</v>
      </c>
      <c r="K20" s="37">
        <f t="shared" si="1"/>
        <v>9.447357879019629</v>
      </c>
    </row>
    <row r="21" spans="1:11" ht="15.75" customHeight="1">
      <c r="A21" s="28">
        <f t="shared" si="0"/>
        <v>17</v>
      </c>
      <c r="B21" s="74"/>
      <c r="C21" s="30" t="s">
        <v>110</v>
      </c>
      <c r="D21" s="31" t="s">
        <v>111</v>
      </c>
      <c r="E21" s="32" t="s">
        <v>19</v>
      </c>
      <c r="F21" s="33">
        <v>38723</v>
      </c>
      <c r="G21" s="31">
        <v>10</v>
      </c>
      <c r="H21" s="31">
        <v>4</v>
      </c>
      <c r="I21" s="34">
        <v>193838</v>
      </c>
      <c r="J21" s="35">
        <v>25488</v>
      </c>
      <c r="K21" s="37">
        <f t="shared" si="1"/>
        <v>7.605069052102951</v>
      </c>
    </row>
    <row r="22" spans="1:11" ht="15.75" customHeight="1">
      <c r="A22" s="28">
        <f t="shared" si="0"/>
        <v>18</v>
      </c>
      <c r="B22" s="74"/>
      <c r="C22" s="30" t="s">
        <v>28</v>
      </c>
      <c r="D22" s="31" t="s">
        <v>23</v>
      </c>
      <c r="E22" s="32" t="s">
        <v>29</v>
      </c>
      <c r="F22" s="33">
        <v>38765</v>
      </c>
      <c r="G22" s="31">
        <v>23</v>
      </c>
      <c r="H22" s="31">
        <v>1</v>
      </c>
      <c r="I22" s="34">
        <v>233855.5</v>
      </c>
      <c r="J22" s="35">
        <v>23969</v>
      </c>
      <c r="K22" s="37">
        <f t="shared" si="1"/>
        <v>9.756581417664483</v>
      </c>
    </row>
    <row r="23" spans="1:11" ht="15.75" customHeight="1">
      <c r="A23" s="28">
        <f t="shared" si="0"/>
        <v>19</v>
      </c>
      <c r="B23" s="74"/>
      <c r="C23" s="30" t="s">
        <v>30</v>
      </c>
      <c r="D23" s="31" t="s">
        <v>26</v>
      </c>
      <c r="E23" s="32" t="s">
        <v>31</v>
      </c>
      <c r="F23" s="33">
        <v>38772</v>
      </c>
      <c r="G23" s="31">
        <v>41</v>
      </c>
      <c r="H23" s="31">
        <v>1</v>
      </c>
      <c r="I23" s="34">
        <v>176412</v>
      </c>
      <c r="J23" s="35">
        <v>21868</v>
      </c>
      <c r="K23" s="37">
        <f t="shared" si="1"/>
        <v>8.067130053045545</v>
      </c>
    </row>
    <row r="24" spans="1:11" ht="15.75" customHeight="1">
      <c r="A24" s="28">
        <f t="shared" si="0"/>
        <v>20</v>
      </c>
      <c r="B24" s="74"/>
      <c r="C24" s="30" t="s">
        <v>38</v>
      </c>
      <c r="D24" s="31" t="s">
        <v>26</v>
      </c>
      <c r="E24" s="32" t="s">
        <v>27</v>
      </c>
      <c r="F24" s="33">
        <v>38758</v>
      </c>
      <c r="G24" s="31">
        <v>46</v>
      </c>
      <c r="H24" s="31">
        <v>2</v>
      </c>
      <c r="I24" s="34">
        <v>165502</v>
      </c>
      <c r="J24" s="35">
        <v>21103</v>
      </c>
      <c r="K24" s="37">
        <f t="shared" si="1"/>
        <v>7.842581623465858</v>
      </c>
    </row>
    <row r="25" spans="1:11" ht="15.75" customHeight="1">
      <c r="A25" s="28">
        <f t="shared" si="0"/>
        <v>21</v>
      </c>
      <c r="B25" s="74"/>
      <c r="C25" s="30" t="s">
        <v>80</v>
      </c>
      <c r="D25" s="31" t="s">
        <v>59</v>
      </c>
      <c r="E25" s="32" t="s">
        <v>72</v>
      </c>
      <c r="F25" s="33">
        <v>38716</v>
      </c>
      <c r="G25" s="31">
        <v>9</v>
      </c>
      <c r="H25" s="31">
        <v>7</v>
      </c>
      <c r="I25" s="34">
        <v>86340.5</v>
      </c>
      <c r="J25" s="35">
        <v>11926</v>
      </c>
      <c r="K25" s="37">
        <f t="shared" si="1"/>
        <v>7.239686399463357</v>
      </c>
    </row>
    <row r="26" spans="1:11" ht="15.75" customHeight="1">
      <c r="A26" s="28">
        <f t="shared" si="0"/>
        <v>22</v>
      </c>
      <c r="B26" s="74"/>
      <c r="C26" s="30" t="s">
        <v>34</v>
      </c>
      <c r="D26" s="31" t="s">
        <v>18</v>
      </c>
      <c r="E26" s="32" t="s">
        <v>35</v>
      </c>
      <c r="F26" s="33">
        <v>38772</v>
      </c>
      <c r="G26" s="31">
        <v>30</v>
      </c>
      <c r="H26" s="31">
        <v>1</v>
      </c>
      <c r="I26" s="34">
        <v>62768</v>
      </c>
      <c r="J26" s="35">
        <v>8337</v>
      </c>
      <c r="K26" s="37">
        <f t="shared" si="1"/>
        <v>7.528847307184838</v>
      </c>
    </row>
    <row r="27" spans="1:11" ht="15.75" customHeight="1">
      <c r="A27" s="28">
        <f t="shared" si="0"/>
        <v>23</v>
      </c>
      <c r="B27" s="74"/>
      <c r="C27" s="30" t="s">
        <v>112</v>
      </c>
      <c r="D27" s="31" t="s">
        <v>18</v>
      </c>
      <c r="E27" s="32" t="s">
        <v>49</v>
      </c>
      <c r="F27" s="33">
        <v>38758</v>
      </c>
      <c r="G27" s="31">
        <v>10</v>
      </c>
      <c r="H27" s="31">
        <v>2</v>
      </c>
      <c r="I27" s="34">
        <v>68624</v>
      </c>
      <c r="J27" s="35">
        <v>7930</v>
      </c>
      <c r="K27" s="37">
        <f t="shared" si="1"/>
        <v>8.653720050441361</v>
      </c>
    </row>
    <row r="28" spans="1:11" ht="15.75" customHeight="1">
      <c r="A28" s="28">
        <f t="shared" si="0"/>
        <v>24</v>
      </c>
      <c r="B28" s="74"/>
      <c r="C28" s="30" t="s">
        <v>36</v>
      </c>
      <c r="D28" s="31" t="s">
        <v>26</v>
      </c>
      <c r="E28" s="32" t="s">
        <v>37</v>
      </c>
      <c r="F28" s="33">
        <v>38772</v>
      </c>
      <c r="G28" s="31">
        <v>20</v>
      </c>
      <c r="H28" s="31">
        <v>1</v>
      </c>
      <c r="I28" s="34">
        <v>69358</v>
      </c>
      <c r="J28" s="35">
        <v>7170</v>
      </c>
      <c r="K28" s="37">
        <f t="shared" si="1"/>
        <v>9.673361227336123</v>
      </c>
    </row>
    <row r="29" spans="1:11" ht="15.75" customHeight="1">
      <c r="A29" s="28">
        <f t="shared" si="0"/>
        <v>25</v>
      </c>
      <c r="B29" s="74"/>
      <c r="C29" s="30" t="s">
        <v>113</v>
      </c>
      <c r="D29" s="31" t="s">
        <v>59</v>
      </c>
      <c r="E29" s="32" t="s">
        <v>114</v>
      </c>
      <c r="F29" s="33">
        <v>38723</v>
      </c>
      <c r="G29" s="31">
        <v>3</v>
      </c>
      <c r="H29" s="31">
        <v>6</v>
      </c>
      <c r="I29" s="34">
        <v>51158</v>
      </c>
      <c r="J29" s="35">
        <v>6428</v>
      </c>
      <c r="K29" s="37">
        <f t="shared" si="1"/>
        <v>7.958618543870566</v>
      </c>
    </row>
    <row r="30" spans="1:11" ht="15.75" customHeight="1">
      <c r="A30" s="28">
        <f t="shared" si="0"/>
        <v>26</v>
      </c>
      <c r="B30" s="74"/>
      <c r="C30" s="30" t="s">
        <v>91</v>
      </c>
      <c r="D30" s="31" t="s">
        <v>59</v>
      </c>
      <c r="E30" s="32" t="s">
        <v>92</v>
      </c>
      <c r="F30" s="33">
        <v>38744</v>
      </c>
      <c r="G30" s="31">
        <v>7</v>
      </c>
      <c r="H30" s="31">
        <v>4</v>
      </c>
      <c r="I30" s="34">
        <v>34613.5</v>
      </c>
      <c r="J30" s="35">
        <v>4308</v>
      </c>
      <c r="K30" s="37">
        <f t="shared" si="1"/>
        <v>8.034702878365831</v>
      </c>
    </row>
    <row r="31" spans="1:11" ht="15.75" customHeight="1">
      <c r="A31" s="28">
        <f t="shared" si="0"/>
        <v>27</v>
      </c>
      <c r="B31" s="74"/>
      <c r="C31" s="30" t="s">
        <v>58</v>
      </c>
      <c r="D31" s="31" t="s">
        <v>59</v>
      </c>
      <c r="E31" s="32" t="s">
        <v>60</v>
      </c>
      <c r="F31" s="33">
        <v>38758</v>
      </c>
      <c r="G31" s="31">
        <v>4</v>
      </c>
      <c r="H31" s="31">
        <v>2</v>
      </c>
      <c r="I31" s="34">
        <v>20446</v>
      </c>
      <c r="J31" s="35">
        <v>2642</v>
      </c>
      <c r="K31" s="37">
        <f t="shared" si="1"/>
        <v>7.738834216502649</v>
      </c>
    </row>
    <row r="32" spans="1:11" ht="15.75" customHeight="1">
      <c r="A32" s="28">
        <f t="shared" si="0"/>
        <v>28</v>
      </c>
      <c r="B32" s="74"/>
      <c r="C32" s="30" t="s">
        <v>69</v>
      </c>
      <c r="D32" s="31" t="s">
        <v>59</v>
      </c>
      <c r="E32" s="32" t="s">
        <v>70</v>
      </c>
      <c r="F32" s="33">
        <v>38751</v>
      </c>
      <c r="G32" s="31">
        <v>1</v>
      </c>
      <c r="H32" s="31">
        <v>3</v>
      </c>
      <c r="I32" s="34">
        <v>15748</v>
      </c>
      <c r="J32" s="35">
        <v>1971</v>
      </c>
      <c r="K32" s="37">
        <f t="shared" si="1"/>
        <v>7.9898528665651956</v>
      </c>
    </row>
    <row r="33" spans="1:11" ht="15.75" customHeight="1" thickBot="1">
      <c r="A33" s="28">
        <f t="shared" si="0"/>
        <v>29</v>
      </c>
      <c r="B33" s="74"/>
      <c r="C33" s="30" t="s">
        <v>85</v>
      </c>
      <c r="D33" s="31" t="s">
        <v>59</v>
      </c>
      <c r="E33" s="32" t="s">
        <v>86</v>
      </c>
      <c r="F33" s="33">
        <v>38723</v>
      </c>
      <c r="G33" s="31">
        <v>5</v>
      </c>
      <c r="H33" s="31">
        <v>5</v>
      </c>
      <c r="I33" s="34">
        <v>12260</v>
      </c>
      <c r="J33" s="35">
        <v>1718</v>
      </c>
      <c r="K33" s="37">
        <f t="shared" si="1"/>
        <v>7.136204889406287</v>
      </c>
    </row>
    <row r="34" spans="1:12" ht="19.5" customHeight="1" thickBot="1">
      <c r="A34" s="28"/>
      <c r="B34" s="75"/>
      <c r="C34" s="40" t="s">
        <v>101</v>
      </c>
      <c r="D34" s="40"/>
      <c r="E34" s="40"/>
      <c r="F34" s="40"/>
      <c r="G34" s="40"/>
      <c r="H34" s="40"/>
      <c r="I34" s="76">
        <f>SUM(I5:I33)</f>
        <v>59570404.72</v>
      </c>
      <c r="J34" s="77">
        <f>SUM(J5:J33)</f>
        <v>8785778</v>
      </c>
      <c r="K34" s="78">
        <f t="shared" si="1"/>
        <v>6.780322097826738</v>
      </c>
      <c r="L34" s="79"/>
    </row>
    <row r="35" spans="1:12" s="50" customFormat="1" ht="9.75" customHeight="1" thickBot="1">
      <c r="A35" s="28"/>
      <c r="B35" s="80"/>
      <c r="C35" s="81"/>
      <c r="D35" s="81"/>
      <c r="E35" s="81"/>
      <c r="F35" s="81"/>
      <c r="G35" s="81"/>
      <c r="H35" s="81"/>
      <c r="I35" s="82"/>
      <c r="J35" s="82"/>
      <c r="K35" s="82"/>
      <c r="L35" s="83"/>
    </row>
    <row r="36" spans="1:11" ht="19.5" customHeight="1">
      <c r="A36" s="28"/>
      <c r="B36" s="84" t="s">
        <v>115</v>
      </c>
      <c r="C36" s="85"/>
      <c r="D36" s="85"/>
      <c r="E36" s="86"/>
      <c r="F36" s="87" t="s">
        <v>116</v>
      </c>
      <c r="G36" s="55"/>
      <c r="H36" s="88">
        <v>26</v>
      </c>
      <c r="I36" s="89">
        <v>43454242.25</v>
      </c>
      <c r="J36" s="90">
        <v>6687955</v>
      </c>
      <c r="K36" s="91"/>
    </row>
    <row r="37" spans="1:11" ht="19.5" customHeight="1">
      <c r="A37" s="28"/>
      <c r="B37" s="92"/>
      <c r="C37" s="93"/>
      <c r="D37" s="93"/>
      <c r="E37" s="94"/>
      <c r="F37" s="93" t="s">
        <v>103</v>
      </c>
      <c r="G37" s="93"/>
      <c r="H37" s="95">
        <f>(A33-H36)/H36</f>
        <v>0.11538461538461539</v>
      </c>
      <c r="I37" s="96">
        <f>(GBO_TOTAL-I36)/I36</f>
        <v>0.3708766195318939</v>
      </c>
      <c r="J37" s="96">
        <f>(ADM_TOTAL-J36)/J36</f>
        <v>0.3136718174688675</v>
      </c>
      <c r="K37" s="97"/>
    </row>
    <row r="38" spans="1:11" ht="19.5" customHeight="1" thickBot="1">
      <c r="A38" s="28"/>
      <c r="B38" s="62" t="s">
        <v>117</v>
      </c>
      <c r="C38" s="63"/>
      <c r="D38" s="63"/>
      <c r="E38" s="64"/>
      <c r="F38" s="98" t="s">
        <v>118</v>
      </c>
      <c r="G38" s="99"/>
      <c r="H38" s="100"/>
      <c r="I38" s="101">
        <f>(GBO_TOTAL-(((I36+((I36/100)*H38)))))/(((I36+((I36/100)*H38))))</f>
        <v>0.3708766195318939</v>
      </c>
      <c r="J38" s="102"/>
      <c r="K38" s="103"/>
    </row>
    <row r="40" spans="1:13" s="72" customFormat="1" ht="24.75" customHeight="1">
      <c r="A40" s="70"/>
      <c r="B40" s="71" t="s">
        <v>106</v>
      </c>
      <c r="C40" s="71"/>
      <c r="D40" s="71"/>
      <c r="E40" s="71"/>
      <c r="F40" s="71"/>
      <c r="G40" s="71"/>
      <c r="H40" s="71"/>
      <c r="I40" s="71"/>
      <c r="J40" s="71"/>
      <c r="K40" s="71"/>
      <c r="L40" s="70"/>
      <c r="M40" s="70"/>
    </row>
  </sheetData>
  <mergeCells count="16">
    <mergeCell ref="B1:K1"/>
    <mergeCell ref="C3:C4"/>
    <mergeCell ref="D3:D4"/>
    <mergeCell ref="E3:E4"/>
    <mergeCell ref="F3:F4"/>
    <mergeCell ref="G3:G4"/>
    <mergeCell ref="H3:H4"/>
    <mergeCell ref="K3:K4"/>
    <mergeCell ref="I3:J3"/>
    <mergeCell ref="B40:K40"/>
    <mergeCell ref="B38:E38"/>
    <mergeCell ref="F38:G38"/>
    <mergeCell ref="C34:H34"/>
    <mergeCell ref="B36:E37"/>
    <mergeCell ref="F36:G36"/>
    <mergeCell ref="F37:G37"/>
  </mergeCells>
  <printOptions horizontalCentered="1"/>
  <pageMargins left="0.5905511811023623" right="0.5905511811023623" top="0.5905511811023623" bottom="0.5905511811023623" header="0.5118110236220472" footer="0.5118110236220472"/>
  <pageSetup fitToHeight="3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2006-02-27T08:29:21Z</dcterms:created>
  <dcterms:modified xsi:type="dcterms:W3CDTF">2006-02-27T08:29:32Z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-1830305415</vt:i4>
  </property>
  <property fmtid="{D5CDD505-2E9C-101B-9397-08002B2CF9AE}" pid="4" name="_EmailSubje">
    <vt:lpwstr>Weekly &amp; All Box Office Reports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