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80" windowHeight="12525" activeTab="0"/>
  </bookViews>
  <sheets>
    <sheet name="27 Jan - 02 Feb (WK 05)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'27 Jan - 02 Feb (WK 05)'!$A$1:$K$14</definedName>
  </definedNames>
  <calcPr fullCalcOnLoad="1"/>
</workbook>
</file>

<file path=xl/sharedStrings.xml><?xml version="1.0" encoding="utf-8"?>
<sst xmlns="http://schemas.openxmlformats.org/spreadsheetml/2006/main" count="29" uniqueCount="25">
  <si>
    <t>TITLE</t>
  </si>
  <si>
    <t>COMPANY</t>
  </si>
  <si>
    <t>RELEASE DATE</t>
  </si>
  <si>
    <t xml:space="preserve">WEEKS </t>
  </si>
  <si>
    <t># SCR.</t>
  </si>
  <si>
    <t>BOX OFFICE</t>
  </si>
  <si>
    <t>ADMISSION</t>
  </si>
  <si>
    <t>CUM. BOX OFFICE</t>
  </si>
  <si>
    <t>CUM. ADMISSION</t>
  </si>
  <si>
    <t>FOG, THE</t>
  </si>
  <si>
    <t>COLUMBIA</t>
  </si>
  <si>
    <t>RUMOR HAS IT</t>
  </si>
  <si>
    <t>WARNER BROS.</t>
  </si>
  <si>
    <t>ZATHURA</t>
  </si>
  <si>
    <t>HISTORY OF VIOLENCE</t>
  </si>
  <si>
    <t>PRA</t>
  </si>
  <si>
    <t>EXORCISM OF EMILY ROSE</t>
  </si>
  <si>
    <t>KISS KISS BANG BANG</t>
  </si>
  <si>
    <t>CUORE SACRO</t>
  </si>
  <si>
    <t>AFS</t>
  </si>
  <si>
    <t>BROTHERS GRIMM</t>
  </si>
  <si>
    <t>FILMPOP</t>
  </si>
  <si>
    <t>HARRY POTTER 4</t>
  </si>
  <si>
    <t>TOTAL</t>
  </si>
  <si>
    <t xml:space="preserve">SCREEN AVERAGE : 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</si>
</sst>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\-mmm\-yy"/>
    <numFmt numFmtId="173" formatCode="_(* #,##0_);_(* \(#,##0\);_(* &quot;-&quot;??_);_(@_)"/>
    <numFmt numFmtId="174" formatCode="_-* #,##0\ _T_L_-;\-* #,##0\ _T_L_-;_-* &quot;-&quot;??\ _T_L_-;_-@_-"/>
    <numFmt numFmtId="175" formatCode="mm/dd/yy"/>
    <numFmt numFmtId="176" formatCode="dd/mm/yy"/>
    <numFmt numFmtId="177" formatCode="#,##0\ \ "/>
    <numFmt numFmtId="178" formatCode="_(&quot;$&quot;* #,##0.00_);_(&quot;$&quot;* \(#,##0.00\);_(&quot;$&quot;* &quot;-&quot;??_);_(@_)"/>
    <numFmt numFmtId="179" formatCode="#,##0_ ;[Red]\-#,##0\ "/>
    <numFmt numFmtId="180" formatCode="#,##0.00\ 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6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sz val="9"/>
      <name val="Trebuchet MS"/>
      <family val="2"/>
    </font>
    <font>
      <sz val="14"/>
      <color indexed="9"/>
      <name val="Impact"/>
      <family val="2"/>
    </font>
    <font>
      <sz val="12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sz val="16"/>
      <color indexed="9"/>
      <name val="Impact"/>
      <family val="2"/>
    </font>
    <font>
      <sz val="12"/>
      <color indexed="9"/>
      <name val="Impact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3" fontId="3" fillId="2" borderId="2" xfId="15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43" fontId="3" fillId="0" borderId="4" xfId="15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80" fontId="7" fillId="0" borderId="11" xfId="15" applyNumberFormat="1" applyFont="1" applyBorder="1" applyAlignment="1">
      <alignment vertical="center"/>
    </xf>
    <xf numFmtId="173" fontId="7" fillId="0" borderId="11" xfId="15" applyNumberFormat="1" applyFont="1" applyBorder="1" applyAlignment="1">
      <alignment vertical="center"/>
    </xf>
    <xf numFmtId="173" fontId="7" fillId="0" borderId="12" xfId="15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80" fontId="10" fillId="0" borderId="2" xfId="15" applyNumberFormat="1" applyFont="1" applyBorder="1" applyAlignment="1">
      <alignment vertical="center"/>
    </xf>
    <xf numFmtId="173" fontId="10" fillId="0" borderId="2" xfId="15" applyNumberFormat="1" applyFont="1" applyBorder="1" applyAlignment="1">
      <alignment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180" fontId="11" fillId="2" borderId="16" xfId="0" applyNumberFormat="1" applyFont="1" applyFill="1" applyBorder="1" applyAlignment="1">
      <alignment vertical="center"/>
    </xf>
    <xf numFmtId="173" fontId="11" fillId="2" borderId="16" xfId="0" applyNumberFormat="1" applyFont="1" applyFill="1" applyBorder="1" applyAlignment="1">
      <alignment vertical="center"/>
    </xf>
    <xf numFmtId="173" fontId="12" fillId="2" borderId="17" xfId="0" applyNumberFormat="1" applyFont="1" applyFill="1" applyBorder="1" applyAlignment="1">
      <alignment horizontal="right" vertical="center"/>
    </xf>
    <xf numFmtId="1" fontId="12" fillId="2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10</xdr:col>
      <xdr:colOff>1019175</xdr:colOff>
      <xdr:row>0</xdr:row>
      <xdr:rowOff>1133475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11610975" cy="1133475"/>
        </a:xfrm>
        <a:prstGeom prst="rect">
          <a:avLst/>
        </a:prstGeom>
        <a:solidFill>
          <a:srgbClr val="000000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WARNER BROS. 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2</xdr:col>
      <xdr:colOff>19050</xdr:colOff>
      <xdr:row>0</xdr:row>
      <xdr:rowOff>19050</xdr:rowOff>
    </xdr:from>
    <xdr:to>
      <xdr:col>2</xdr:col>
      <xdr:colOff>1600200</xdr:colOff>
      <xdr:row>0</xdr:row>
      <xdr:rowOff>1114425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"/>
          <a:ext cx="1581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952500</xdr:colOff>
      <xdr:row>0</xdr:row>
      <xdr:rowOff>447675</xdr:rowOff>
    </xdr:from>
    <xdr:to>
      <xdr:col>10</xdr:col>
      <xdr:colOff>942975</xdr:colOff>
      <xdr:row>0</xdr:row>
      <xdr:rowOff>1019175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258300" y="447675"/>
          <a:ext cx="2552700" cy="571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 05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27 JAN 2006 - 02 FEB 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tabSelected="1"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1" sqref="J11"/>
    </sheetView>
  </sheetViews>
  <sheetFormatPr defaultColWidth="9.140625" defaultRowHeight="12.75"/>
  <cols>
    <col min="1" max="1" width="3.7109375" style="28" customWidth="1"/>
    <col min="2" max="2" width="1.7109375" style="31" customWidth="1"/>
    <col min="3" max="3" width="40.7109375" style="28" customWidth="1"/>
    <col min="4" max="4" width="20.7109375" style="46" customWidth="1"/>
    <col min="5" max="5" width="17.7109375" style="28" customWidth="1"/>
    <col min="6" max="6" width="7.7109375" style="28" customWidth="1"/>
    <col min="7" max="7" width="7.7109375" style="46" customWidth="1"/>
    <col min="8" max="8" width="24.57421875" style="28" customWidth="1"/>
    <col min="9" max="9" width="15.7109375" style="28" customWidth="1"/>
    <col min="10" max="10" width="22.7109375" style="28" customWidth="1"/>
    <col min="11" max="11" width="15.7109375" style="28" customWidth="1"/>
    <col min="12" max="12" width="12.421875" style="28" bestFit="1" customWidth="1"/>
    <col min="13" max="13" width="9.140625" style="8" customWidth="1"/>
    <col min="14" max="16384" width="9.140625" style="28" customWidth="1"/>
  </cols>
  <sheetData>
    <row r="1" spans="2:13" s="1" customFormat="1" ht="90" customHeight="1">
      <c r="B1" s="2"/>
      <c r="C1" s="3"/>
      <c r="D1" s="4"/>
      <c r="E1" s="5"/>
      <c r="F1" s="5"/>
      <c r="G1" s="4"/>
      <c r="H1" s="5"/>
      <c r="I1" s="5"/>
      <c r="J1" s="6"/>
      <c r="K1" s="7"/>
      <c r="M1" s="8"/>
    </row>
    <row r="2" spans="2:13" s="1" customFormat="1" ht="4.5" customHeight="1" thickBot="1">
      <c r="B2" s="9"/>
      <c r="C2" s="10"/>
      <c r="D2" s="9"/>
      <c r="E2" s="11"/>
      <c r="F2" s="11"/>
      <c r="G2" s="9"/>
      <c r="H2" s="11"/>
      <c r="I2" s="11"/>
      <c r="J2" s="12"/>
      <c r="K2" s="12"/>
      <c r="M2" s="8"/>
    </row>
    <row r="3" spans="1:13" s="1" customFormat="1" ht="24.75" customHeight="1" thickBot="1">
      <c r="A3" s="13"/>
      <c r="B3" s="14"/>
      <c r="C3" s="15" t="s">
        <v>0</v>
      </c>
      <c r="D3" s="16" t="s">
        <v>1</v>
      </c>
      <c r="E3" s="16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8" t="s">
        <v>8</v>
      </c>
      <c r="M3" s="8"/>
    </row>
    <row r="4" spans="1:13" s="1" customFormat="1" ht="19.5" customHeight="1">
      <c r="A4" s="19">
        <f aca="true" t="shared" si="0" ref="A4:A12">ROW()-3</f>
        <v>1</v>
      </c>
      <c r="B4" s="20"/>
      <c r="C4" s="21" t="s">
        <v>9</v>
      </c>
      <c r="D4" s="22" t="s">
        <v>10</v>
      </c>
      <c r="E4" s="23">
        <v>38737</v>
      </c>
      <c r="F4" s="22">
        <v>2</v>
      </c>
      <c r="G4" s="22">
        <v>59</v>
      </c>
      <c r="H4" s="24">
        <v>380282</v>
      </c>
      <c r="I4" s="25">
        <v>53848</v>
      </c>
      <c r="J4" s="24">
        <f>608427+380282</f>
        <v>988709</v>
      </c>
      <c r="K4" s="26">
        <f>84958+53848</f>
        <v>138806</v>
      </c>
      <c r="L4" s="8"/>
      <c r="M4" s="8"/>
    </row>
    <row r="5" spans="1:12" s="1" customFormat="1" ht="19.5" customHeight="1">
      <c r="A5" s="19">
        <f t="shared" si="0"/>
        <v>2</v>
      </c>
      <c r="B5" s="27"/>
      <c r="C5" s="21" t="s">
        <v>11</v>
      </c>
      <c r="D5" s="22" t="s">
        <v>12</v>
      </c>
      <c r="E5" s="23">
        <v>38730</v>
      </c>
      <c r="F5" s="22">
        <v>3</v>
      </c>
      <c r="G5" s="22">
        <v>60</v>
      </c>
      <c r="H5" s="24">
        <v>188118</v>
      </c>
      <c r="I5" s="25">
        <v>22209</v>
      </c>
      <c r="J5" s="24">
        <f>620634.5+342052.5+188118</f>
        <v>1150805</v>
      </c>
      <c r="K5" s="26">
        <f>71532+39787+22209</f>
        <v>133528</v>
      </c>
      <c r="L5" s="8"/>
    </row>
    <row r="6" spans="1:13" ht="19.5" customHeight="1">
      <c r="A6" s="19">
        <f t="shared" si="0"/>
        <v>3</v>
      </c>
      <c r="B6" s="20"/>
      <c r="C6" s="21" t="s">
        <v>13</v>
      </c>
      <c r="D6" s="22" t="s">
        <v>10</v>
      </c>
      <c r="E6" s="23">
        <v>38716</v>
      </c>
      <c r="F6" s="22">
        <v>5</v>
      </c>
      <c r="G6" s="22">
        <v>16</v>
      </c>
      <c r="H6" s="24">
        <v>18621</v>
      </c>
      <c r="I6" s="25">
        <v>3302</v>
      </c>
      <c r="J6" s="24">
        <f>237624-892+202690+104326.5+18985.5+18621</f>
        <v>581355</v>
      </c>
      <c r="K6" s="26">
        <f>33884+27467+15332+2886+3302</f>
        <v>82871</v>
      </c>
      <c r="L6" s="8"/>
      <c r="M6" s="28"/>
    </row>
    <row r="7" spans="1:12" s="1" customFormat="1" ht="19.5" customHeight="1">
      <c r="A7" s="19">
        <f t="shared" si="0"/>
        <v>4</v>
      </c>
      <c r="B7" s="20"/>
      <c r="C7" s="21" t="s">
        <v>14</v>
      </c>
      <c r="D7" s="22" t="s">
        <v>15</v>
      </c>
      <c r="E7" s="23">
        <v>38695</v>
      </c>
      <c r="F7" s="22">
        <v>8</v>
      </c>
      <c r="G7" s="22">
        <v>2</v>
      </c>
      <c r="H7" s="24">
        <v>2764.5</v>
      </c>
      <c r="I7" s="25">
        <v>753</v>
      </c>
      <c r="J7" s="24">
        <f>296487.5+165487.5+46779.5+22+10138.5+2696+2378.5+5000+2764.5</f>
        <v>531754</v>
      </c>
      <c r="K7" s="26">
        <f>37795+21522+84+6185+1+1755+602+465+1232+753</f>
        <v>70394</v>
      </c>
      <c r="L7" s="8"/>
    </row>
    <row r="8" spans="1:13" ht="19.5" customHeight="1">
      <c r="A8" s="19">
        <f t="shared" si="0"/>
        <v>5</v>
      </c>
      <c r="B8" s="20"/>
      <c r="C8" s="21" t="s">
        <v>16</v>
      </c>
      <c r="D8" s="22" t="s">
        <v>10</v>
      </c>
      <c r="E8" s="23">
        <v>38688</v>
      </c>
      <c r="F8" s="22">
        <v>9</v>
      </c>
      <c r="G8" s="22">
        <v>2</v>
      </c>
      <c r="H8" s="24">
        <v>5051</v>
      </c>
      <c r="I8" s="25">
        <v>676</v>
      </c>
      <c r="J8" s="24">
        <f>727628.5+502907+313031-90+73433.5+264+90561.5+8172.5-95+7743+5385+5051</f>
        <v>1733992</v>
      </c>
      <c r="K8" s="26">
        <f>102522+72530+44629-3+14478+18414+1884-28+2207+1109+676</f>
        <v>258418</v>
      </c>
      <c r="L8" s="8"/>
      <c r="M8" s="28"/>
    </row>
    <row r="9" spans="1:14" ht="19.5" customHeight="1">
      <c r="A9" s="19">
        <f t="shared" si="0"/>
        <v>6</v>
      </c>
      <c r="B9" s="27"/>
      <c r="C9" s="29" t="s">
        <v>17</v>
      </c>
      <c r="D9" s="22" t="s">
        <v>12</v>
      </c>
      <c r="E9" s="23">
        <v>38681</v>
      </c>
      <c r="F9" s="22">
        <v>8</v>
      </c>
      <c r="G9" s="22">
        <v>4</v>
      </c>
      <c r="H9" s="24">
        <v>2994</v>
      </c>
      <c r="I9" s="25">
        <v>561</v>
      </c>
      <c r="J9" s="24">
        <f>82915.5+44808+7575.5+5393+1852+2606+1811+2994</f>
        <v>149955</v>
      </c>
      <c r="K9" s="26">
        <f>9049+4706+914+1030+385+391+275+561</f>
        <v>17311</v>
      </c>
      <c r="L9" s="8"/>
      <c r="M9" s="28"/>
      <c r="N9" s="8"/>
    </row>
    <row r="10" spans="1:12" s="1" customFormat="1" ht="19.5" customHeight="1">
      <c r="A10" s="19">
        <f t="shared" si="0"/>
        <v>7</v>
      </c>
      <c r="B10" s="20"/>
      <c r="C10" s="21" t="s">
        <v>18</v>
      </c>
      <c r="D10" s="22" t="s">
        <v>19</v>
      </c>
      <c r="E10" s="23">
        <v>38681</v>
      </c>
      <c r="F10" s="22">
        <v>10</v>
      </c>
      <c r="G10" s="22">
        <v>2</v>
      </c>
      <c r="H10" s="24">
        <v>2569.5</v>
      </c>
      <c r="I10" s="25">
        <v>548</v>
      </c>
      <c r="J10" s="24">
        <f>173413.5+117113+58051+284+21625.5+7+9026.5+9545.5+1613+685+3603.5+2569.5</f>
        <v>397537</v>
      </c>
      <c r="K10" s="26">
        <f>19285+13533+7029+30+3683+1605+1538+267+125+830+548</f>
        <v>48473</v>
      </c>
      <c r="L10" s="8"/>
    </row>
    <row r="11" spans="1:12" ht="19.5" customHeight="1">
      <c r="A11" s="19">
        <f t="shared" si="0"/>
        <v>8</v>
      </c>
      <c r="B11" s="27"/>
      <c r="C11" s="21" t="s">
        <v>20</v>
      </c>
      <c r="D11" s="22" t="s">
        <v>21</v>
      </c>
      <c r="E11" s="23">
        <v>38695</v>
      </c>
      <c r="F11" s="22">
        <v>8</v>
      </c>
      <c r="G11" s="22">
        <v>3</v>
      </c>
      <c r="H11" s="24">
        <v>2098</v>
      </c>
      <c r="I11" s="25">
        <v>460</v>
      </c>
      <c r="J11" s="24">
        <f>277699.5+140748.5+23993+109+9335.5+3190-454+922.5+2176.5+2098</f>
        <v>459818.5</v>
      </c>
      <c r="K11" s="26">
        <f>33338+17279+3149+21+1968+664-96+200+290+460</f>
        <v>57273</v>
      </c>
      <c r="L11" s="8"/>
    </row>
    <row r="12" spans="1:17" s="1" customFormat="1" ht="19.5" customHeight="1" thickBot="1">
      <c r="A12" s="19">
        <f t="shared" si="0"/>
        <v>9</v>
      </c>
      <c r="B12" s="20"/>
      <c r="C12" s="21" t="s">
        <v>22</v>
      </c>
      <c r="D12" s="22" t="s">
        <v>12</v>
      </c>
      <c r="E12" s="23">
        <v>38674</v>
      </c>
      <c r="F12" s="22">
        <v>11</v>
      </c>
      <c r="G12" s="22">
        <v>2</v>
      </c>
      <c r="H12" s="24">
        <v>993</v>
      </c>
      <c r="I12" s="25">
        <v>171</v>
      </c>
      <c r="J12" s="24">
        <f>2382676.5+1266268+995.5+729332+22+353600+197324.5+15+73857.5+25+24361+10643+997+6976-363.5+2817+993</f>
        <v>5050539.5</v>
      </c>
      <c r="K12" s="26">
        <f>338589+185300+82+107528+57791+41333+1+19077+3+5321+2504+211+1837+779+171</f>
        <v>760527</v>
      </c>
      <c r="L12" s="8"/>
      <c r="M12" s="8"/>
      <c r="N12" s="30"/>
      <c r="O12" s="30"/>
      <c r="P12" s="30"/>
      <c r="Q12" s="30"/>
    </row>
    <row r="13" spans="1:17" ht="4.5" customHeight="1">
      <c r="A13" s="31"/>
      <c r="B13" s="32"/>
      <c r="C13" s="33"/>
      <c r="D13" s="34"/>
      <c r="E13" s="35"/>
      <c r="F13" s="34"/>
      <c r="G13" s="34"/>
      <c r="H13" s="36"/>
      <c r="I13" s="37"/>
      <c r="J13" s="37"/>
      <c r="K13" s="37"/>
      <c r="L13" s="30"/>
      <c r="N13" s="30"/>
      <c r="O13" s="30"/>
      <c r="P13" s="30"/>
      <c r="Q13" s="30"/>
    </row>
    <row r="14" spans="2:13" s="1" customFormat="1" ht="24.75" customHeight="1" thickBot="1">
      <c r="B14" s="38" t="s">
        <v>23</v>
      </c>
      <c r="C14" s="39"/>
      <c r="D14" s="39"/>
      <c r="E14" s="39"/>
      <c r="F14" s="40"/>
      <c r="G14" s="41">
        <f>SUM(G4:G12)</f>
        <v>150</v>
      </c>
      <c r="H14" s="42">
        <f>SUM(H4:H12)</f>
        <v>603491</v>
      </c>
      <c r="I14" s="43">
        <f>SUM(I4:I12)</f>
        <v>82528</v>
      </c>
      <c r="J14" s="44" t="s">
        <v>24</v>
      </c>
      <c r="K14" s="45">
        <f>I14/G14</f>
        <v>550.1866666666666</v>
      </c>
      <c r="M14" s="8"/>
    </row>
  </sheetData>
  <mergeCells count="1">
    <mergeCell ref="B14:F14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dcterms:created xsi:type="dcterms:W3CDTF">2006-02-03T11:48:56Z</dcterms:created>
  <dcterms:modified xsi:type="dcterms:W3CDTF">2006-02-03T11:49:18Z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-441470100</vt:i4>
  </property>
  <property fmtid="{D5CDD505-2E9C-101B-9397-08002B2CF9AE}" pid="4" name="_EmailSubje">
    <vt:lpwstr>WB Weekly Box Office Report</vt:lpwstr>
  </property>
  <property fmtid="{D5CDD505-2E9C-101B-9397-08002B2CF9AE}" pid="5" name="_AuthorEma">
    <vt:lpwstr>Gokhan.Elyetistiren@warnerbros.com</vt:lpwstr>
  </property>
  <property fmtid="{D5CDD505-2E9C-101B-9397-08002B2CF9AE}" pid="6" name="_AuthorEmailDisplayNa">
    <vt:lpwstr>Elyetistiren, Gokhan</vt:lpwstr>
  </property>
</Properties>
</file>