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Haftalık'!$A$1:$J$13</definedName>
    <definedName name="_xlnm.Print_Area" localSheetId="1">'Bir Film Tüm Filmler'!$A$3:$N$57</definedName>
  </definedNames>
  <calcPr fullCalcOnLoad="1"/>
</workbook>
</file>

<file path=xl/sharedStrings.xml><?xml version="1.0" encoding="utf-8"?>
<sst xmlns="http://schemas.openxmlformats.org/spreadsheetml/2006/main" count="147" uniqueCount="101">
  <si>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</si>
  <si>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</si>
  <si>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</si>
  <si>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</si>
  <si>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</si>
  <si>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</si>
  <si>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</si>
  <si>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</si>
  <si>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</si>
  <si>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</si>
  <si>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</si>
  <si>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</si>
  <si>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</si>
  <si>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</si>
  <si>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</si>
  <si>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</si>
  <si>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</si>
  <si>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</si>
  <si>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</si>
  <si>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</si>
  <si>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</si>
  <si>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</si>
  <si>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</si>
  <si>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</si>
  <si>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</si>
  <si>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</si>
  <si>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</si>
  <si>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</si>
  <si>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</si>
  <si>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</si>
  <si>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</si>
  <si>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</si>
  <si>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</si>
  <si>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</si>
  <si>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</si>
  <si>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</si>
  <si>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</si>
  <si>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</si>
  <si>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</si>
  <si>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</si>
  <si>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</si>
  <si>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</si>
  <si>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</si>
  <si>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</si>
  <si>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</si>
  <si>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</si>
  <si>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</si>
  <si>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</si>
  <si>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</si>
  <si>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</si>
  <si>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</si>
  <si>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</si>
  <si>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</si>
  <si>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</si>
  <si>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</si>
  <si>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</si>
  <si>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</si>
  <si>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</si>
  <si>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</si>
  <si>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</si>
  <si>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</si>
  <si>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</si>
  <si>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</si>
  <si>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</si>
  <si>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</si>
  <si>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</si>
  <si>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</si>
  <si>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</si>
  <si>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</si>
  <si>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</si>
  <si>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</si>
  <si>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</si>
  <si>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</si>
  <si>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</si>
  <si>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</si>
  <si>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</si>
  <si>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</si>
  <si>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</si>
  <si>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</si>
  <si>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</si>
  <si>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</si>
  <si>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</si>
  <si>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</si>
  <si>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</si>
  <si>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</si>
  <si>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</si>
  <si>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</si>
  <si>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</si>
  <si>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</si>
  <si>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</si>
  <si>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</si>
  <si>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</si>
  <si>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</si>
  <si>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</si>
  <si>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</si>
  <si>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</si>
  <si>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2005 / 49</t>
  </si>
  <si>
    <t>02 - 08 Aralık 2005</t>
  </si>
  <si>
    <t>MILLIONS</t>
  </si>
  <si>
    <t>BOW, THE</t>
  </si>
  <si>
    <r>
      <t>08 Aralık 2005</t>
    </r>
    <r>
      <rPr>
        <b/>
        <sz val="14"/>
        <color indexed="9"/>
        <rFont val="Arial"/>
        <family val="2"/>
      </rPr>
      <t xml:space="preserve"> İtibarı ile</t>
    </r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</si>
</sst>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68" fontId="8" fillId="3" borderId="4" xfId="0" applyNumberFormat="1" applyFont="1" applyFill="1" applyBorder="1" applyAlignment="1">
      <alignment horizontal="right" vertical="center"/>
    </xf>
    <xf numFmtId="168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68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0109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2486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2114550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47625</xdr:rowOff>
    </xdr:from>
    <xdr:to>
      <xdr:col>1</xdr:col>
      <xdr:colOff>2362200</xdr:colOff>
      <xdr:row>1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28.421875" style="35" bestFit="1" customWidth="1"/>
    <col min="4" max="4" width="12.421875" style="35" bestFit="1" customWidth="1"/>
    <col min="5" max="5" width="9.00390625" style="35" customWidth="1"/>
    <col min="6" max="6" width="10.421875" style="35" bestFit="1" customWidth="1"/>
    <col min="7" max="7" width="12.57421875" style="35" bestFit="1" customWidth="1"/>
    <col min="8" max="8" width="18.421875" style="35" bestFit="1" customWidth="1"/>
    <col min="9" max="9" width="15.00390625" style="35" customWidth="1"/>
    <col min="10" max="10" width="17.140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4" t="s">
        <v>8</v>
      </c>
      <c r="D2" s="54"/>
      <c r="E2" s="54"/>
      <c r="F2" s="54"/>
      <c r="G2" s="55"/>
      <c r="H2" s="56"/>
      <c r="I2" s="41" t="s">
        <v>11</v>
      </c>
      <c r="J2" s="42" t="s">
        <v>96</v>
      </c>
    </row>
    <row r="3" spans="2:10" ht="18" customHeight="1" thickBot="1">
      <c r="B3" s="38"/>
      <c r="C3" s="55"/>
      <c r="D3" s="55"/>
      <c r="E3" s="55"/>
      <c r="F3" s="55"/>
      <c r="G3" s="55"/>
      <c r="H3" s="56"/>
      <c r="I3" s="52" t="s">
        <v>97</v>
      </c>
      <c r="J3" s="53"/>
    </row>
    <row r="4" spans="2:10" ht="18" customHeight="1" thickBot="1">
      <c r="B4" s="38"/>
      <c r="C4" s="55"/>
      <c r="D4" s="55"/>
      <c r="E4" s="55"/>
      <c r="F4" s="55"/>
      <c r="G4" s="55"/>
      <c r="H4" s="56"/>
      <c r="I4" s="43" t="s">
        <v>9</v>
      </c>
      <c r="J4" s="44" t="s">
        <v>10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0">
        <v>1</v>
      </c>
      <c r="B7" s="3" t="s">
        <v>98</v>
      </c>
      <c r="C7" s="4" t="s">
        <v>72</v>
      </c>
      <c r="D7" s="5">
        <v>38688</v>
      </c>
      <c r="E7" s="6">
        <v>1</v>
      </c>
      <c r="F7" s="6">
        <v>10</v>
      </c>
      <c r="G7" s="7">
        <v>1984</v>
      </c>
      <c r="H7" s="28">
        <v>15934.5</v>
      </c>
      <c r="I7" s="7">
        <f>1984</f>
        <v>1984</v>
      </c>
      <c r="J7" s="28">
        <f>15934.5</f>
        <v>15934.5</v>
      </c>
      <c r="K7" s="45"/>
    </row>
    <row r="8" spans="1:11" s="2" customFormat="1" ht="24" customHeight="1">
      <c r="A8" s="40">
        <v>2</v>
      </c>
      <c r="B8" s="3" t="s">
        <v>99</v>
      </c>
      <c r="C8" s="4" t="s">
        <v>13</v>
      </c>
      <c r="D8" s="5">
        <v>38688</v>
      </c>
      <c r="E8" s="6">
        <v>1</v>
      </c>
      <c r="F8" s="6">
        <v>2</v>
      </c>
      <c r="G8" s="7">
        <v>1142</v>
      </c>
      <c r="H8" s="28">
        <v>9081</v>
      </c>
      <c r="I8" s="7">
        <f>1142</f>
        <v>1142</v>
      </c>
      <c r="J8" s="28">
        <f>9081</f>
        <v>9081</v>
      </c>
      <c r="K8" s="45"/>
    </row>
    <row r="9" spans="1:11" s="2" customFormat="1" ht="24" customHeight="1">
      <c r="A9" s="40">
        <v>3</v>
      </c>
      <c r="B9" s="3" t="s">
        <v>95</v>
      </c>
      <c r="C9" s="4" t="s">
        <v>84</v>
      </c>
      <c r="D9" s="5">
        <v>38660</v>
      </c>
      <c r="E9" s="6">
        <v>5</v>
      </c>
      <c r="F9" s="6">
        <v>6</v>
      </c>
      <c r="G9" s="7">
        <v>808</v>
      </c>
      <c r="H9" s="28">
        <v>3397</v>
      </c>
      <c r="I9" s="7">
        <f>4953+2834+1525+1678+808</f>
        <v>11798</v>
      </c>
      <c r="J9" s="28">
        <f>37589.5+21430+10735+7513+3397</f>
        <v>80664.5</v>
      </c>
      <c r="K9" s="45"/>
    </row>
    <row r="10" spans="1:12" ht="24" customHeight="1">
      <c r="A10" s="40">
        <v>4</v>
      </c>
      <c r="B10" s="3" t="s">
        <v>93</v>
      </c>
      <c r="C10" s="4" t="s">
        <v>94</v>
      </c>
      <c r="D10" s="5">
        <v>38653</v>
      </c>
      <c r="E10" s="6">
        <v>6</v>
      </c>
      <c r="F10" s="6">
        <v>2</v>
      </c>
      <c r="G10" s="7">
        <v>470</v>
      </c>
      <c r="H10" s="28">
        <v>1513</v>
      </c>
      <c r="I10" s="7">
        <f>734+283+177+162+450+470</f>
        <v>2276</v>
      </c>
      <c r="J10" s="28">
        <f>5926+2349+928+998.5+1715.5+1513</f>
        <v>13430</v>
      </c>
      <c r="K10" s="45"/>
      <c r="L10" s="2"/>
    </row>
    <row r="11" spans="1:11" s="2" customFormat="1" ht="24" customHeight="1">
      <c r="A11" s="40">
        <v>5</v>
      </c>
      <c r="B11" s="3" t="s">
        <v>85</v>
      </c>
      <c r="C11" s="4" t="s">
        <v>25</v>
      </c>
      <c r="D11" s="5">
        <v>38576</v>
      </c>
      <c r="E11" s="6">
        <v>8</v>
      </c>
      <c r="F11" s="6">
        <v>1</v>
      </c>
      <c r="G11" s="7">
        <v>356</v>
      </c>
      <c r="H11" s="28">
        <v>1068</v>
      </c>
      <c r="I11" s="7">
        <f>614+403+373+249+20+227+71+356</f>
        <v>2313</v>
      </c>
      <c r="J11" s="28">
        <f>5147+3151+2811+1993+134+1294+416.5+1068</f>
        <v>16014.5</v>
      </c>
      <c r="K11" s="45"/>
    </row>
    <row r="12" spans="1:10" ht="23.25" customHeight="1" thickBot="1">
      <c r="A12" s="40"/>
      <c r="B12" s="46"/>
      <c r="C12" s="47"/>
      <c r="D12" s="48"/>
      <c r="E12" s="49"/>
      <c r="F12" s="49"/>
      <c r="G12" s="50"/>
      <c r="H12" s="51"/>
      <c r="I12" s="50"/>
      <c r="J12" s="51"/>
    </row>
    <row r="13" spans="2:10" ht="17.25" thickBot="1">
      <c r="B13" s="57" t="s">
        <v>7</v>
      </c>
      <c r="C13" s="58"/>
      <c r="D13" s="58"/>
      <c r="E13" s="59"/>
      <c r="F13" s="11">
        <f>SUM(F7:F11)</f>
        <v>21</v>
      </c>
      <c r="G13" s="11">
        <f>SUM(G7:G11)</f>
        <v>4760</v>
      </c>
      <c r="H13" s="30">
        <f>SUM(H7:H11)</f>
        <v>30993.5</v>
      </c>
      <c r="I13" s="12"/>
      <c r="J13" s="13"/>
    </row>
  </sheetData>
  <mergeCells count="3">
    <mergeCell ref="I3:J3"/>
    <mergeCell ref="C2:H4"/>
    <mergeCell ref="B13:E13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showGridLines="0" zoomScale="75" zoomScaleNormal="75" workbookViewId="0" topLeftCell="A1">
      <pane ySplit="3" topLeftCell="BM21" activePane="bottomLeft" state="frozen"/>
      <selection pane="topLeft" activeCell="A1" sqref="A1"/>
      <selection pane="bottomLeft" activeCell="A57" sqref="A57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5" t="s">
        <v>60</v>
      </c>
      <c r="C2" s="64"/>
      <c r="D2" s="64"/>
      <c r="E2" s="64"/>
      <c r="F2" s="18"/>
      <c r="G2" s="64" t="s">
        <v>97</v>
      </c>
      <c r="H2" s="64"/>
      <c r="I2" s="64"/>
      <c r="J2" s="64"/>
      <c r="K2" s="18"/>
      <c r="L2" s="60" t="s">
        <v>100</v>
      </c>
      <c r="M2" s="61"/>
      <c r="N2" s="62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34</v>
      </c>
      <c r="M13" s="7">
        <v>20935</v>
      </c>
      <c r="N13" s="28">
        <v>107551.5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6</v>
      </c>
      <c r="M25" s="7">
        <v>2920</v>
      </c>
      <c r="N25" s="28">
        <v>19016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44</v>
      </c>
      <c r="M26" s="7">
        <f>2163+1471+615+1236+357+358+195+933+960+80+56+1398+280+276+591+164+361+518+293+103+301+247+224+51+848+220+412+166+22+536+123+6+263+197+142+97+466+146+116+546+45+99+20+317</f>
        <v>18018</v>
      </c>
      <c r="N26" s="28">
        <f>16606+11130+4061.5+5737+1614+1984+785.5+5650+4931+409+232.5+8724+843+873+3100+725+2255+2250.5+1355+468+1195+1088+913+219+3445+937.5+1963+707.5+110+1565+602+24+1113+815.5+590.5+307.5+1412+680+500+1987.5+202+445.5+60+951</f>
        <v>95567.5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34</v>
      </c>
      <c r="M32" s="7">
        <f>2660+1406+106+75+61+271+429+485+62+14+280+721+7+646+379+386+205+141+83+158+275+168+238+156+103+484+248+147+244+130+81+17+116+317</f>
        <v>11299</v>
      </c>
      <c r="N32" s="28">
        <f>22733+11878+583+516+373+2422+2504+3441.5+350.5+68+1897.5+3010+49+3856+2297+1544+820+501+378.5+751.5+881+717+999+980+461.5+2219+1282+792+883.5+952+527+53+594+951</f>
        <v>72265.5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19</v>
      </c>
      <c r="M37" s="7">
        <f>1043+205+41+179+99+91+56+57+101+13+53+20+22+10+93+38+114+4+197</f>
        <v>2436</v>
      </c>
      <c r="N37" s="28">
        <f>8654+1524+287+1058.5+552+527+319+303+404+49+174+152+110+53+517+172+612+14+953</f>
        <v>16434.5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21</v>
      </c>
      <c r="M41" s="7">
        <f>1985+833+407+233+1740+569+382+450+436+683+891+715+675+348+374+258+143+102+274+17+19</f>
        <v>11534</v>
      </c>
      <c r="N41" s="28">
        <f>15495+5698+2196+1745+9962+3199.5+1919+2082+1903.5+2735.5+6104.5+3886+3618+1859.5+1628.5+1019+545+290+1382+114+64.5</f>
        <v>67446.5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23</v>
      </c>
      <c r="M42" s="7">
        <f>2789+1727+1388+680+1807+625+989+1020+889+910+721+589+638+984+701+821+834+332+182+881+915+58+515</f>
        <v>20995</v>
      </c>
      <c r="N42" s="28">
        <f>22778+10601+8594+4583+9364.5+3598+6225.5+6523+4933.5+4428+3825.5+3189+3765.5+5757.5+4033+4106+4021+2190+1121.5+3123+2905+177+1545</f>
        <v>121387.5</v>
      </c>
    </row>
    <row r="43" spans="1:14" ht="18.75" customHeight="1">
      <c r="A43" s="15">
        <v>40</v>
      </c>
      <c r="B43" s="31" t="s">
        <v>76</v>
      </c>
      <c r="C43" s="32" t="s">
        <v>91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15</v>
      </c>
      <c r="M45" s="7">
        <f>22276+10695+6895+8027+5355+5096+3300+2445+1008+304+141+354+317+59+440</f>
        <v>66712</v>
      </c>
      <c r="N45" s="28">
        <f>154087+69943.5+42582.5+46660.5+28605+26705.5+16050+12214+4188+1367.5+522.5+1501.5+1585+314+1412</f>
        <v>407738.5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12</v>
      </c>
      <c r="M48" s="7">
        <f>5784+3021+2132+2749+1971+1476+548+235+132+276+72+47</f>
        <v>18443</v>
      </c>
      <c r="N48" s="28">
        <f>46886+23773.5+13445+15927.5+10251.5+6843+2778+954+709+1175+367+167.5</f>
        <v>123277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38576</v>
      </c>
      <c r="E49" s="21">
        <v>2</v>
      </c>
      <c r="F49" s="19"/>
      <c r="G49" s="6">
        <v>8</v>
      </c>
      <c r="H49" s="6">
        <v>1</v>
      </c>
      <c r="I49" s="7">
        <v>356</v>
      </c>
      <c r="J49" s="28">
        <v>1068</v>
      </c>
      <c r="K49" s="19"/>
      <c r="L49" s="27">
        <v>8</v>
      </c>
      <c r="M49" s="7">
        <f>614+403+373+249+20+227+71+356</f>
        <v>2313</v>
      </c>
      <c r="N49" s="28">
        <f>5147+3151+2811+1993+134+1294+416.5+1068</f>
        <v>16014.5</v>
      </c>
    </row>
    <row r="50" spans="1:14" ht="18.75" customHeigh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8</v>
      </c>
      <c r="M50" s="7">
        <f>3582+2311+1634+907+581+536+60+475</f>
        <v>10086</v>
      </c>
      <c r="N50" s="28">
        <f>31296+19081.5+11825+6700+3918.5+3397+311+1425</f>
        <v>77954</v>
      </c>
    </row>
    <row r="51" spans="1:14" ht="18.75" customHeight="1">
      <c r="A51" s="15">
        <v>48</v>
      </c>
      <c r="B51" s="31" t="s">
        <v>90</v>
      </c>
      <c r="C51" s="32" t="s">
        <v>86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7</v>
      </c>
      <c r="M51" s="7">
        <f>5199+2957+1586+911+479+1209+396</f>
        <v>12737</v>
      </c>
      <c r="N51" s="28">
        <f>37775.5+21253+11530+4890+2484+5413.5+1188</f>
        <v>84534</v>
      </c>
    </row>
    <row r="52" spans="1:14" ht="18.75" customHeight="1">
      <c r="A52" s="15">
        <v>49</v>
      </c>
      <c r="B52" s="31" t="s">
        <v>92</v>
      </c>
      <c r="C52" s="32" t="s">
        <v>84</v>
      </c>
      <c r="D52" s="5">
        <v>38639</v>
      </c>
      <c r="E52" s="21">
        <v>7</v>
      </c>
      <c r="F52" s="19"/>
      <c r="G52" s="6"/>
      <c r="H52" s="6"/>
      <c r="I52" s="7"/>
      <c r="J52" s="28"/>
      <c r="K52" s="19"/>
      <c r="L52" s="27">
        <v>7</v>
      </c>
      <c r="M52" s="7">
        <f>3714+3514+2496+1322+559+1053+41</f>
        <v>12699</v>
      </c>
      <c r="N52" s="28">
        <f>28963.5+28618+20693+7789.5+4183+3517+224</f>
        <v>93988</v>
      </c>
    </row>
    <row r="53" spans="1:14" ht="18.75" customHeight="1">
      <c r="A53" s="15">
        <v>50</v>
      </c>
      <c r="B53" s="31" t="s">
        <v>93</v>
      </c>
      <c r="C53" s="32" t="s">
        <v>94</v>
      </c>
      <c r="D53" s="5">
        <v>38653</v>
      </c>
      <c r="E53" s="21">
        <v>3</v>
      </c>
      <c r="F53" s="19"/>
      <c r="G53" s="6">
        <v>6</v>
      </c>
      <c r="H53" s="6">
        <v>2</v>
      </c>
      <c r="I53" s="7">
        <v>470</v>
      </c>
      <c r="J53" s="28">
        <v>1513</v>
      </c>
      <c r="K53" s="19"/>
      <c r="L53" s="27">
        <v>6</v>
      </c>
      <c r="M53" s="7">
        <f>734+283+177+162+450+470</f>
        <v>2276</v>
      </c>
      <c r="N53" s="28">
        <f>5926+2349+928+998.5+1715.5+1513</f>
        <v>13430</v>
      </c>
    </row>
    <row r="54" spans="1:14" ht="18.75" customHeight="1">
      <c r="A54" s="15">
        <v>51</v>
      </c>
      <c r="B54" s="31" t="s">
        <v>95</v>
      </c>
      <c r="C54" s="32" t="s">
        <v>84</v>
      </c>
      <c r="D54" s="5">
        <v>38660</v>
      </c>
      <c r="E54" s="21">
        <v>8</v>
      </c>
      <c r="F54" s="19"/>
      <c r="G54" s="6">
        <v>5</v>
      </c>
      <c r="H54" s="6">
        <v>6</v>
      </c>
      <c r="I54" s="7">
        <v>808</v>
      </c>
      <c r="J54" s="28">
        <v>3397</v>
      </c>
      <c r="K54" s="19"/>
      <c r="L54" s="27">
        <v>5</v>
      </c>
      <c r="M54" s="7">
        <f>4953+2834+1525+1678+808</f>
        <v>11798</v>
      </c>
      <c r="N54" s="28">
        <f>37589.5+21430+10735+7513+3397</f>
        <v>80664.5</v>
      </c>
    </row>
    <row r="55" spans="1:14" ht="18.75" customHeight="1">
      <c r="A55" s="15">
        <v>52</v>
      </c>
      <c r="B55" s="31" t="s">
        <v>98</v>
      </c>
      <c r="C55" s="32" t="s">
        <v>72</v>
      </c>
      <c r="D55" s="5">
        <v>38688</v>
      </c>
      <c r="E55" s="21">
        <v>10</v>
      </c>
      <c r="F55" s="19"/>
      <c r="G55" s="6">
        <v>1</v>
      </c>
      <c r="H55" s="6">
        <v>10</v>
      </c>
      <c r="I55" s="7">
        <v>1984</v>
      </c>
      <c r="J55" s="28">
        <v>15934.5</v>
      </c>
      <c r="K55" s="19"/>
      <c r="L55" s="27">
        <v>1</v>
      </c>
      <c r="M55" s="7">
        <f>1984</f>
        <v>1984</v>
      </c>
      <c r="N55" s="28">
        <f>15934.5</f>
        <v>15934.5</v>
      </c>
    </row>
    <row r="56" spans="1:14" ht="18.75" customHeight="1" thickBot="1">
      <c r="A56" s="15">
        <v>53</v>
      </c>
      <c r="B56" s="31" t="s">
        <v>99</v>
      </c>
      <c r="C56" s="32" t="s">
        <v>13</v>
      </c>
      <c r="D56" s="5">
        <v>38688</v>
      </c>
      <c r="E56" s="21">
        <v>2</v>
      </c>
      <c r="F56" s="19"/>
      <c r="G56" s="6">
        <v>1</v>
      </c>
      <c r="H56" s="6">
        <v>2</v>
      </c>
      <c r="I56" s="7">
        <v>1142</v>
      </c>
      <c r="J56" s="28">
        <v>9081</v>
      </c>
      <c r="K56" s="19"/>
      <c r="L56" s="27">
        <v>1</v>
      </c>
      <c r="M56" s="7">
        <f>1142</f>
        <v>1142</v>
      </c>
      <c r="N56" s="28">
        <f>9081</f>
        <v>9081</v>
      </c>
    </row>
    <row r="57" spans="2:14" ht="19.5" customHeight="1" thickBot="1">
      <c r="B57" s="57" t="s">
        <v>7</v>
      </c>
      <c r="C57" s="63"/>
      <c r="D57" s="63"/>
      <c r="E57" s="11">
        <f>SUM(E4:E56)</f>
        <v>310</v>
      </c>
      <c r="F57" s="17"/>
      <c r="G57" s="16"/>
      <c r="H57" s="11">
        <f>SUM(H4:H56)</f>
        <v>21</v>
      </c>
      <c r="I57" s="11">
        <f>SUM(I4:I56)</f>
        <v>4760</v>
      </c>
      <c r="J57" s="30">
        <f>SUM(J4:J56)</f>
        <v>30993.5</v>
      </c>
      <c r="K57" s="17"/>
      <c r="L57" s="11"/>
      <c r="M57" s="11">
        <f>SUM(M4:M56)</f>
        <v>602188</v>
      </c>
      <c r="N57" s="30">
        <f>SUM(N4:N56)</f>
        <v>3494156.55</v>
      </c>
    </row>
  </sheetData>
  <mergeCells count="4">
    <mergeCell ref="L2:N2"/>
    <mergeCell ref="B57:D57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2005-12-09T12:33:06Z</cp:lastPrinted>
  <dcterms:created xsi:type="dcterms:W3CDTF">2004-03-26T15:51:12Z</dcterms:created>
  <dcterms:modified xsi:type="dcterms:W3CDTF">2005-12-10T21:45:42Z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-1021254658</vt:i4>
  </property>
  <property fmtid="{D5CDD505-2E9C-101B-9397-08002B2CF9AE}" pid="3" name="_EmailSubject">
    <vt:lpwstr>Bir Film 2005/49.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  <property fmtid="{D5CDD505-2E9C-101B-9397-08002B2CF9AE}" pid="7" name="_ReviewingToolsShownOnce">
    <vt:lpwstr/>
  </property>
</Properties>
</file>