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405" activeTab="0"/>
  </bookViews>
  <sheets>
    <sheet name="04 Nov - 10 Nov (WK 45)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'04 Nov - 10 Nov (WK 45)'!$A$1:$K$17</definedName>
  </definedNames>
  <calcPr fullCalcOnLoad="1"/>
</workbook>
</file>

<file path=xl/sharedStrings.xml><?xml version="1.0" encoding="utf-8"?>
<sst xmlns="http://schemas.openxmlformats.org/spreadsheetml/2006/main" count="35" uniqueCount="28">
  <si>
    <t>TITLE</t>
  </si>
  <si>
    <t>COMPANY</t>
  </si>
  <si>
    <t>RELEASE DATE</t>
  </si>
  <si>
    <t xml:space="preserve">WEEKS </t>
  </si>
  <si>
    <t># SCR.</t>
  </si>
  <si>
    <t>BOX OFFICE</t>
  </si>
  <si>
    <t>ADMISSION</t>
  </si>
  <si>
    <t>CUM. BOX OFFICE</t>
  </si>
  <si>
    <t>CUM. ADMISSION</t>
  </si>
  <si>
    <t>AMITYVILLE HORROR</t>
  </si>
  <si>
    <t>FILMPOP</t>
  </si>
  <si>
    <t>LEGEND OF ZORRO</t>
  </si>
  <si>
    <t>COLUMBIA</t>
  </si>
  <si>
    <t>LORD OF WAR</t>
  </si>
  <si>
    <t>PRA</t>
  </si>
  <si>
    <t>SAHARA</t>
  </si>
  <si>
    <t>AVSAR</t>
  </si>
  <si>
    <t>ISLAND, THE</t>
  </si>
  <si>
    <t>WARNER BROS.</t>
  </si>
  <si>
    <t>MUST LOVE DOGS</t>
  </si>
  <si>
    <t>DEUCE BIGALOW 2</t>
  </si>
  <si>
    <t>CHARLIE AND THE CHOCOLATE FACTORY</t>
  </si>
  <si>
    <t>SON OF THE MASK</t>
  </si>
  <si>
    <t>BEWITCHED</t>
  </si>
  <si>
    <t>STEALTH</t>
  </si>
  <si>
    <t>CRASH</t>
  </si>
  <si>
    <t>TOTAL</t>
  </si>
  <si>
    <t xml:space="preserve">SCREEN AVERAGE : 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</si>
</sst>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\-mmm\-yy"/>
    <numFmt numFmtId="173" formatCode="_(* #,##0_);_(* \(#,##0\);_(* &quot;-&quot;??_);_(@_)"/>
    <numFmt numFmtId="174" formatCode="_-* #,##0\ _T_L_-;\-* #,##0\ _T_L_-;_-* &quot;-&quot;??\ _T_L_-;_-@_-"/>
    <numFmt numFmtId="175" formatCode="mm/dd/yy"/>
    <numFmt numFmtId="176" formatCode="dd/mm/yy"/>
    <numFmt numFmtId="177" formatCode="#,##0\ \ "/>
    <numFmt numFmtId="178" formatCode="_(&quot;$&quot;* #,##0.00_);_(&quot;$&quot;* \(#,##0.00\);_(&quot;$&quot;* &quot;-&quot;??_);_(@_)"/>
    <numFmt numFmtId="179" formatCode="#,##0_ ;[Red]\-#,##0\ "/>
    <numFmt numFmtId="180" formatCode="#,##0.00\ 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0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9"/>
      <name val="Trebuchet MS"/>
      <family val="2"/>
    </font>
    <font>
      <sz val="14"/>
      <color indexed="9"/>
      <name val="Impact"/>
      <family val="2"/>
    </font>
    <font>
      <sz val="12"/>
      <name val="Trebuchet MS"/>
      <family val="2"/>
    </font>
    <font>
      <sz val="14"/>
      <name val="Arial"/>
      <family val="2"/>
    </font>
    <font>
      <sz val="12"/>
      <name val="Tahoma"/>
      <family val="2"/>
    </font>
    <font>
      <sz val="16"/>
      <color indexed="9"/>
      <name val="Impact"/>
      <family val="2"/>
    </font>
    <font>
      <sz val="12"/>
      <color indexed="9"/>
      <name val="Impact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1" fontId="1" fillId="2" borderId="2" xfId="15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71" fontId="1" fillId="0" borderId="4" xfId="15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80" fontId="5" fillId="0" borderId="11" xfId="15" applyNumberFormat="1" applyFont="1" applyBorder="1" applyAlignment="1">
      <alignment vertical="center"/>
    </xf>
    <xf numFmtId="173" fontId="5" fillId="0" borderId="11" xfId="15" applyNumberFormat="1" applyFont="1" applyBorder="1" applyAlignment="1">
      <alignment vertical="center"/>
    </xf>
    <xf numFmtId="173" fontId="5" fillId="0" borderId="12" xfId="15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80" fontId="7" fillId="0" borderId="2" xfId="15" applyNumberFormat="1" applyFont="1" applyBorder="1" applyAlignment="1">
      <alignment vertical="center"/>
    </xf>
    <xf numFmtId="173" fontId="7" fillId="0" borderId="2" xfId="15" applyNumberFormat="1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80" fontId="8" fillId="2" borderId="16" xfId="0" applyNumberFormat="1" applyFont="1" applyFill="1" applyBorder="1" applyAlignment="1">
      <alignment vertical="center"/>
    </xf>
    <xf numFmtId="173" fontId="8" fillId="2" borderId="16" xfId="0" applyNumberFormat="1" applyFont="1" applyFill="1" applyBorder="1" applyAlignment="1">
      <alignment vertical="center"/>
    </xf>
    <xf numFmtId="173" fontId="9" fillId="2" borderId="17" xfId="0" applyNumberFormat="1" applyFont="1" applyFill="1" applyBorder="1" applyAlignment="1">
      <alignment horizontal="right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1019175</xdr:colOff>
      <xdr:row>0</xdr:row>
      <xdr:rowOff>1133475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11610975" cy="1133475"/>
        </a:xfrm>
        <a:prstGeom prst="rect">
          <a:avLst/>
        </a:prstGeom>
        <a:solidFill>
          <a:srgbClr val="000000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WARNER BROS. 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1600200</xdr:colOff>
      <xdr:row>0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952500</xdr:colOff>
      <xdr:row>0</xdr:row>
      <xdr:rowOff>447675</xdr:rowOff>
    </xdr:from>
    <xdr:to>
      <xdr:col>10</xdr:col>
      <xdr:colOff>942975</xdr:colOff>
      <xdr:row>0</xdr:row>
      <xdr:rowOff>1019175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58300" y="447675"/>
          <a:ext cx="255270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45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4 NOV 2005 - 10 NOV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7109375" style="27" customWidth="1"/>
    <col min="2" max="2" width="1.7109375" style="30" customWidth="1"/>
    <col min="3" max="3" width="40.7109375" style="27" customWidth="1"/>
    <col min="4" max="4" width="20.7109375" style="45" customWidth="1"/>
    <col min="5" max="5" width="17.7109375" style="27" customWidth="1"/>
    <col min="6" max="6" width="7.7109375" style="27" customWidth="1"/>
    <col min="7" max="7" width="7.7109375" style="45" customWidth="1"/>
    <col min="8" max="8" width="24.57421875" style="27" customWidth="1"/>
    <col min="9" max="9" width="15.7109375" style="27" customWidth="1"/>
    <col min="10" max="10" width="22.7109375" style="27" customWidth="1"/>
    <col min="11" max="11" width="15.7109375" style="27" customWidth="1"/>
    <col min="12" max="12" width="10.421875" style="8" bestFit="1" customWidth="1"/>
    <col min="13" max="13" width="12.421875" style="27" bestFit="1" customWidth="1"/>
    <col min="14" max="14" width="9.140625" style="8" customWidth="1"/>
    <col min="15" max="16384" width="9.140625" style="27" customWidth="1"/>
  </cols>
  <sheetData>
    <row r="1" spans="2:14" s="1" customFormat="1" ht="90" customHeight="1">
      <c r="B1" s="2"/>
      <c r="C1" s="3"/>
      <c r="D1" s="4"/>
      <c r="E1" s="5"/>
      <c r="F1" s="5"/>
      <c r="G1" s="4"/>
      <c r="H1" s="5"/>
      <c r="I1" s="5"/>
      <c r="J1" s="6"/>
      <c r="K1" s="7"/>
      <c r="L1" s="8"/>
      <c r="N1" s="8"/>
    </row>
    <row r="2" spans="2:14" s="1" customFormat="1" ht="4.5" customHeight="1" thickBot="1">
      <c r="B2" s="9"/>
      <c r="C2" s="10"/>
      <c r="D2" s="9"/>
      <c r="E2" s="11"/>
      <c r="F2" s="11"/>
      <c r="G2" s="9"/>
      <c r="H2" s="11"/>
      <c r="I2" s="11"/>
      <c r="J2" s="12"/>
      <c r="K2" s="12"/>
      <c r="L2" s="8"/>
      <c r="N2" s="8"/>
    </row>
    <row r="3" spans="1:14" s="1" customFormat="1" ht="24.75" customHeight="1" thickBot="1">
      <c r="A3" s="13"/>
      <c r="B3" s="14"/>
      <c r="C3" s="15" t="s">
        <v>0</v>
      </c>
      <c r="D3" s="16" t="s">
        <v>1</v>
      </c>
      <c r="E3" s="16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8" t="s">
        <v>8</v>
      </c>
      <c r="L3" s="8"/>
      <c r="N3" s="8"/>
    </row>
    <row r="4" spans="1:11" ht="19.5" customHeight="1">
      <c r="A4" s="19">
        <f aca="true" t="shared" si="0" ref="A4:A15">ROW()-3</f>
        <v>1</v>
      </c>
      <c r="B4" s="20"/>
      <c r="C4" s="21" t="s">
        <v>9</v>
      </c>
      <c r="D4" s="22" t="s">
        <v>10</v>
      </c>
      <c r="E4" s="23">
        <v>38660</v>
      </c>
      <c r="F4" s="22">
        <v>1</v>
      </c>
      <c r="G4" s="22">
        <v>63</v>
      </c>
      <c r="H4" s="24">
        <v>510599</v>
      </c>
      <c r="I4" s="25">
        <v>71404</v>
      </c>
      <c r="J4" s="24">
        <v>510599</v>
      </c>
      <c r="K4" s="26">
        <v>71404</v>
      </c>
    </row>
    <row r="5" spans="1:14" s="1" customFormat="1" ht="19.5" customHeight="1">
      <c r="A5" s="19">
        <f t="shared" si="0"/>
        <v>2</v>
      </c>
      <c r="B5" s="28"/>
      <c r="C5" s="21" t="s">
        <v>11</v>
      </c>
      <c r="D5" s="22" t="s">
        <v>12</v>
      </c>
      <c r="E5" s="23">
        <v>38653</v>
      </c>
      <c r="F5" s="22">
        <v>2</v>
      </c>
      <c r="G5" s="22">
        <v>103</v>
      </c>
      <c r="H5" s="24">
        <v>444602.36</v>
      </c>
      <c r="I5" s="25">
        <v>57580</v>
      </c>
      <c r="J5" s="24">
        <f>622654.88+444602.36</f>
        <v>1067257.24</v>
      </c>
      <c r="K5" s="26">
        <f>74569+57580</f>
        <v>132149</v>
      </c>
      <c r="L5" s="8"/>
      <c r="N5" s="8"/>
    </row>
    <row r="6" spans="1:14" s="1" customFormat="1" ht="19.5" customHeight="1">
      <c r="A6" s="19">
        <f t="shared" si="0"/>
        <v>3</v>
      </c>
      <c r="B6" s="28"/>
      <c r="C6" s="21" t="s">
        <v>13</v>
      </c>
      <c r="D6" s="22" t="s">
        <v>14</v>
      </c>
      <c r="E6" s="23">
        <v>38639</v>
      </c>
      <c r="F6" s="22">
        <v>4</v>
      </c>
      <c r="G6" s="22">
        <v>36</v>
      </c>
      <c r="H6" s="24">
        <v>99920.5</v>
      </c>
      <c r="I6" s="25">
        <v>13828</v>
      </c>
      <c r="J6" s="24">
        <f>537564.5+402378.5+315491.5+99920.5</f>
        <v>1355355</v>
      </c>
      <c r="K6" s="26">
        <f>69872+51010+40274+13828</f>
        <v>174984</v>
      </c>
      <c r="L6" s="8"/>
      <c r="N6" s="8"/>
    </row>
    <row r="7" spans="1:11" ht="19.5" customHeight="1">
      <c r="A7" s="19">
        <f t="shared" si="0"/>
        <v>4</v>
      </c>
      <c r="B7" s="20"/>
      <c r="C7" s="21" t="s">
        <v>15</v>
      </c>
      <c r="D7" s="22" t="s">
        <v>16</v>
      </c>
      <c r="E7" s="23">
        <v>38611</v>
      </c>
      <c r="F7" s="22">
        <v>8</v>
      </c>
      <c r="G7" s="22">
        <v>6</v>
      </c>
      <c r="H7" s="24">
        <v>6830.5</v>
      </c>
      <c r="I7" s="25">
        <v>1618</v>
      </c>
      <c r="J7" s="24">
        <f>82246+51821+25027+16581+6818+12185.5+1885+6830.5</f>
        <v>203394</v>
      </c>
      <c r="K7" s="26">
        <f>9732+6008+3369+3284+1294+2433+335+1618</f>
        <v>28073</v>
      </c>
    </row>
    <row r="8" spans="1:11" ht="19.5" customHeight="1">
      <c r="A8" s="19">
        <f t="shared" si="0"/>
        <v>5</v>
      </c>
      <c r="B8" s="20"/>
      <c r="C8" s="21" t="s">
        <v>17</v>
      </c>
      <c r="D8" s="22" t="s">
        <v>18</v>
      </c>
      <c r="E8" s="23">
        <v>38597</v>
      </c>
      <c r="F8" s="22">
        <v>10</v>
      </c>
      <c r="G8" s="22">
        <v>1</v>
      </c>
      <c r="H8" s="24">
        <v>9304</v>
      </c>
      <c r="I8" s="25">
        <v>1341</v>
      </c>
      <c r="J8" s="24">
        <f>766747.5+415998.5-100+234392+122926.5+3+98444+392.5+47417.25+11986+5078.5+268+9304</f>
        <v>1712857.75</v>
      </c>
      <c r="K8" s="26">
        <f>100142+56693+33014+19547+20977+71+9905+3109+1368+52+1341</f>
        <v>246219</v>
      </c>
    </row>
    <row r="9" spans="1:11" ht="19.5" customHeight="1">
      <c r="A9" s="19">
        <f t="shared" si="0"/>
        <v>6</v>
      </c>
      <c r="B9" s="20"/>
      <c r="C9" s="21" t="s">
        <v>19</v>
      </c>
      <c r="D9" s="22" t="s">
        <v>18</v>
      </c>
      <c r="E9" s="23">
        <v>38632</v>
      </c>
      <c r="F9" s="22">
        <v>5</v>
      </c>
      <c r="G9" s="22">
        <v>5</v>
      </c>
      <c r="H9" s="24">
        <v>5005</v>
      </c>
      <c r="I9" s="25">
        <v>972</v>
      </c>
      <c r="J9" s="24">
        <f>166202+91042.5+58145+7081+5005</f>
        <v>327475.5</v>
      </c>
      <c r="K9" s="26">
        <f>18918+10926+7062+1161+972</f>
        <v>39039</v>
      </c>
    </row>
    <row r="10" spans="1:11" ht="19.5" customHeight="1">
      <c r="A10" s="19">
        <f t="shared" si="0"/>
        <v>7</v>
      </c>
      <c r="B10" s="20"/>
      <c r="C10" s="21" t="s">
        <v>20</v>
      </c>
      <c r="D10" s="22" t="s">
        <v>12</v>
      </c>
      <c r="E10" s="23">
        <v>38632</v>
      </c>
      <c r="F10" s="22">
        <v>5</v>
      </c>
      <c r="G10" s="22">
        <v>7</v>
      </c>
      <c r="H10" s="24">
        <v>3856</v>
      </c>
      <c r="I10" s="25">
        <v>823</v>
      </c>
      <c r="J10" s="24">
        <f>146002+25688.5+2363+3856</f>
        <v>177909.5</v>
      </c>
      <c r="K10" s="26">
        <f>19236+3570+412+823</f>
        <v>24041</v>
      </c>
    </row>
    <row r="11" spans="1:12" s="1" customFormat="1" ht="19.5" customHeight="1">
      <c r="A11" s="19">
        <f t="shared" si="0"/>
        <v>8</v>
      </c>
      <c r="B11" s="28"/>
      <c r="C11" s="21" t="s">
        <v>21</v>
      </c>
      <c r="D11" s="22" t="s">
        <v>18</v>
      </c>
      <c r="E11" s="23">
        <v>38576</v>
      </c>
      <c r="F11" s="22">
        <v>13</v>
      </c>
      <c r="G11" s="22">
        <v>6</v>
      </c>
      <c r="H11" s="24">
        <v>3928.5</v>
      </c>
      <c r="I11" s="25">
        <v>737</v>
      </c>
      <c r="J11" s="24">
        <f>471187+286942.5+195315.5+94771.5+49640.25-856.5+31201.5+22639.5+221+18690+11562.5+1563+4862+5559.5+1671.5+9328.5</f>
        <v>1204299.25</v>
      </c>
      <c r="K11" s="26">
        <f>61137+38628+1+26791+15651+9147-489+6064+4087+53+2926+1872+1563+843+302+737</f>
        <v>169313</v>
      </c>
      <c r="L11" s="8"/>
    </row>
    <row r="12" spans="1:12" ht="19.5" customHeight="1">
      <c r="A12" s="19">
        <f t="shared" si="0"/>
        <v>9</v>
      </c>
      <c r="B12" s="20"/>
      <c r="C12" s="21" t="s">
        <v>22</v>
      </c>
      <c r="D12" s="22" t="s">
        <v>16</v>
      </c>
      <c r="E12" s="23">
        <v>38604</v>
      </c>
      <c r="F12" s="22">
        <v>9</v>
      </c>
      <c r="G12" s="22">
        <v>5</v>
      </c>
      <c r="H12" s="24">
        <v>2773</v>
      </c>
      <c r="I12" s="25">
        <v>560</v>
      </c>
      <c r="J12" s="24">
        <f>38656+22449.5+8592+18029.5+11625.5+11227+7227.5+2662.5+2773</f>
        <v>123242.5</v>
      </c>
      <c r="K12" s="26">
        <f>4991+2811+1347+3152+2113+2072+1480+622+560</f>
        <v>19148</v>
      </c>
      <c r="L12" s="29"/>
    </row>
    <row r="13" spans="1:11" ht="19.5" customHeight="1">
      <c r="A13" s="19">
        <f t="shared" si="0"/>
        <v>10</v>
      </c>
      <c r="B13" s="20"/>
      <c r="C13" s="21" t="s">
        <v>23</v>
      </c>
      <c r="D13" s="22" t="s">
        <v>12</v>
      </c>
      <c r="E13" s="23">
        <v>38583</v>
      </c>
      <c r="F13" s="22">
        <v>10</v>
      </c>
      <c r="G13" s="22">
        <v>2</v>
      </c>
      <c r="H13" s="24">
        <v>2970</v>
      </c>
      <c r="I13" s="25">
        <v>520</v>
      </c>
      <c r="J13" s="24">
        <f>465819.5+239104.5+117787.5+32623.25+68+32258.5+14841+68+6655+2533.5+220.5+2970</f>
        <v>914949.25</v>
      </c>
      <c r="K13" s="26">
        <f>58344+31149+15819+6269+7443+3507+12+904+385+39+520</f>
        <v>124391</v>
      </c>
    </row>
    <row r="14" spans="1:11" ht="19.5" customHeight="1">
      <c r="A14" s="19">
        <f t="shared" si="0"/>
        <v>11</v>
      </c>
      <c r="B14" s="20"/>
      <c r="C14" s="21" t="s">
        <v>24</v>
      </c>
      <c r="D14" s="22" t="s">
        <v>12</v>
      </c>
      <c r="E14" s="23">
        <v>38618</v>
      </c>
      <c r="F14" s="22">
        <v>7</v>
      </c>
      <c r="G14" s="22">
        <v>1</v>
      </c>
      <c r="H14" s="24">
        <v>1607.5</v>
      </c>
      <c r="I14" s="25">
        <v>477</v>
      </c>
      <c r="J14" s="24">
        <f>173507+101910.5+29583+24+8.5+14531+8247.5+3435+1607.5</f>
        <v>332854</v>
      </c>
      <c r="K14" s="26">
        <f>23494+13890+4547+3375+1558+774+477</f>
        <v>48115</v>
      </c>
    </row>
    <row r="15" spans="1:14" s="1" customFormat="1" ht="19.5" customHeight="1" thickBot="1">
      <c r="A15" s="19">
        <f t="shared" si="0"/>
        <v>12</v>
      </c>
      <c r="B15" s="20"/>
      <c r="C15" s="21" t="s">
        <v>25</v>
      </c>
      <c r="D15" s="22" t="s">
        <v>14</v>
      </c>
      <c r="E15" s="23">
        <v>38527</v>
      </c>
      <c r="F15" s="22">
        <v>20</v>
      </c>
      <c r="G15" s="22">
        <v>1</v>
      </c>
      <c r="H15" s="24">
        <v>455</v>
      </c>
      <c r="I15" s="25">
        <v>65</v>
      </c>
      <c r="J15" s="24">
        <f>169533+81079.5+71823.5+35609+28575+20856+14021.5+7517.5+2985+2572+296+269+250+205+213+107+57+30.5+97+173+455</f>
        <v>436724.5</v>
      </c>
      <c r="K15" s="26">
        <f>21038+10132+8736+5328+4899+3682+3105+1506+822+755+49+43+40+29+31+14+8+2+14+26+65</f>
        <v>60324</v>
      </c>
      <c r="L15" s="29"/>
      <c r="N15" s="8"/>
    </row>
    <row r="16" spans="1:11" ht="4.5" customHeight="1">
      <c r="A16" s="30"/>
      <c r="B16" s="31"/>
      <c r="C16" s="32"/>
      <c r="D16" s="33"/>
      <c r="E16" s="34"/>
      <c r="F16" s="33"/>
      <c r="G16" s="33"/>
      <c r="H16" s="35"/>
      <c r="I16" s="36"/>
      <c r="J16" s="36"/>
      <c r="K16" s="36"/>
    </row>
    <row r="17" spans="2:14" s="1" customFormat="1" ht="24.75" customHeight="1" thickBot="1">
      <c r="B17" s="37" t="s">
        <v>26</v>
      </c>
      <c r="C17" s="38"/>
      <c r="D17" s="38"/>
      <c r="E17" s="38"/>
      <c r="F17" s="39"/>
      <c r="G17" s="40">
        <f>SUM(G4:G15)</f>
        <v>236</v>
      </c>
      <c r="H17" s="41">
        <f>SUM(H4:H15)</f>
        <v>1091851.3599999999</v>
      </c>
      <c r="I17" s="42">
        <f>SUM(I4:I15)</f>
        <v>149925</v>
      </c>
      <c r="J17" s="43" t="s">
        <v>27</v>
      </c>
      <c r="K17" s="44">
        <f>I17/G17</f>
        <v>635.2754237288135</v>
      </c>
      <c r="L17" s="8"/>
      <c r="N17" s="8"/>
    </row>
  </sheetData>
  <mergeCells count="1">
    <mergeCell ref="B17:F1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2005-11-11T13:00:11Z</dcterms:created>
  <dcterms:modified xsi:type="dcterms:W3CDTF">2005-11-11T13:00:39Z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-1576393689</vt:i4>
  </property>
  <property fmtid="{D5CDD505-2E9C-101B-9397-08002B2CF9AE}" pid="4" name="_EmailSubje">
    <vt:lpwstr>WB Weekly Box Office Report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