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20" windowWidth="24945" windowHeight="8070" tabRatio="362" activeTab="0"/>
  </bookViews>
  <sheets>
    <sheet name="13-15.1.2017 (hafta sonu)" sheetId="1" r:id="rId1"/>
  </sheets>
  <definedNames>
    <definedName name="_xlnm.Print_Area" localSheetId="0">'13-15.1.2017 (hafta sonu)'!#REF!</definedName>
  </definedNames>
  <calcPr fullCalcOnLoad="1"/>
</workbook>
</file>

<file path=xl/sharedStrings.xml><?xml version="1.0" encoding="utf-8"?>
<sst xmlns="http://schemas.openxmlformats.org/spreadsheetml/2006/main" count="193" uniqueCount="112">
  <si>
    <t xml:space="preserve"> </t>
  </si>
  <si>
    <t>Türkiye Haftalık Bilet Satışı ve Hasılat Raporu</t>
  </si>
  <si>
    <t>http://www.antraktsinema.com</t>
  </si>
  <si>
    <t>CUMA</t>
  </si>
  <si>
    <t>CUMARTESİ</t>
  </si>
  <si>
    <t>PAZAR</t>
  </si>
  <si>
    <t>HAFTA SONU TOPLAM</t>
  </si>
  <si>
    <t>HAFTALIK</t>
  </si>
  <si>
    <t>KÜMÜLATİF</t>
  </si>
  <si>
    <t>FİLMİN ORİJİNAL ADI</t>
  </si>
  <si>
    <t>SINIFLANDIRMA</t>
  </si>
  <si>
    <t>FİLMİN TÜRKÇE ADI</t>
  </si>
  <si>
    <t>VİZYON TARİHİ</t>
  </si>
  <si>
    <t>DAĞITIM</t>
  </si>
  <si>
    <t>KOPYA</t>
  </si>
  <si>
    <t>LOKASYON</t>
  </si>
  <si>
    <t>PERDE</t>
  </si>
  <si>
    <t>HAFTA</t>
  </si>
  <si>
    <t>HASILAT</t>
  </si>
  <si>
    <t>BİLET SATIŞ</t>
  </si>
  <si>
    <t>ORTALAMA
BİLET ADEDİ</t>
  </si>
  <si>
    <t>BİLET</t>
  </si>
  <si>
    <t>BİLET       %</t>
  </si>
  <si>
    <t>YENİ</t>
  </si>
  <si>
    <t>THE GREAT WALL</t>
  </si>
  <si>
    <t>UIP TURKEY</t>
  </si>
  <si>
    <t>ÇİN SEDDİ</t>
  </si>
  <si>
    <t>DAĞ 2</t>
  </si>
  <si>
    <t>MARS DAĞITIM</t>
  </si>
  <si>
    <t>ASSASSIN'S CREED</t>
  </si>
  <si>
    <t>13+15A</t>
  </si>
  <si>
    <t>TME</t>
  </si>
  <si>
    <t>DÖNERSE SENİNDİR</t>
  </si>
  <si>
    <t>GÖRÜMCE</t>
  </si>
  <si>
    <t>ROGUE ONE: A STAR WARS STORY</t>
  </si>
  <si>
    <t>ROGUE ONE: BİR STAR WARS HİKAYESİ</t>
  </si>
  <si>
    <t>LA LA LAND: CANTANDO ESTACOES</t>
  </si>
  <si>
    <t>G</t>
  </si>
  <si>
    <t>AŞIKLAR ŞEHRİ</t>
  </si>
  <si>
    <t>ÇAKALLARLA DANS 4</t>
  </si>
  <si>
    <t>LA GUEERE DES TUGUES</t>
  </si>
  <si>
    <t>KARTOPU SAVAŞLARI</t>
  </si>
  <si>
    <t>FROG KINGDOM: SUB ZERO MISSION</t>
  </si>
  <si>
    <t>7A</t>
  </si>
  <si>
    <t>COLLATERAL BEAUTY</t>
  </si>
  <si>
    <t>13A</t>
  </si>
  <si>
    <t>GİZLİ GÜZELLİK</t>
  </si>
  <si>
    <t>WARNER BROS. TURKEY</t>
  </si>
  <si>
    <t>SEN BENİM HER ŞEYİMSİN</t>
  </si>
  <si>
    <t>SEN SAĞ BEN SELAMET</t>
  </si>
  <si>
    <t>INCARNATE</t>
  </si>
  <si>
    <t>ŞEYTANIN OĞLU</t>
  </si>
  <si>
    <t>BİR FİLM</t>
  </si>
  <si>
    <t>ALLIED</t>
  </si>
  <si>
    <t>MÜTTEFİK</t>
  </si>
  <si>
    <t>SING</t>
  </si>
  <si>
    <t>ŞARKINI SÖYLE</t>
  </si>
  <si>
    <t>NASIL YANİ</t>
  </si>
  <si>
    <t>7+</t>
  </si>
  <si>
    <t>PİNEMA</t>
  </si>
  <si>
    <t>FLORENCE FOSTER JENKINS</t>
  </si>
  <si>
    <t>7+13A</t>
  </si>
  <si>
    <t>FLORENCE</t>
  </si>
  <si>
    <t>CHANTIER FILMS</t>
  </si>
  <si>
    <t>I, DANIEL BLAKE</t>
  </si>
  <si>
    <t>BEN, DANIEL BLAKE</t>
  </si>
  <si>
    <t>M3 FİLM</t>
  </si>
  <si>
    <t>AŞIK</t>
  </si>
  <si>
    <t>ÖZEN FİLM</t>
  </si>
  <si>
    <t>TEREDDÜT</t>
  </si>
  <si>
    <t>BABAMIN KANATLARI</t>
  </si>
  <si>
    <t>KRYAKNUTYE KANIKULY - QUACKERZ</t>
  </si>
  <si>
    <t>KAHRAMAN ÖRDEK</t>
  </si>
  <si>
    <t>ZUZULA</t>
  </si>
  <si>
    <t>MC FİLM</t>
  </si>
  <si>
    <t>13+</t>
  </si>
  <si>
    <t>TROLLS</t>
  </si>
  <si>
    <t>TROLLER</t>
  </si>
  <si>
    <t>18+</t>
  </si>
  <si>
    <t>ALEMDE 1 GECE</t>
  </si>
  <si>
    <t>ELLE</t>
  </si>
  <si>
    <t>O KADIN</t>
  </si>
  <si>
    <t>KURMACA</t>
  </si>
  <si>
    <t>RAUF</t>
  </si>
  <si>
    <t>FUOCOAMMARE</t>
  </si>
  <si>
    <t>DENİZDEKİ ATEŞ</t>
  </si>
  <si>
    <r>
      <t xml:space="preserve">BİLET </t>
    </r>
    <r>
      <rPr>
        <b/>
        <sz val="7"/>
        <color indexed="10"/>
        <rFont val="Webdings"/>
        <family val="1"/>
      </rPr>
      <t>6</t>
    </r>
  </si>
  <si>
    <t>GUEUMUL</t>
  </si>
  <si>
    <t>15+</t>
  </si>
  <si>
    <t>AĞ</t>
  </si>
  <si>
    <t>BS DAĞITIM</t>
  </si>
  <si>
    <t>SNOWDEN</t>
  </si>
  <si>
    <t>THE SEA OF TREES</t>
  </si>
  <si>
    <t>SONSUZLUK ORMANI</t>
  </si>
  <si>
    <t>ÇALGI ÇENGİ: İKİMİZ</t>
  </si>
  <si>
    <t>KURBAĞA KRALLIĞI 2</t>
  </si>
  <si>
    <t>ANTHROPOID</t>
  </si>
  <si>
    <t xml:space="preserve">HASILAT </t>
  </si>
  <si>
    <r>
      <t xml:space="preserve">BİLET SATIŞ    </t>
    </r>
    <r>
      <rPr>
        <b/>
        <sz val="7"/>
        <color indexed="10"/>
        <rFont val="Webdings"/>
        <family val="1"/>
      </rPr>
      <t>6</t>
    </r>
  </si>
  <si>
    <t>13-15 OCAK 2016 / 3. VİZYON HAFTASI</t>
  </si>
  <si>
    <t>FELAK</t>
  </si>
  <si>
    <t>AMERICAN HONEY</t>
  </si>
  <si>
    <t>KABAKÇIĞIN HAYATI</t>
  </si>
  <si>
    <t>MA VIE DE COURGETTE</t>
  </si>
  <si>
    <t>GÖLGE</t>
  </si>
  <si>
    <t>SEBASTIAN SEVGİLİ DOSTUM</t>
  </si>
  <si>
    <t>BELLE ET SEBASTIEN, L'AVENTURE CONTINUE</t>
  </si>
  <si>
    <t>HEP YEK 2</t>
  </si>
  <si>
    <t>QUEEN OF KATWE</t>
  </si>
  <si>
    <t>PASSANGERS</t>
  </si>
  <si>
    <t>UZAY YOLCULARI</t>
  </si>
  <si>
    <r>
      <t xml:space="preserve">If you move the arrow at the right bottom of the page to the left, you can see more columns and you can switch to other pages on the left bottom to see related tables. </t>
    </r>
    <r>
      <rPr>
        <b/>
        <sz val="5"/>
        <color indexed="21"/>
        <rFont val="Corbel"/>
        <family val="2"/>
      </rPr>
      <t>The green numbers not complete. Sayfanın sağ altındaki oku sola doğru hareket ettirdiğinizde diğer sütunlardaki bilgileri görebilir, gene sayfanın sol altındaki diğer sayfalara geçerek ilgili tabloları inceleyebilirsiniz. Yeşil renkle belirtilen sayılar henüz tamamlanmamıştır.</t>
    </r>
  </si>
</sst>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quot;_-;\-* #,##0.00\ &quot;₺&quot;_-;_-* &quot;-&quot;??\ &quot;₺&quot;_-;_-@_-"/>
    <numFmt numFmtId="177" formatCode="[$-41F]d\ mmmm\ yy;@"/>
    <numFmt numFmtId="178" formatCode="_-* #,##0.00\ _Y_T_L_-;\-* #,##0.00\ _Y_T_L_-;_-* &quot;-&quot;??\ _Y_T_L_-;_-@_-"/>
    <numFmt numFmtId="179" formatCode="dd/mm/yy;@"/>
    <numFmt numFmtId="180" formatCode="0\ %\ "/>
    <numFmt numFmtId="181" formatCode="[$-F400]h:mm:ss\ AM/PM"/>
    <numFmt numFmtId="182" formatCode="#,##0.00\ "/>
    <numFmt numFmtId="183" formatCode="#,##0.00\ &quot;TL&quot;"/>
  </numFmts>
  <fonts count="80">
    <font>
      <sz val="10"/>
      <name val="Arial"/>
      <family val="2"/>
    </font>
    <font>
      <sz val="11"/>
      <color indexed="8"/>
      <name val="Calibri"/>
      <family val="2"/>
    </font>
    <font>
      <b/>
      <sz val="8"/>
      <name val="Corbel"/>
      <family val="2"/>
    </font>
    <font>
      <sz val="7"/>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b/>
      <sz val="7"/>
      <name val="Verdana"/>
      <family val="2"/>
    </font>
    <font>
      <sz val="7"/>
      <name val="Verdana"/>
      <family val="2"/>
    </font>
    <font>
      <sz val="10"/>
      <color indexed="9"/>
      <name val="Calibri"/>
      <family val="2"/>
    </font>
    <font>
      <u val="single"/>
      <sz val="8"/>
      <name val="Arial"/>
      <family val="2"/>
    </font>
    <font>
      <b/>
      <sz val="7"/>
      <color indexed="9"/>
      <name val="Calibri"/>
      <family val="2"/>
    </font>
    <font>
      <b/>
      <sz val="5"/>
      <name val="Corbel"/>
      <family val="2"/>
    </font>
    <font>
      <b/>
      <sz val="5"/>
      <name val="Arial"/>
      <family val="2"/>
    </font>
    <font>
      <sz val="5"/>
      <name val="Arial"/>
      <family val="2"/>
    </font>
    <font>
      <sz val="7"/>
      <color indexed="63"/>
      <name val="Calibri"/>
      <family val="2"/>
    </font>
    <font>
      <b/>
      <sz val="7"/>
      <color indexed="63"/>
      <name val="Calibri"/>
      <family val="2"/>
    </font>
    <font>
      <sz val="5"/>
      <color indexed="9"/>
      <name val="Calibri"/>
      <family val="2"/>
    </font>
    <font>
      <b/>
      <sz val="5"/>
      <color indexed="9"/>
      <name val="Calibri"/>
      <family val="2"/>
    </font>
    <font>
      <u val="single"/>
      <sz val="10"/>
      <color indexed="12"/>
      <name val="Arial"/>
      <family val="2"/>
    </font>
    <font>
      <u val="single"/>
      <sz val="10"/>
      <color indexed="36"/>
      <name val="Arial"/>
      <family val="2"/>
    </font>
    <font>
      <sz val="10"/>
      <name val="Verdana"/>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7"/>
      <color indexed="15"/>
      <name val="Arial"/>
      <family val="2"/>
    </font>
    <font>
      <b/>
      <sz val="5"/>
      <name val="Calibri"/>
      <family val="2"/>
    </font>
    <font>
      <sz val="5"/>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56"/>
      <name val="Calibri"/>
      <family val="2"/>
    </font>
    <font>
      <b/>
      <sz val="7"/>
      <color indexed="30"/>
      <name val="Calibri"/>
      <family val="2"/>
    </font>
    <font>
      <b/>
      <sz val="7"/>
      <color indexed="21"/>
      <name val="Calibri"/>
      <family val="2"/>
    </font>
    <font>
      <b/>
      <sz val="8"/>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rgb="FF00B0F0"/>
      <name val="Arial"/>
      <family val="2"/>
    </font>
    <font>
      <b/>
      <sz val="7"/>
      <color theme="1" tint="0.34999001026153564"/>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2060"/>
      <name val="Calibri"/>
      <family val="2"/>
    </font>
    <font>
      <b/>
      <sz val="7"/>
      <color rgb="FF0070C0"/>
      <name val="Calibri"/>
      <family val="2"/>
    </font>
    <font>
      <b/>
      <sz val="7"/>
      <color rgb="FF00B05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3"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6" fillId="24" borderId="0" applyNumberFormat="0" applyBorder="0" applyAlignment="0" applyProtection="0"/>
    <xf numFmtId="177"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77" fontId="0" fillId="0" borderId="0">
      <alignment/>
      <protection/>
    </xf>
    <xf numFmtId="0" fontId="0" fillId="0" borderId="0">
      <alignment/>
      <protection/>
    </xf>
    <xf numFmtId="0" fontId="0" fillId="0" borderId="0">
      <alignment/>
      <protection/>
    </xf>
    <xf numFmtId="0" fontId="0" fillId="0" borderId="0">
      <alignment/>
      <protection/>
    </xf>
    <xf numFmtId="177" fontId="53" fillId="0" borderId="0">
      <alignment/>
      <protection/>
    </xf>
    <xf numFmtId="0" fontId="0" fillId="0" borderId="0">
      <alignment/>
      <protection/>
    </xf>
    <xf numFmtId="177" fontId="0" fillId="0" borderId="0">
      <alignment/>
      <protection/>
    </xf>
    <xf numFmtId="0" fontId="53" fillId="0" borderId="0">
      <alignment/>
      <protection/>
    </xf>
    <xf numFmtId="177" fontId="53" fillId="0" borderId="0">
      <alignment/>
      <protection/>
    </xf>
    <xf numFmtId="177" fontId="53" fillId="0" borderId="0">
      <alignment/>
      <protection/>
    </xf>
    <xf numFmtId="177" fontId="53" fillId="0" borderId="0">
      <alignment/>
      <protection/>
    </xf>
    <xf numFmtId="177" fontId="53" fillId="0" borderId="0">
      <alignment/>
      <protection/>
    </xf>
    <xf numFmtId="0" fontId="0" fillId="0" borderId="0">
      <alignment/>
      <protection/>
    </xf>
    <xf numFmtId="0" fontId="0" fillId="0" borderId="0">
      <alignment/>
      <protection/>
    </xf>
    <xf numFmtId="177" fontId="53" fillId="0" borderId="0">
      <alignment/>
      <protection/>
    </xf>
    <xf numFmtId="177" fontId="53" fillId="0" borderId="0">
      <alignment/>
      <protection/>
    </xf>
    <xf numFmtId="0" fontId="53" fillId="0" borderId="0">
      <alignment/>
      <protection/>
    </xf>
    <xf numFmtId="0" fontId="0" fillId="0" borderId="0">
      <alignment/>
      <protection/>
    </xf>
    <xf numFmtId="177" fontId="0" fillId="0" borderId="0">
      <alignment/>
      <protection/>
    </xf>
    <xf numFmtId="177" fontId="53" fillId="0" borderId="0">
      <alignment/>
      <protection/>
    </xf>
    <xf numFmtId="177"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14" fontId="5"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0" fontId="7" fillId="34" borderId="0" xfId="0" applyFont="1" applyFill="1" applyBorder="1" applyAlignment="1" applyProtection="1">
      <alignment vertical="center"/>
      <protection/>
    </xf>
    <xf numFmtId="179" fontId="8"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9" fillId="34" borderId="0" xfId="0" applyNumberFormat="1" applyFont="1" applyFill="1" applyBorder="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3" fontId="10" fillId="34" borderId="0"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0" fontId="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right" vertical="center" wrapText="1"/>
      <protection locked="0"/>
    </xf>
    <xf numFmtId="0" fontId="11" fillId="34" borderId="0" xfId="0" applyFont="1" applyFill="1" applyAlignment="1">
      <alignment vertical="center"/>
    </xf>
    <xf numFmtId="0" fontId="0" fillId="34" borderId="0" xfId="0" applyNumberFormat="1" applyFont="1" applyFill="1" applyAlignment="1">
      <alignment vertical="center"/>
    </xf>
    <xf numFmtId="0" fontId="4" fillId="34" borderId="0" xfId="0" applyFont="1" applyFill="1" applyBorder="1" applyAlignment="1" applyProtection="1">
      <alignment horizontal="right"/>
      <protection locked="0"/>
    </xf>
    <xf numFmtId="0" fontId="3" fillId="35" borderId="11" xfId="0" applyNumberFormat="1" applyFont="1" applyFill="1" applyBorder="1" applyAlignment="1" applyProtection="1">
      <alignment horizontal="center" wrapText="1"/>
      <protection locked="0"/>
    </xf>
    <xf numFmtId="43" fontId="13" fillId="35" borderId="11" xfId="43"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2" fontId="3" fillId="35" borderId="12" xfId="0" applyNumberFormat="1" applyFont="1" applyFill="1" applyBorder="1" applyAlignment="1" applyProtection="1">
      <alignment horizontal="center" vertical="center"/>
      <protection/>
    </xf>
    <xf numFmtId="43" fontId="13" fillId="35" borderId="12" xfId="43" applyFont="1" applyFill="1" applyBorder="1" applyAlignment="1" applyProtection="1">
      <alignment horizontal="center" vertical="center"/>
      <protection/>
    </xf>
    <xf numFmtId="0" fontId="13" fillId="35" borderId="12" xfId="0" applyNumberFormat="1" applyFont="1" applyFill="1" applyBorder="1" applyAlignment="1" applyProtection="1">
      <alignment horizontal="center" vertical="center" textRotation="90"/>
      <protection locked="0"/>
    </xf>
    <xf numFmtId="0" fontId="11" fillId="34" borderId="0" xfId="0" applyFont="1" applyFill="1" applyAlignment="1">
      <alignment horizontal="center" vertical="center"/>
    </xf>
    <xf numFmtId="0" fontId="0"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4" fontId="13" fillId="35" borderId="12" xfId="0" applyNumberFormat="1" applyFont="1" applyFill="1" applyBorder="1" applyAlignment="1" applyProtection="1">
      <alignment horizontal="center" vertical="center" wrapText="1"/>
      <protection/>
    </xf>
    <xf numFmtId="179" fontId="11" fillId="34" borderId="0" xfId="0" applyNumberFormat="1" applyFont="1" applyFill="1" applyAlignment="1">
      <alignment horizontal="center" vertical="center"/>
    </xf>
    <xf numFmtId="179" fontId="0" fillId="34" borderId="0" xfId="0" applyNumberFormat="1" applyFont="1" applyFill="1" applyAlignment="1">
      <alignment horizontal="center" vertical="center"/>
    </xf>
    <xf numFmtId="179" fontId="2"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179" fontId="13" fillId="35" borderId="11" xfId="0" applyNumberFormat="1" applyFont="1" applyFill="1" applyBorder="1" applyAlignment="1" applyProtection="1">
      <alignment horizontal="center"/>
      <protection locked="0"/>
    </xf>
    <xf numFmtId="0" fontId="13" fillId="35" borderId="11" xfId="0" applyFont="1" applyFill="1" applyBorder="1" applyAlignment="1" applyProtection="1">
      <alignment horizontal="center"/>
      <protection locked="0"/>
    </xf>
    <xf numFmtId="179" fontId="13" fillId="35" borderId="12" xfId="0" applyNumberFormat="1" applyFont="1" applyFill="1" applyBorder="1" applyAlignment="1" applyProtection="1">
      <alignment horizontal="center" vertical="center" textRotation="90"/>
      <protection/>
    </xf>
    <xf numFmtId="0" fontId="13" fillId="35" borderId="12" xfId="0" applyFont="1" applyFill="1" applyBorder="1" applyAlignment="1" applyProtection="1">
      <alignment horizontal="center" vertical="center"/>
      <protection/>
    </xf>
    <xf numFmtId="0" fontId="0" fillId="34" borderId="0" xfId="0" applyFill="1" applyAlignment="1">
      <alignment horizontal="center" vertical="center"/>
    </xf>
    <xf numFmtId="3" fontId="13" fillId="35" borderId="12" xfId="0" applyNumberFormat="1" applyFont="1" applyFill="1" applyBorder="1" applyAlignment="1" applyProtection="1">
      <alignment horizontal="center" vertical="center" wrapText="1"/>
      <protection/>
    </xf>
    <xf numFmtId="3" fontId="13" fillId="35" borderId="12" xfId="0" applyNumberFormat="1" applyFont="1" applyFill="1" applyBorder="1" applyAlignment="1" applyProtection="1">
      <alignment horizontal="center" vertical="center" textRotation="90" wrapText="1"/>
      <protection/>
    </xf>
    <xf numFmtId="179" fontId="5" fillId="0" borderId="13"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vertical="center"/>
      <protection/>
    </xf>
    <xf numFmtId="1" fontId="4" fillId="34" borderId="0" xfId="0" applyNumberFormat="1" applyFont="1" applyFill="1" applyBorder="1" applyAlignment="1" applyProtection="1">
      <alignment horizontal="right" vertical="center"/>
      <protection/>
    </xf>
    <xf numFmtId="181" fontId="5" fillId="0" borderId="13" xfId="0" applyNumberFormat="1" applyFont="1" applyFill="1" applyBorder="1" applyAlignment="1">
      <alignment vertical="center"/>
    </xf>
    <xf numFmtId="0" fontId="5" fillId="0" borderId="13" xfId="0" applyFont="1" applyFill="1" applyBorder="1" applyAlignment="1" applyProtection="1">
      <alignment vertical="center"/>
      <protection/>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4" fontId="70" fillId="34" borderId="0" xfId="0" applyNumberFormat="1" applyFont="1" applyFill="1" applyBorder="1" applyAlignment="1" applyProtection="1">
      <alignment horizontal="center" vertical="center"/>
      <protection/>
    </xf>
    <xf numFmtId="0" fontId="19" fillId="35" borderId="11" xfId="0" applyNumberFormat="1" applyFont="1" applyFill="1" applyBorder="1" applyAlignment="1">
      <alignment horizontal="center" textRotation="90"/>
    </xf>
    <xf numFmtId="0" fontId="20" fillId="35" borderId="12" xfId="0" applyNumberFormat="1" applyFont="1" applyFill="1" applyBorder="1" applyAlignment="1" applyProtection="1">
      <alignment horizontal="center" vertical="center" textRotation="90"/>
      <protection locked="0"/>
    </xf>
    <xf numFmtId="2" fontId="5" fillId="36" borderId="13" xfId="0" applyNumberFormat="1" applyFont="1" applyFill="1" applyBorder="1" applyAlignment="1" applyProtection="1">
      <alignment horizontal="center" vertical="center"/>
      <protection/>
    </xf>
    <xf numFmtId="0" fontId="71" fillId="0" borderId="13" xfId="0" applyFont="1" applyFill="1" applyBorder="1" applyAlignment="1">
      <alignment vertical="center"/>
    </xf>
    <xf numFmtId="0" fontId="43" fillId="0" borderId="13" xfId="0" applyFont="1" applyFill="1" applyBorder="1" applyAlignment="1" applyProtection="1">
      <alignment horizontal="center" vertical="center"/>
      <protection/>
    </xf>
    <xf numFmtId="2" fontId="17" fillId="34" borderId="13" xfId="0" applyNumberFormat="1" applyFont="1" applyFill="1" applyBorder="1" applyAlignment="1" applyProtection="1">
      <alignment horizontal="center" vertical="center"/>
      <protection/>
    </xf>
    <xf numFmtId="181" fontId="71" fillId="0" borderId="13" xfId="0" applyNumberFormat="1" applyFont="1" applyFill="1" applyBorder="1" applyAlignment="1">
      <alignment vertical="center"/>
    </xf>
    <xf numFmtId="0" fontId="43" fillId="0" borderId="13" xfId="0" applyNumberFormat="1" applyFont="1" applyFill="1" applyBorder="1" applyAlignment="1" applyProtection="1">
      <alignment horizontal="center" vertical="center"/>
      <protection/>
    </xf>
    <xf numFmtId="0" fontId="17" fillId="34" borderId="13" xfId="0" applyFont="1" applyFill="1" applyBorder="1" applyAlignment="1">
      <alignment horizontal="center" vertical="center"/>
    </xf>
    <xf numFmtId="0" fontId="44" fillId="0" borderId="13" xfId="0" applyFont="1" applyFill="1" applyBorder="1" applyAlignment="1">
      <alignment horizontal="center" vertical="center"/>
    </xf>
    <xf numFmtId="181" fontId="44" fillId="0" borderId="13" xfId="0" applyNumberFormat="1" applyFont="1" applyFill="1" applyBorder="1" applyAlignment="1">
      <alignment horizontal="center" vertical="center"/>
    </xf>
    <xf numFmtId="179" fontId="5" fillId="0" borderId="13" xfId="0" applyNumberFormat="1" applyFont="1" applyFill="1" applyBorder="1" applyAlignment="1" applyProtection="1">
      <alignment horizontal="center" vertical="center"/>
      <protection locked="0"/>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5" fillId="35" borderId="11" xfId="0" applyFont="1" applyFill="1" applyBorder="1" applyAlignment="1" applyProtection="1">
      <alignment horizontal="center"/>
      <protection locked="0"/>
    </xf>
    <xf numFmtId="0" fontId="75" fillId="35" borderId="12" xfId="0" applyNumberFormat="1" applyFont="1" applyFill="1" applyBorder="1" applyAlignment="1" applyProtection="1">
      <alignment horizontal="center" vertical="center" textRotation="90"/>
      <protection locked="0"/>
    </xf>
    <xf numFmtId="1" fontId="5" fillId="0" borderId="13" xfId="0" applyNumberFormat="1" applyFont="1" applyFill="1" applyBorder="1" applyAlignment="1">
      <alignment horizontal="center" vertical="center"/>
    </xf>
    <xf numFmtId="0" fontId="76"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pplyProtection="1">
      <alignment horizontal="center" vertical="center"/>
      <protection/>
    </xf>
    <xf numFmtId="4" fontId="5" fillId="0" borderId="13" xfId="45" applyNumberFormat="1" applyFont="1" applyFill="1" applyBorder="1" applyAlignment="1">
      <alignment vertical="center"/>
    </xf>
    <xf numFmtId="3" fontId="5" fillId="0" borderId="13" xfId="45" applyNumberFormat="1" applyFont="1" applyFill="1" applyBorder="1" applyAlignment="1">
      <alignment vertical="center"/>
    </xf>
    <xf numFmtId="4" fontId="77" fillId="0" borderId="13" xfId="0" applyNumberFormat="1" applyFont="1" applyFill="1" applyBorder="1" applyAlignment="1">
      <alignment vertical="center"/>
    </xf>
    <xf numFmtId="3" fontId="77" fillId="0" borderId="13" xfId="0" applyNumberFormat="1" applyFont="1" applyFill="1" applyBorder="1" applyAlignment="1">
      <alignment vertical="center"/>
    </xf>
    <xf numFmtId="3" fontId="5" fillId="0" borderId="13" xfId="130" applyNumberFormat="1" applyFont="1" applyFill="1" applyBorder="1" applyAlignment="1" applyProtection="1">
      <alignment vertical="center"/>
      <protection/>
    </xf>
    <xf numFmtId="3" fontId="5" fillId="0" borderId="13" xfId="0" applyNumberFormat="1" applyFont="1" applyFill="1" applyBorder="1" applyAlignment="1">
      <alignment vertical="center"/>
    </xf>
    <xf numFmtId="4" fontId="77" fillId="0" borderId="13" xfId="43" applyNumberFormat="1" applyFont="1" applyFill="1" applyBorder="1" applyAlignment="1" applyProtection="1">
      <alignment vertical="center"/>
      <protection locked="0"/>
    </xf>
    <xf numFmtId="3" fontId="77" fillId="0" borderId="13" xfId="45" applyNumberFormat="1" applyFont="1" applyFill="1" applyBorder="1" applyAlignment="1" applyProtection="1">
      <alignment vertical="center"/>
      <protection locked="0"/>
    </xf>
    <xf numFmtId="3" fontId="77" fillId="0" borderId="13" xfId="43" applyNumberFormat="1" applyFont="1" applyFill="1" applyBorder="1" applyAlignment="1" applyProtection="1">
      <alignment vertical="center"/>
      <protection locked="0"/>
    </xf>
    <xf numFmtId="3" fontId="5" fillId="0" borderId="13" xfId="45" applyNumberFormat="1" applyFont="1" applyFill="1" applyBorder="1" applyAlignment="1" applyProtection="1">
      <alignment horizontal="right" vertical="center"/>
      <protection locked="0"/>
    </xf>
    <xf numFmtId="9" fontId="5" fillId="0" borderId="13" xfId="132" applyNumberFormat="1" applyFont="1" applyFill="1" applyBorder="1" applyAlignment="1" applyProtection="1">
      <alignment horizontal="right" vertical="center"/>
      <protection/>
    </xf>
    <xf numFmtId="4" fontId="5" fillId="0" borderId="13" xfId="43" applyNumberFormat="1" applyFont="1" applyFill="1" applyBorder="1" applyAlignment="1" applyProtection="1">
      <alignment horizontal="right" vertical="center"/>
      <protection locked="0"/>
    </xf>
    <xf numFmtId="3" fontId="5" fillId="0" borderId="13" xfId="43" applyNumberFormat="1" applyFont="1" applyFill="1" applyBorder="1" applyAlignment="1" applyProtection="1">
      <alignment horizontal="right" vertical="center"/>
      <protection locked="0"/>
    </xf>
    <xf numFmtId="4" fontId="5" fillId="0" borderId="13" xfId="45" applyNumberFormat="1" applyFont="1" applyFill="1" applyBorder="1" applyAlignment="1" applyProtection="1">
      <alignment vertical="center"/>
      <protection locked="0"/>
    </xf>
    <xf numFmtId="3" fontId="5" fillId="0" borderId="13" xfId="45" applyNumberFormat="1" applyFont="1" applyFill="1" applyBorder="1" applyAlignment="1" applyProtection="1">
      <alignment vertical="center"/>
      <protection locked="0"/>
    </xf>
    <xf numFmtId="4" fontId="5" fillId="0" borderId="13" xfId="43" applyNumberFormat="1" applyFont="1" applyFill="1" applyBorder="1" applyAlignment="1" applyProtection="1">
      <alignment vertical="center"/>
      <protection locked="0"/>
    </xf>
    <xf numFmtId="3" fontId="5" fillId="0" borderId="13" xfId="43" applyNumberFormat="1" applyFont="1" applyFill="1" applyBorder="1" applyAlignment="1" applyProtection="1">
      <alignment vertical="center"/>
      <protection locked="0"/>
    </xf>
    <xf numFmtId="0" fontId="44" fillId="0" borderId="13" xfId="0" applyNumberFormat="1" applyFont="1" applyFill="1" applyBorder="1" applyAlignment="1" applyProtection="1">
      <alignment horizontal="center" vertical="center"/>
      <protection/>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4" fontId="78" fillId="0" borderId="13" xfId="0" applyNumberFormat="1" applyFont="1" applyFill="1" applyBorder="1" applyAlignment="1">
      <alignment vertical="center"/>
    </xf>
    <xf numFmtId="3" fontId="78" fillId="0" borderId="13" xfId="0" applyNumberFormat="1" applyFont="1" applyFill="1" applyBorder="1" applyAlignment="1">
      <alignment vertical="center"/>
    </xf>
    <xf numFmtId="0" fontId="13" fillId="35" borderId="11"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2" fillId="34" borderId="0" xfId="68" applyNumberFormat="1" applyFont="1" applyFill="1" applyBorder="1" applyAlignment="1" applyProtection="1">
      <alignment horizontal="center" vertical="center" wrapText="1"/>
      <protection locked="0"/>
    </xf>
    <xf numFmtId="0" fontId="6" fillId="34" borderId="0" xfId="0" applyFont="1" applyFill="1" applyAlignment="1">
      <alignment vertical="center" wrapText="1"/>
    </xf>
    <xf numFmtId="0" fontId="79" fillId="34" borderId="16" xfId="0" applyNumberFormat="1" applyFont="1" applyFill="1" applyBorder="1" applyAlignment="1" applyProtection="1">
      <alignment horizontal="center" vertical="center" wrapText="1"/>
      <protection locked="0"/>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3" fontId="14" fillId="34" borderId="0" xfId="0" applyNumberFormat="1" applyFont="1" applyFill="1" applyBorder="1" applyAlignment="1" applyProtection="1">
      <alignment horizontal="right" vertical="center" wrapText="1"/>
      <protection locked="0"/>
    </xf>
    <xf numFmtId="0" fontId="15" fillId="34" borderId="0" xfId="0" applyFont="1" applyFill="1" applyAlignment="1" applyProtection="1">
      <alignment wrapText="1"/>
      <protection locked="0"/>
    </xf>
    <xf numFmtId="0" fontId="16" fillId="34" borderId="0" xfId="0" applyFont="1" applyFill="1" applyAlignment="1">
      <alignment wrapText="1"/>
    </xf>
    <xf numFmtId="0" fontId="16" fillId="34" borderId="16" xfId="0" applyFont="1" applyFill="1" applyBorder="1" applyAlignment="1">
      <alignment wrapText="1"/>
    </xf>
    <xf numFmtId="0" fontId="13"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8"/>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5" bestFit="1" customWidth="1"/>
    <col min="3" max="3" width="24.421875" style="6" bestFit="1" customWidth="1"/>
    <col min="4" max="4" width="4.00390625" style="7" bestFit="1" customWidth="1"/>
    <col min="5" max="5" width="21.140625" style="8" bestFit="1" customWidth="1"/>
    <col min="6" max="6" width="5.8515625" style="9" bestFit="1" customWidth="1"/>
    <col min="7" max="7" width="13.57421875" style="10" bestFit="1" customWidth="1"/>
    <col min="8" max="9" width="3.140625" style="11" bestFit="1" customWidth="1"/>
    <col min="10" max="10" width="3.140625" style="55" bestFit="1" customWidth="1"/>
    <col min="11" max="11" width="2.57421875" style="12" bestFit="1" customWidth="1"/>
    <col min="12" max="12" width="7.28125" style="13" bestFit="1" customWidth="1"/>
    <col min="13" max="13" width="4.8515625" style="14" bestFit="1" customWidth="1"/>
    <col min="14" max="14" width="8.28125" style="13" bestFit="1" customWidth="1"/>
    <col min="15" max="15" width="5.57421875" style="14" bestFit="1" customWidth="1"/>
    <col min="16" max="16" width="8.28125" style="15" bestFit="1" customWidth="1"/>
    <col min="17" max="17" width="5.57421875" style="16" bestFit="1" customWidth="1"/>
    <col min="18" max="18" width="8.28125" style="17" bestFit="1" customWidth="1"/>
    <col min="19" max="19" width="5.57421875" style="18" bestFit="1" customWidth="1"/>
    <col min="20" max="20" width="4.28125" style="19" bestFit="1" customWidth="1"/>
    <col min="21" max="21" width="5.57421875" style="20" bestFit="1" customWidth="1"/>
    <col min="22" max="22" width="9.00390625" style="15" hidden="1" customWidth="1"/>
    <col min="23" max="23" width="5.57421875" style="16" hidden="1" customWidth="1"/>
    <col min="24" max="24" width="6.00390625" style="14" hidden="1" customWidth="1"/>
    <col min="25" max="25" width="5.57421875" style="13" hidden="1" customWidth="1"/>
    <col min="26" max="26" width="2.57421875" style="14" hidden="1" customWidth="1"/>
    <col min="27" max="27" width="9.00390625" style="15" bestFit="1" customWidth="1"/>
    <col min="28" max="28" width="6.7109375" style="21" customWidth="1"/>
    <col min="29" max="16384" width="4.57421875" style="6" customWidth="1"/>
  </cols>
  <sheetData>
    <row r="1" spans="1:28" s="1" customFormat="1" ht="12.75">
      <c r="A1" s="22" t="s">
        <v>0</v>
      </c>
      <c r="B1" s="101" t="s">
        <v>1</v>
      </c>
      <c r="C1" s="101"/>
      <c r="D1" s="101"/>
      <c r="E1" s="23"/>
      <c r="F1" s="36"/>
      <c r="G1" s="23"/>
      <c r="H1" s="32"/>
      <c r="I1" s="32"/>
      <c r="J1" s="68"/>
      <c r="K1" s="32"/>
      <c r="L1" s="107" t="s">
        <v>111</v>
      </c>
      <c r="M1" s="108"/>
      <c r="N1" s="108"/>
      <c r="O1" s="108"/>
      <c r="P1" s="108"/>
      <c r="Q1" s="108"/>
      <c r="R1" s="108"/>
      <c r="S1" s="108"/>
      <c r="T1" s="108"/>
      <c r="U1" s="108"/>
      <c r="V1" s="108"/>
      <c r="W1" s="108"/>
      <c r="X1" s="108"/>
      <c r="Y1" s="108"/>
      <c r="Z1" s="108"/>
      <c r="AA1" s="108"/>
      <c r="AB1" s="108"/>
    </row>
    <row r="2" spans="1:28" s="1" customFormat="1" ht="12.75">
      <c r="A2" s="22"/>
      <c r="B2" s="102" t="s">
        <v>2</v>
      </c>
      <c r="C2" s="103"/>
      <c r="D2" s="103"/>
      <c r="E2" s="24"/>
      <c r="F2" s="37"/>
      <c r="G2" s="24"/>
      <c r="H2" s="33"/>
      <c r="I2" s="33"/>
      <c r="J2" s="69"/>
      <c r="K2" s="44"/>
      <c r="L2" s="109"/>
      <c r="M2" s="109"/>
      <c r="N2" s="109"/>
      <c r="O2" s="109"/>
      <c r="P2" s="109"/>
      <c r="Q2" s="109"/>
      <c r="R2" s="109"/>
      <c r="S2" s="109"/>
      <c r="T2" s="109"/>
      <c r="U2" s="109"/>
      <c r="V2" s="109"/>
      <c r="W2" s="109"/>
      <c r="X2" s="109"/>
      <c r="Y2" s="109"/>
      <c r="Z2" s="109"/>
      <c r="AA2" s="109"/>
      <c r="AB2" s="109"/>
    </row>
    <row r="3" spans="1:28" s="1" customFormat="1" ht="11.25">
      <c r="A3" s="22"/>
      <c r="B3" s="104" t="s">
        <v>99</v>
      </c>
      <c r="C3" s="104"/>
      <c r="D3" s="104"/>
      <c r="E3" s="34"/>
      <c r="F3" s="38"/>
      <c r="G3" s="34"/>
      <c r="H3" s="39"/>
      <c r="I3" s="39"/>
      <c r="J3" s="70"/>
      <c r="K3" s="39"/>
      <c r="L3" s="110"/>
      <c r="M3" s="110"/>
      <c r="N3" s="110"/>
      <c r="O3" s="110"/>
      <c r="P3" s="110"/>
      <c r="Q3" s="110"/>
      <c r="R3" s="110"/>
      <c r="S3" s="110"/>
      <c r="T3" s="110"/>
      <c r="U3" s="110"/>
      <c r="V3" s="110"/>
      <c r="W3" s="110"/>
      <c r="X3" s="110"/>
      <c r="Y3" s="110"/>
      <c r="Z3" s="110"/>
      <c r="AA3" s="110"/>
      <c r="AB3" s="110"/>
    </row>
    <row r="4" spans="1:28" s="2" customFormat="1" ht="11.25" customHeight="1">
      <c r="A4" s="25"/>
      <c r="B4" s="26"/>
      <c r="C4" s="27"/>
      <c r="D4" s="56"/>
      <c r="E4" s="27"/>
      <c r="F4" s="40"/>
      <c r="G4" s="41"/>
      <c r="H4" s="41"/>
      <c r="I4" s="41"/>
      <c r="J4" s="71"/>
      <c r="K4" s="41"/>
      <c r="L4" s="105" t="s">
        <v>3</v>
      </c>
      <c r="M4" s="106"/>
      <c r="N4" s="105" t="s">
        <v>4</v>
      </c>
      <c r="O4" s="106"/>
      <c r="P4" s="105" t="s">
        <v>5</v>
      </c>
      <c r="Q4" s="106"/>
      <c r="R4" s="105" t="s">
        <v>6</v>
      </c>
      <c r="S4" s="111"/>
      <c r="T4" s="111"/>
      <c r="U4" s="96"/>
      <c r="V4" s="99" t="s">
        <v>7</v>
      </c>
      <c r="W4" s="100"/>
      <c r="X4" s="95" t="s">
        <v>7</v>
      </c>
      <c r="Y4" s="96"/>
      <c r="Z4" s="96"/>
      <c r="AA4" s="99" t="s">
        <v>8</v>
      </c>
      <c r="AB4" s="99"/>
    </row>
    <row r="5" spans="1:28" s="3" customFormat="1" ht="45.75">
      <c r="A5" s="28"/>
      <c r="B5" s="29"/>
      <c r="C5" s="30" t="s">
        <v>9</v>
      </c>
      <c r="D5" s="57" t="s">
        <v>10</v>
      </c>
      <c r="E5" s="30" t="s">
        <v>11</v>
      </c>
      <c r="F5" s="42" t="s">
        <v>12</v>
      </c>
      <c r="G5" s="43" t="s">
        <v>13</v>
      </c>
      <c r="H5" s="31" t="s">
        <v>14</v>
      </c>
      <c r="I5" s="31" t="s">
        <v>15</v>
      </c>
      <c r="J5" s="72" t="s">
        <v>16</v>
      </c>
      <c r="K5" s="31" t="s">
        <v>17</v>
      </c>
      <c r="L5" s="35" t="s">
        <v>18</v>
      </c>
      <c r="M5" s="45" t="s">
        <v>19</v>
      </c>
      <c r="N5" s="35" t="s">
        <v>18</v>
      </c>
      <c r="O5" s="45" t="s">
        <v>19</v>
      </c>
      <c r="P5" s="35" t="s">
        <v>18</v>
      </c>
      <c r="Q5" s="45" t="s">
        <v>19</v>
      </c>
      <c r="R5" s="35" t="s">
        <v>97</v>
      </c>
      <c r="S5" s="45" t="s">
        <v>98</v>
      </c>
      <c r="T5" s="46" t="s">
        <v>20</v>
      </c>
      <c r="U5" s="45" t="s">
        <v>21</v>
      </c>
      <c r="V5" s="35" t="s">
        <v>18</v>
      </c>
      <c r="W5" s="45" t="s">
        <v>86</v>
      </c>
      <c r="X5" s="46" t="s">
        <v>20</v>
      </c>
      <c r="Y5" s="45" t="s">
        <v>21</v>
      </c>
      <c r="Z5" s="46" t="s">
        <v>22</v>
      </c>
      <c r="AA5" s="35" t="s">
        <v>18</v>
      </c>
      <c r="AB5" s="45" t="s">
        <v>19</v>
      </c>
    </row>
    <row r="6" ht="11.25">
      <c r="D6" s="54"/>
    </row>
    <row r="7" spans="1:28" s="48" customFormat="1" ht="11.25">
      <c r="A7" s="49">
        <v>1</v>
      </c>
      <c r="B7" s="61"/>
      <c r="C7" s="62" t="s">
        <v>94</v>
      </c>
      <c r="D7" s="63" t="s">
        <v>61</v>
      </c>
      <c r="E7" s="50" t="s">
        <v>94</v>
      </c>
      <c r="F7" s="47">
        <v>42741</v>
      </c>
      <c r="G7" s="52" t="s">
        <v>59</v>
      </c>
      <c r="H7" s="75">
        <v>386</v>
      </c>
      <c r="I7" s="75">
        <v>385</v>
      </c>
      <c r="J7" s="74">
        <v>385</v>
      </c>
      <c r="K7" s="76">
        <v>2</v>
      </c>
      <c r="L7" s="77">
        <v>945855</v>
      </c>
      <c r="M7" s="78">
        <v>77892</v>
      </c>
      <c r="N7" s="77">
        <v>2033349</v>
      </c>
      <c r="O7" s="78">
        <v>162866</v>
      </c>
      <c r="P7" s="77">
        <v>2438327</v>
      </c>
      <c r="Q7" s="78">
        <v>196945</v>
      </c>
      <c r="R7" s="79">
        <f aca="true" t="shared" si="0" ref="R7:R48">L7+N7+P7</f>
        <v>5417531</v>
      </c>
      <c r="S7" s="80">
        <f aca="true" t="shared" si="1" ref="S7:S48">M7+O7+Q7</f>
        <v>437703</v>
      </c>
      <c r="T7" s="81">
        <f aca="true" t="shared" si="2" ref="T7:T48">S7/J7</f>
        <v>1136.8909090909092</v>
      </c>
      <c r="U7" s="82">
        <v>593625</v>
      </c>
      <c r="V7" s="83">
        <v>11164179</v>
      </c>
      <c r="W7" s="85">
        <v>949498</v>
      </c>
      <c r="X7" s="81">
        <f>W7/J7</f>
        <v>2466.2285714285713</v>
      </c>
      <c r="Y7" s="89">
        <v>949498</v>
      </c>
      <c r="Z7" s="87">
        <f>IF(Y7&lt;&gt;0,-(Y7-W7)/Y7,"")</f>
        <v>0</v>
      </c>
      <c r="AA7" s="88">
        <v>16723924</v>
      </c>
      <c r="AB7" s="89">
        <v>1400709</v>
      </c>
    </row>
    <row r="8" spans="1:28" s="48" customFormat="1" ht="11.25">
      <c r="A8" s="49">
        <v>2</v>
      </c>
      <c r="B8" s="58" t="s">
        <v>23</v>
      </c>
      <c r="C8" s="59" t="s">
        <v>109</v>
      </c>
      <c r="D8" s="60" t="s">
        <v>61</v>
      </c>
      <c r="E8" s="53" t="s">
        <v>110</v>
      </c>
      <c r="F8" s="67">
        <v>42748</v>
      </c>
      <c r="G8" s="52" t="s">
        <v>47</v>
      </c>
      <c r="H8" s="73">
        <v>200</v>
      </c>
      <c r="I8" s="73">
        <v>200</v>
      </c>
      <c r="J8" s="74">
        <v>276</v>
      </c>
      <c r="K8" s="76">
        <v>1</v>
      </c>
      <c r="L8" s="77">
        <v>387945</v>
      </c>
      <c r="M8" s="78">
        <v>25503</v>
      </c>
      <c r="N8" s="77">
        <v>597512</v>
      </c>
      <c r="O8" s="78">
        <v>39254</v>
      </c>
      <c r="P8" s="77">
        <v>559550</v>
      </c>
      <c r="Q8" s="78">
        <v>37604</v>
      </c>
      <c r="R8" s="79">
        <f t="shared" si="0"/>
        <v>1545007</v>
      </c>
      <c r="S8" s="80">
        <f t="shared" si="1"/>
        <v>102361</v>
      </c>
      <c r="T8" s="81">
        <f t="shared" si="2"/>
        <v>370.8731884057971</v>
      </c>
      <c r="U8" s="82"/>
      <c r="V8" s="83"/>
      <c r="W8" s="85"/>
      <c r="X8" s="81"/>
      <c r="Y8" s="86"/>
      <c r="Z8" s="87"/>
      <c r="AA8" s="90">
        <v>1545007</v>
      </c>
      <c r="AB8" s="91">
        <v>102361</v>
      </c>
    </row>
    <row r="9" spans="1:28" s="48" customFormat="1" ht="11.25">
      <c r="A9" s="49">
        <v>3</v>
      </c>
      <c r="B9" s="58" t="s">
        <v>23</v>
      </c>
      <c r="C9" s="59" t="s">
        <v>107</v>
      </c>
      <c r="D9" s="60" t="s">
        <v>75</v>
      </c>
      <c r="E9" s="53" t="s">
        <v>107</v>
      </c>
      <c r="F9" s="67">
        <v>42748</v>
      </c>
      <c r="G9" s="52" t="s">
        <v>31</v>
      </c>
      <c r="H9" s="73">
        <v>249</v>
      </c>
      <c r="I9" s="73">
        <v>249</v>
      </c>
      <c r="J9" s="74">
        <v>249</v>
      </c>
      <c r="K9" s="76">
        <v>1</v>
      </c>
      <c r="L9" s="77">
        <v>273043</v>
      </c>
      <c r="M9" s="78">
        <v>23160</v>
      </c>
      <c r="N9" s="77">
        <v>399239</v>
      </c>
      <c r="O9" s="78">
        <v>32770</v>
      </c>
      <c r="P9" s="77">
        <v>548185.32</v>
      </c>
      <c r="Q9" s="78">
        <v>44894</v>
      </c>
      <c r="R9" s="79">
        <f t="shared" si="0"/>
        <v>1220467.3199999998</v>
      </c>
      <c r="S9" s="80">
        <f t="shared" si="1"/>
        <v>100824</v>
      </c>
      <c r="T9" s="81">
        <f t="shared" si="2"/>
        <v>404.9156626506024</v>
      </c>
      <c r="U9" s="82"/>
      <c r="V9" s="83"/>
      <c r="W9" s="85"/>
      <c r="X9" s="81"/>
      <c r="Y9" s="86"/>
      <c r="Z9" s="87"/>
      <c r="AA9" s="90">
        <v>1220467.3199999998</v>
      </c>
      <c r="AB9" s="91">
        <v>100824</v>
      </c>
    </row>
    <row r="10" spans="1:28" s="48" customFormat="1" ht="11.25">
      <c r="A10" s="49">
        <v>4</v>
      </c>
      <c r="B10" s="61"/>
      <c r="C10" s="62" t="s">
        <v>27</v>
      </c>
      <c r="D10" s="63"/>
      <c r="E10" s="50" t="s">
        <v>27</v>
      </c>
      <c r="F10" s="47">
        <v>42678</v>
      </c>
      <c r="G10" s="52" t="s">
        <v>28</v>
      </c>
      <c r="H10" s="75">
        <v>253</v>
      </c>
      <c r="I10" s="74">
        <v>232</v>
      </c>
      <c r="J10" s="74">
        <v>232</v>
      </c>
      <c r="K10" s="76">
        <v>11</v>
      </c>
      <c r="L10" s="77">
        <v>178985</v>
      </c>
      <c r="M10" s="78">
        <v>14608</v>
      </c>
      <c r="N10" s="77">
        <v>380416.12</v>
      </c>
      <c r="O10" s="78">
        <v>29777</v>
      </c>
      <c r="P10" s="77">
        <v>444628.62</v>
      </c>
      <c r="Q10" s="78">
        <v>35254</v>
      </c>
      <c r="R10" s="79">
        <f t="shared" si="0"/>
        <v>1004029.74</v>
      </c>
      <c r="S10" s="80">
        <f t="shared" si="1"/>
        <v>79639</v>
      </c>
      <c r="T10" s="81">
        <f t="shared" si="2"/>
        <v>343.2715517241379</v>
      </c>
      <c r="U10" s="82">
        <v>87089</v>
      </c>
      <c r="V10" s="83">
        <v>1853731.67</v>
      </c>
      <c r="W10" s="85">
        <v>153576</v>
      </c>
      <c r="X10" s="81">
        <f aca="true" t="shared" si="3" ref="X10:X16">W10/J10</f>
        <v>661.9655172413793</v>
      </c>
      <c r="Y10" s="89">
        <v>153576</v>
      </c>
      <c r="Z10" s="87">
        <f aca="true" t="shared" si="4" ref="Z10:Z16">IF(Y10&lt;&gt;0,-(Y10-W10)/Y10,"")</f>
        <v>0</v>
      </c>
      <c r="AA10" s="92">
        <v>37027214.15</v>
      </c>
      <c r="AB10" s="93">
        <v>3289710</v>
      </c>
    </row>
    <row r="11" spans="1:28" s="48" customFormat="1" ht="11.25">
      <c r="A11" s="49">
        <v>5</v>
      </c>
      <c r="B11" s="61"/>
      <c r="C11" s="59" t="s">
        <v>24</v>
      </c>
      <c r="D11" s="60"/>
      <c r="E11" s="53" t="s">
        <v>26</v>
      </c>
      <c r="F11" s="67">
        <v>42734</v>
      </c>
      <c r="G11" s="52" t="s">
        <v>25</v>
      </c>
      <c r="H11" s="73">
        <v>239</v>
      </c>
      <c r="I11" s="73">
        <v>232</v>
      </c>
      <c r="J11" s="74">
        <v>232</v>
      </c>
      <c r="K11" s="76">
        <v>3</v>
      </c>
      <c r="L11" s="77">
        <v>147056</v>
      </c>
      <c r="M11" s="78">
        <v>10529</v>
      </c>
      <c r="N11" s="77">
        <v>275207</v>
      </c>
      <c r="O11" s="78">
        <v>18821</v>
      </c>
      <c r="P11" s="77">
        <v>295820</v>
      </c>
      <c r="Q11" s="78">
        <v>20755</v>
      </c>
      <c r="R11" s="79">
        <f t="shared" si="0"/>
        <v>718083</v>
      </c>
      <c r="S11" s="80">
        <f t="shared" si="1"/>
        <v>50105</v>
      </c>
      <c r="T11" s="81">
        <f t="shared" si="2"/>
        <v>215.9698275862069</v>
      </c>
      <c r="U11" s="82">
        <v>62878</v>
      </c>
      <c r="V11" s="83">
        <v>1515851</v>
      </c>
      <c r="W11" s="84">
        <v>108762</v>
      </c>
      <c r="X11" s="81">
        <f t="shared" si="3"/>
        <v>468.80172413793105</v>
      </c>
      <c r="Y11" s="86">
        <v>108762</v>
      </c>
      <c r="Z11" s="87">
        <f t="shared" si="4"/>
        <v>0</v>
      </c>
      <c r="AA11" s="90">
        <v>4573569</v>
      </c>
      <c r="AB11" s="91">
        <v>324214</v>
      </c>
    </row>
    <row r="12" spans="1:28" s="48" customFormat="1" ht="11.25">
      <c r="A12" s="49">
        <v>6</v>
      </c>
      <c r="B12" s="61"/>
      <c r="C12" s="59" t="s">
        <v>32</v>
      </c>
      <c r="D12" s="60"/>
      <c r="E12" s="53" t="s">
        <v>32</v>
      </c>
      <c r="F12" s="67">
        <v>42727</v>
      </c>
      <c r="G12" s="52" t="s">
        <v>25</v>
      </c>
      <c r="H12" s="73">
        <v>341</v>
      </c>
      <c r="I12" s="73">
        <v>291</v>
      </c>
      <c r="J12" s="74">
        <v>291</v>
      </c>
      <c r="K12" s="76">
        <v>4</v>
      </c>
      <c r="L12" s="77">
        <v>110801</v>
      </c>
      <c r="M12" s="78">
        <v>9128</v>
      </c>
      <c r="N12" s="77">
        <v>244820</v>
      </c>
      <c r="O12" s="78">
        <v>19872</v>
      </c>
      <c r="P12" s="77">
        <v>251292</v>
      </c>
      <c r="Q12" s="78">
        <v>20235</v>
      </c>
      <c r="R12" s="79">
        <f t="shared" si="0"/>
        <v>606913</v>
      </c>
      <c r="S12" s="80">
        <f t="shared" si="1"/>
        <v>49235</v>
      </c>
      <c r="T12" s="81">
        <f t="shared" si="2"/>
        <v>169.19243986254295</v>
      </c>
      <c r="U12" s="82">
        <v>58932</v>
      </c>
      <c r="V12" s="83">
        <v>1239111</v>
      </c>
      <c r="W12" s="84">
        <v>107416</v>
      </c>
      <c r="X12" s="81">
        <f t="shared" si="3"/>
        <v>369.12714776632305</v>
      </c>
      <c r="Y12" s="86">
        <v>107416</v>
      </c>
      <c r="Z12" s="87">
        <f t="shared" si="4"/>
        <v>0</v>
      </c>
      <c r="AA12" s="90">
        <v>6279863</v>
      </c>
      <c r="AB12" s="91">
        <v>538700</v>
      </c>
    </row>
    <row r="13" spans="1:28" s="48" customFormat="1" ht="11.25">
      <c r="A13" s="49">
        <v>7</v>
      </c>
      <c r="B13" s="64"/>
      <c r="C13" s="59" t="s">
        <v>29</v>
      </c>
      <c r="D13" s="94" t="s">
        <v>30</v>
      </c>
      <c r="E13" s="53" t="s">
        <v>29</v>
      </c>
      <c r="F13" s="67">
        <v>42727</v>
      </c>
      <c r="G13" s="52" t="s">
        <v>31</v>
      </c>
      <c r="H13" s="73">
        <v>270</v>
      </c>
      <c r="I13" s="73">
        <v>174</v>
      </c>
      <c r="J13" s="74">
        <v>174</v>
      </c>
      <c r="K13" s="76">
        <v>4</v>
      </c>
      <c r="L13" s="77">
        <v>90891</v>
      </c>
      <c r="M13" s="78">
        <v>6439</v>
      </c>
      <c r="N13" s="77">
        <v>181318.5</v>
      </c>
      <c r="O13" s="78">
        <v>12564</v>
      </c>
      <c r="P13" s="77">
        <v>185744.18</v>
      </c>
      <c r="Q13" s="78">
        <v>13171</v>
      </c>
      <c r="R13" s="79">
        <f t="shared" si="0"/>
        <v>457953.68</v>
      </c>
      <c r="S13" s="80">
        <f t="shared" si="1"/>
        <v>32174</v>
      </c>
      <c r="T13" s="81">
        <f t="shared" si="2"/>
        <v>184.90804597701148</v>
      </c>
      <c r="U13" s="82">
        <v>49279</v>
      </c>
      <c r="V13" s="83">
        <v>1138152.04</v>
      </c>
      <c r="W13" s="85">
        <v>87962</v>
      </c>
      <c r="X13" s="81">
        <f t="shared" si="3"/>
        <v>505.5287356321839</v>
      </c>
      <c r="Y13" s="86">
        <v>87962</v>
      </c>
      <c r="Z13" s="87">
        <f t="shared" si="4"/>
        <v>0</v>
      </c>
      <c r="AA13" s="90">
        <v>7331163.67</v>
      </c>
      <c r="AB13" s="91">
        <v>557141</v>
      </c>
    </row>
    <row r="14" spans="1:28" s="48" customFormat="1" ht="11.25">
      <c r="A14" s="49">
        <v>8</v>
      </c>
      <c r="B14" s="64"/>
      <c r="C14" s="59" t="s">
        <v>36</v>
      </c>
      <c r="D14" s="60" t="s">
        <v>37</v>
      </c>
      <c r="E14" s="53" t="s">
        <v>38</v>
      </c>
      <c r="F14" s="67">
        <v>42734</v>
      </c>
      <c r="G14" s="52" t="s">
        <v>31</v>
      </c>
      <c r="H14" s="73">
        <v>126</v>
      </c>
      <c r="I14" s="73">
        <v>62</v>
      </c>
      <c r="J14" s="74">
        <v>62</v>
      </c>
      <c r="K14" s="76">
        <v>3</v>
      </c>
      <c r="L14" s="77">
        <v>134701</v>
      </c>
      <c r="M14" s="78">
        <v>8114</v>
      </c>
      <c r="N14" s="77">
        <v>200591</v>
      </c>
      <c r="O14" s="78">
        <v>11811</v>
      </c>
      <c r="P14" s="77">
        <v>186858.5</v>
      </c>
      <c r="Q14" s="78">
        <v>11368</v>
      </c>
      <c r="R14" s="79">
        <f t="shared" si="0"/>
        <v>522150.5</v>
      </c>
      <c r="S14" s="80">
        <f t="shared" si="1"/>
        <v>31293</v>
      </c>
      <c r="T14" s="81">
        <f t="shared" si="2"/>
        <v>504.7258064516129</v>
      </c>
      <c r="U14" s="82">
        <v>19854</v>
      </c>
      <c r="V14" s="83">
        <v>694458.1</v>
      </c>
      <c r="W14" s="85">
        <v>48911</v>
      </c>
      <c r="X14" s="81">
        <f t="shared" si="3"/>
        <v>788.8870967741935</v>
      </c>
      <c r="Y14" s="86">
        <v>48911</v>
      </c>
      <c r="Z14" s="87">
        <f t="shared" si="4"/>
        <v>0</v>
      </c>
      <c r="AA14" s="90">
        <v>1831049.06</v>
      </c>
      <c r="AB14" s="91">
        <v>126166</v>
      </c>
    </row>
    <row r="15" spans="1:28" s="48" customFormat="1" ht="11.25">
      <c r="A15" s="49">
        <v>9</v>
      </c>
      <c r="B15" s="61"/>
      <c r="C15" s="62" t="s">
        <v>33</v>
      </c>
      <c r="D15" s="63"/>
      <c r="E15" s="50" t="s">
        <v>33</v>
      </c>
      <c r="F15" s="47">
        <v>42706</v>
      </c>
      <c r="G15" s="52" t="s">
        <v>28</v>
      </c>
      <c r="H15" s="75">
        <v>327</v>
      </c>
      <c r="I15" s="74">
        <v>146</v>
      </c>
      <c r="J15" s="74">
        <v>146</v>
      </c>
      <c r="K15" s="76">
        <v>7</v>
      </c>
      <c r="L15" s="77">
        <v>59525.5</v>
      </c>
      <c r="M15" s="78">
        <v>4944</v>
      </c>
      <c r="N15" s="77">
        <v>129899.96</v>
      </c>
      <c r="O15" s="78">
        <v>10301</v>
      </c>
      <c r="P15" s="77">
        <v>148890</v>
      </c>
      <c r="Q15" s="78">
        <v>11743</v>
      </c>
      <c r="R15" s="79">
        <f t="shared" si="0"/>
        <v>338315.46</v>
      </c>
      <c r="S15" s="80">
        <f t="shared" si="1"/>
        <v>26988</v>
      </c>
      <c r="T15" s="81">
        <f t="shared" si="2"/>
        <v>184.84931506849315</v>
      </c>
      <c r="U15" s="82">
        <v>43772</v>
      </c>
      <c r="V15" s="83">
        <v>919330.53</v>
      </c>
      <c r="W15" s="85">
        <v>77915</v>
      </c>
      <c r="X15" s="81">
        <f t="shared" si="3"/>
        <v>533.6643835616438</v>
      </c>
      <c r="Y15" s="89">
        <v>77915</v>
      </c>
      <c r="Z15" s="87">
        <f t="shared" si="4"/>
        <v>0</v>
      </c>
      <c r="AA15" s="92">
        <v>21812982.9</v>
      </c>
      <c r="AB15" s="93">
        <v>1875594</v>
      </c>
    </row>
    <row r="16" spans="1:28" s="48" customFormat="1" ht="11.25">
      <c r="A16" s="49">
        <v>10</v>
      </c>
      <c r="B16" s="61"/>
      <c r="C16" s="62" t="s">
        <v>40</v>
      </c>
      <c r="D16" s="63"/>
      <c r="E16" s="50" t="s">
        <v>41</v>
      </c>
      <c r="F16" s="47">
        <v>42727</v>
      </c>
      <c r="G16" s="52" t="s">
        <v>28</v>
      </c>
      <c r="H16" s="75">
        <v>123</v>
      </c>
      <c r="I16" s="74">
        <v>123</v>
      </c>
      <c r="J16" s="74">
        <v>123</v>
      </c>
      <c r="K16" s="76">
        <v>4</v>
      </c>
      <c r="L16" s="77">
        <v>17275.5</v>
      </c>
      <c r="M16" s="78">
        <v>1488</v>
      </c>
      <c r="N16" s="77">
        <v>97537.04</v>
      </c>
      <c r="O16" s="78">
        <v>7463</v>
      </c>
      <c r="P16" s="77">
        <v>115617.86</v>
      </c>
      <c r="Q16" s="78">
        <v>8878</v>
      </c>
      <c r="R16" s="79">
        <f t="shared" si="0"/>
        <v>230430.4</v>
      </c>
      <c r="S16" s="80">
        <f t="shared" si="1"/>
        <v>17829</v>
      </c>
      <c r="T16" s="81">
        <f t="shared" si="2"/>
        <v>144.9512195121951</v>
      </c>
      <c r="U16" s="82">
        <v>11756</v>
      </c>
      <c r="V16" s="83">
        <v>274490.64</v>
      </c>
      <c r="W16" s="85">
        <v>22524</v>
      </c>
      <c r="X16" s="81">
        <f t="shared" si="3"/>
        <v>183.1219512195122</v>
      </c>
      <c r="Y16" s="89">
        <v>22524</v>
      </c>
      <c r="Z16" s="87">
        <f t="shared" si="4"/>
        <v>0</v>
      </c>
      <c r="AA16" s="92">
        <v>1329725.06</v>
      </c>
      <c r="AB16" s="93">
        <v>107329</v>
      </c>
    </row>
    <row r="17" spans="1:28" s="48" customFormat="1" ht="11.25">
      <c r="A17" s="49">
        <v>11</v>
      </c>
      <c r="B17" s="58" t="s">
        <v>23</v>
      </c>
      <c r="C17" s="62" t="s">
        <v>100</v>
      </c>
      <c r="D17" s="63" t="s">
        <v>88</v>
      </c>
      <c r="E17" s="50" t="s">
        <v>100</v>
      </c>
      <c r="F17" s="47">
        <v>42748</v>
      </c>
      <c r="G17" s="52" t="s">
        <v>52</v>
      </c>
      <c r="H17" s="75">
        <v>72</v>
      </c>
      <c r="I17" s="75">
        <v>72</v>
      </c>
      <c r="J17" s="74">
        <v>72</v>
      </c>
      <c r="K17" s="76">
        <v>1</v>
      </c>
      <c r="L17" s="77">
        <v>17450.96</v>
      </c>
      <c r="M17" s="78">
        <v>1630</v>
      </c>
      <c r="N17" s="77">
        <v>37892.5</v>
      </c>
      <c r="O17" s="78">
        <v>3555</v>
      </c>
      <c r="P17" s="77">
        <v>42675.5</v>
      </c>
      <c r="Q17" s="78">
        <v>3936</v>
      </c>
      <c r="R17" s="79">
        <f t="shared" si="0"/>
        <v>98018.95999999999</v>
      </c>
      <c r="S17" s="80">
        <f t="shared" si="1"/>
        <v>9121</v>
      </c>
      <c r="T17" s="81">
        <f t="shared" si="2"/>
        <v>126.68055555555556</v>
      </c>
      <c r="U17" s="82"/>
      <c r="V17" s="83"/>
      <c r="W17" s="85"/>
      <c r="X17" s="81"/>
      <c r="Y17" s="89"/>
      <c r="Z17" s="87"/>
      <c r="AA17" s="92">
        <v>98018.95999999999</v>
      </c>
      <c r="AB17" s="93">
        <v>9121</v>
      </c>
    </row>
    <row r="18" spans="1:28" s="48" customFormat="1" ht="11.25">
      <c r="A18" s="49">
        <v>12</v>
      </c>
      <c r="B18" s="61"/>
      <c r="C18" s="62" t="s">
        <v>91</v>
      </c>
      <c r="D18" s="63" t="s">
        <v>88</v>
      </c>
      <c r="E18" s="50" t="s">
        <v>91</v>
      </c>
      <c r="F18" s="47">
        <v>42741</v>
      </c>
      <c r="G18" s="52" t="s">
        <v>52</v>
      </c>
      <c r="H18" s="75">
        <v>35</v>
      </c>
      <c r="I18" s="75">
        <v>33</v>
      </c>
      <c r="J18" s="74">
        <v>33</v>
      </c>
      <c r="K18" s="76">
        <v>2</v>
      </c>
      <c r="L18" s="77">
        <v>34535.82</v>
      </c>
      <c r="M18" s="78">
        <v>2210</v>
      </c>
      <c r="N18" s="77">
        <v>54325.28</v>
      </c>
      <c r="O18" s="78">
        <v>3234</v>
      </c>
      <c r="P18" s="77">
        <v>58483</v>
      </c>
      <c r="Q18" s="78">
        <v>3587</v>
      </c>
      <c r="R18" s="79">
        <f t="shared" si="0"/>
        <v>147344.1</v>
      </c>
      <c r="S18" s="80">
        <f t="shared" si="1"/>
        <v>9031</v>
      </c>
      <c r="T18" s="81">
        <f t="shared" si="2"/>
        <v>273.6666666666667</v>
      </c>
      <c r="U18" s="82">
        <v>9990</v>
      </c>
      <c r="V18" s="83">
        <v>280574.54</v>
      </c>
      <c r="W18" s="85">
        <v>19220</v>
      </c>
      <c r="X18" s="81">
        <f>W18/J18</f>
        <v>582.4242424242424</v>
      </c>
      <c r="Y18" s="89">
        <v>19220</v>
      </c>
      <c r="Z18" s="87">
        <f>IF(Y18&lt;&gt;0,-(Y18-W18)/Y18,"")</f>
        <v>0</v>
      </c>
      <c r="AA18" s="92">
        <v>428870.64</v>
      </c>
      <c r="AB18" s="93">
        <v>28357</v>
      </c>
    </row>
    <row r="19" spans="1:28" s="48" customFormat="1" ht="11.25">
      <c r="A19" s="49">
        <v>13</v>
      </c>
      <c r="B19" s="64"/>
      <c r="C19" s="59" t="s">
        <v>42</v>
      </c>
      <c r="D19" s="60" t="s">
        <v>43</v>
      </c>
      <c r="E19" s="53" t="s">
        <v>95</v>
      </c>
      <c r="F19" s="67">
        <v>42734</v>
      </c>
      <c r="G19" s="52" t="s">
        <v>31</v>
      </c>
      <c r="H19" s="73">
        <v>162</v>
      </c>
      <c r="I19" s="73">
        <v>78</v>
      </c>
      <c r="J19" s="74">
        <v>78</v>
      </c>
      <c r="K19" s="76">
        <v>3</v>
      </c>
      <c r="L19" s="77">
        <v>5658</v>
      </c>
      <c r="M19" s="78">
        <v>657</v>
      </c>
      <c r="N19" s="77">
        <v>31895</v>
      </c>
      <c r="O19" s="78">
        <v>2663</v>
      </c>
      <c r="P19" s="77">
        <v>41781</v>
      </c>
      <c r="Q19" s="78">
        <v>3454</v>
      </c>
      <c r="R19" s="79">
        <f t="shared" si="0"/>
        <v>79334</v>
      </c>
      <c r="S19" s="80">
        <f t="shared" si="1"/>
        <v>6774</v>
      </c>
      <c r="T19" s="81">
        <f t="shared" si="2"/>
        <v>86.84615384615384</v>
      </c>
      <c r="U19" s="82">
        <v>7219</v>
      </c>
      <c r="V19" s="83">
        <v>132963</v>
      </c>
      <c r="W19" s="85">
        <v>12839</v>
      </c>
      <c r="X19" s="81">
        <f>W19/J19</f>
        <v>164.60256410256412</v>
      </c>
      <c r="Y19" s="86">
        <v>12839</v>
      </c>
      <c r="Z19" s="87">
        <f>IF(Y19&lt;&gt;0,-(Y19-W19)/Y19,"")</f>
        <v>0</v>
      </c>
      <c r="AA19" s="90">
        <v>419319.67</v>
      </c>
      <c r="AB19" s="91">
        <v>38438</v>
      </c>
    </row>
    <row r="20" spans="1:28" s="48" customFormat="1" ht="11.25">
      <c r="A20" s="49">
        <v>14</v>
      </c>
      <c r="B20" s="61"/>
      <c r="C20" s="59" t="s">
        <v>34</v>
      </c>
      <c r="D20" s="60"/>
      <c r="E20" s="53" t="s">
        <v>35</v>
      </c>
      <c r="F20" s="67">
        <v>42718</v>
      </c>
      <c r="G20" s="52" t="s">
        <v>25</v>
      </c>
      <c r="H20" s="73">
        <v>298</v>
      </c>
      <c r="I20" s="73">
        <v>12</v>
      </c>
      <c r="J20" s="74">
        <v>12</v>
      </c>
      <c r="K20" s="76">
        <v>5</v>
      </c>
      <c r="L20" s="77">
        <v>12276</v>
      </c>
      <c r="M20" s="78">
        <v>694</v>
      </c>
      <c r="N20" s="77">
        <v>23578</v>
      </c>
      <c r="O20" s="78">
        <v>1272</v>
      </c>
      <c r="P20" s="77">
        <v>19328</v>
      </c>
      <c r="Q20" s="78">
        <v>1098</v>
      </c>
      <c r="R20" s="79">
        <f t="shared" si="0"/>
        <v>55182</v>
      </c>
      <c r="S20" s="80">
        <f t="shared" si="1"/>
        <v>3064</v>
      </c>
      <c r="T20" s="81">
        <f t="shared" si="2"/>
        <v>255.33333333333334</v>
      </c>
      <c r="U20" s="82">
        <v>5454</v>
      </c>
      <c r="V20" s="83">
        <v>152512</v>
      </c>
      <c r="W20" s="84">
        <v>9724</v>
      </c>
      <c r="X20" s="81">
        <f>W20/J20</f>
        <v>810.3333333333334</v>
      </c>
      <c r="Y20" s="86">
        <v>9724</v>
      </c>
      <c r="Z20" s="87">
        <f>IF(Y20&lt;&gt;0,-(Y20-W20)/Y20,"")</f>
        <v>0</v>
      </c>
      <c r="AA20" s="90">
        <v>6414225</v>
      </c>
      <c r="AB20" s="91">
        <v>424792</v>
      </c>
    </row>
    <row r="21" spans="1:28" s="48" customFormat="1" ht="11.25">
      <c r="A21" s="49">
        <v>15</v>
      </c>
      <c r="B21" s="58" t="s">
        <v>23</v>
      </c>
      <c r="C21" s="62" t="s">
        <v>106</v>
      </c>
      <c r="D21" s="63" t="s">
        <v>37</v>
      </c>
      <c r="E21" s="50" t="s">
        <v>105</v>
      </c>
      <c r="F21" s="47">
        <v>42748</v>
      </c>
      <c r="G21" s="52" t="s">
        <v>68</v>
      </c>
      <c r="H21" s="75">
        <v>55</v>
      </c>
      <c r="I21" s="75">
        <v>54</v>
      </c>
      <c r="J21" s="74">
        <v>54</v>
      </c>
      <c r="K21" s="76">
        <v>1</v>
      </c>
      <c r="L21" s="77">
        <v>5294.5</v>
      </c>
      <c r="M21" s="78">
        <v>402</v>
      </c>
      <c r="N21" s="77">
        <v>16774</v>
      </c>
      <c r="O21" s="78">
        <v>1245</v>
      </c>
      <c r="P21" s="77">
        <v>16742.5</v>
      </c>
      <c r="Q21" s="78">
        <v>1274</v>
      </c>
      <c r="R21" s="79">
        <f t="shared" si="0"/>
        <v>38811</v>
      </c>
      <c r="S21" s="80">
        <f t="shared" si="1"/>
        <v>2921</v>
      </c>
      <c r="T21" s="81">
        <f t="shared" si="2"/>
        <v>54.092592592592595</v>
      </c>
      <c r="U21" s="82"/>
      <c r="V21" s="83"/>
      <c r="W21" s="84"/>
      <c r="X21" s="81"/>
      <c r="Y21" s="89"/>
      <c r="Z21" s="87"/>
      <c r="AA21" s="90">
        <v>38811</v>
      </c>
      <c r="AB21" s="91">
        <v>2921</v>
      </c>
    </row>
    <row r="22" spans="1:28" s="48" customFormat="1" ht="11.25">
      <c r="A22" s="49">
        <v>16</v>
      </c>
      <c r="B22" s="64"/>
      <c r="C22" s="59" t="s">
        <v>44</v>
      </c>
      <c r="D22" s="65" t="s">
        <v>45</v>
      </c>
      <c r="E22" s="53" t="s">
        <v>46</v>
      </c>
      <c r="F22" s="67">
        <v>42727</v>
      </c>
      <c r="G22" s="52" t="s">
        <v>47</v>
      </c>
      <c r="H22" s="73">
        <v>72</v>
      </c>
      <c r="I22" s="73">
        <v>10</v>
      </c>
      <c r="J22" s="74">
        <v>10</v>
      </c>
      <c r="K22" s="76">
        <v>4</v>
      </c>
      <c r="L22" s="77">
        <v>7453</v>
      </c>
      <c r="M22" s="78">
        <v>461</v>
      </c>
      <c r="N22" s="77">
        <v>11905</v>
      </c>
      <c r="O22" s="78">
        <v>645</v>
      </c>
      <c r="P22" s="77">
        <v>11438</v>
      </c>
      <c r="Q22" s="78">
        <v>663</v>
      </c>
      <c r="R22" s="79">
        <f t="shared" si="0"/>
        <v>30796</v>
      </c>
      <c r="S22" s="80">
        <f t="shared" si="1"/>
        <v>1769</v>
      </c>
      <c r="T22" s="81">
        <f t="shared" si="2"/>
        <v>176.9</v>
      </c>
      <c r="U22" s="82">
        <v>3601</v>
      </c>
      <c r="V22" s="83">
        <v>114064</v>
      </c>
      <c r="W22" s="85">
        <v>7177</v>
      </c>
      <c r="X22" s="81">
        <f>W22/J22</f>
        <v>717.7</v>
      </c>
      <c r="Y22" s="86">
        <v>7177</v>
      </c>
      <c r="Z22" s="87">
        <f>IF(Y22&lt;&gt;0,-(Y22-W22)/Y22,"")</f>
        <v>0</v>
      </c>
      <c r="AA22" s="90">
        <v>955990</v>
      </c>
      <c r="AB22" s="91">
        <v>68446</v>
      </c>
    </row>
    <row r="23" spans="1:28" s="48" customFormat="1" ht="11.25">
      <c r="A23" s="49">
        <v>17</v>
      </c>
      <c r="B23" s="58" t="s">
        <v>23</v>
      </c>
      <c r="C23" s="62" t="s">
        <v>101</v>
      </c>
      <c r="D23" s="63" t="s">
        <v>78</v>
      </c>
      <c r="E23" s="50" t="s">
        <v>101</v>
      </c>
      <c r="F23" s="47">
        <v>42748</v>
      </c>
      <c r="G23" s="52" t="s">
        <v>82</v>
      </c>
      <c r="H23" s="75">
        <v>14</v>
      </c>
      <c r="I23" s="75">
        <v>14</v>
      </c>
      <c r="J23" s="74">
        <v>14</v>
      </c>
      <c r="K23" s="76">
        <v>1</v>
      </c>
      <c r="L23" s="77">
        <v>3807.5</v>
      </c>
      <c r="M23" s="78">
        <v>303</v>
      </c>
      <c r="N23" s="77">
        <v>5799</v>
      </c>
      <c r="O23" s="78">
        <v>433</v>
      </c>
      <c r="P23" s="77">
        <v>4769.5</v>
      </c>
      <c r="Q23" s="78">
        <v>357</v>
      </c>
      <c r="R23" s="79">
        <f t="shared" si="0"/>
        <v>14376</v>
      </c>
      <c r="S23" s="80">
        <f t="shared" si="1"/>
        <v>1093</v>
      </c>
      <c r="T23" s="81">
        <f t="shared" si="2"/>
        <v>78.07142857142857</v>
      </c>
      <c r="U23" s="82"/>
      <c r="V23" s="83"/>
      <c r="W23" s="85"/>
      <c r="X23" s="81"/>
      <c r="Y23" s="89"/>
      <c r="Z23" s="87"/>
      <c r="AA23" s="92">
        <v>18117.5</v>
      </c>
      <c r="AB23" s="93">
        <v>1468</v>
      </c>
    </row>
    <row r="24" spans="1:28" s="48" customFormat="1" ht="11.25">
      <c r="A24" s="49">
        <v>18</v>
      </c>
      <c r="B24" s="61"/>
      <c r="C24" s="59" t="s">
        <v>96</v>
      </c>
      <c r="D24" s="60"/>
      <c r="E24" s="53" t="s">
        <v>96</v>
      </c>
      <c r="F24" s="67">
        <v>42741</v>
      </c>
      <c r="G24" s="52" t="s">
        <v>25</v>
      </c>
      <c r="H24" s="73">
        <v>12</v>
      </c>
      <c r="I24" s="73">
        <v>7</v>
      </c>
      <c r="J24" s="74">
        <v>7</v>
      </c>
      <c r="K24" s="76">
        <v>2</v>
      </c>
      <c r="L24" s="77">
        <v>3751</v>
      </c>
      <c r="M24" s="78">
        <v>223</v>
      </c>
      <c r="N24" s="77">
        <v>5361</v>
      </c>
      <c r="O24" s="78">
        <v>322</v>
      </c>
      <c r="P24" s="77">
        <v>6137</v>
      </c>
      <c r="Q24" s="78">
        <v>355</v>
      </c>
      <c r="R24" s="79">
        <f t="shared" si="0"/>
        <v>15249</v>
      </c>
      <c r="S24" s="80">
        <f t="shared" si="1"/>
        <v>900</v>
      </c>
      <c r="T24" s="81">
        <f t="shared" si="2"/>
        <v>128.57142857142858</v>
      </c>
      <c r="U24" s="82">
        <v>1635</v>
      </c>
      <c r="V24" s="83">
        <v>46182</v>
      </c>
      <c r="W24" s="84">
        <v>3253</v>
      </c>
      <c r="X24" s="81">
        <f>W24/J24</f>
        <v>464.7142857142857</v>
      </c>
      <c r="Y24" s="86">
        <v>3253</v>
      </c>
      <c r="Z24" s="87">
        <f>IF(Y24&lt;&gt;0,-(Y24-W24)/Y24,"")</f>
        <v>0</v>
      </c>
      <c r="AA24" s="90">
        <v>61431</v>
      </c>
      <c r="AB24" s="91">
        <v>4153</v>
      </c>
    </row>
    <row r="25" spans="1:28" s="48" customFormat="1" ht="11.25">
      <c r="A25" s="49">
        <v>19</v>
      </c>
      <c r="B25" s="58" t="s">
        <v>23</v>
      </c>
      <c r="C25" s="59" t="s">
        <v>108</v>
      </c>
      <c r="D25" s="60" t="s">
        <v>37</v>
      </c>
      <c r="E25" s="53" t="s">
        <v>108</v>
      </c>
      <c r="F25" s="67">
        <v>42748</v>
      </c>
      <c r="G25" s="52" t="s">
        <v>25</v>
      </c>
      <c r="H25" s="73">
        <v>10</v>
      </c>
      <c r="I25" s="73">
        <v>10</v>
      </c>
      <c r="J25" s="74">
        <v>10</v>
      </c>
      <c r="K25" s="76">
        <v>1</v>
      </c>
      <c r="L25" s="77">
        <v>2944</v>
      </c>
      <c r="M25" s="78">
        <v>166</v>
      </c>
      <c r="N25" s="77">
        <v>5462</v>
      </c>
      <c r="O25" s="78">
        <v>302</v>
      </c>
      <c r="P25" s="77">
        <v>7417</v>
      </c>
      <c r="Q25" s="78">
        <v>383</v>
      </c>
      <c r="R25" s="79">
        <f t="shared" si="0"/>
        <v>15823</v>
      </c>
      <c r="S25" s="80">
        <f t="shared" si="1"/>
        <v>851</v>
      </c>
      <c r="T25" s="81">
        <f t="shared" si="2"/>
        <v>85.1</v>
      </c>
      <c r="U25" s="82"/>
      <c r="V25" s="83"/>
      <c r="W25" s="84"/>
      <c r="X25" s="81"/>
      <c r="Y25" s="86"/>
      <c r="Z25" s="87"/>
      <c r="AA25" s="90">
        <v>15823</v>
      </c>
      <c r="AB25" s="91">
        <v>851</v>
      </c>
    </row>
    <row r="26" spans="1:28" s="48" customFormat="1" ht="11.25">
      <c r="A26" s="49">
        <v>20</v>
      </c>
      <c r="B26" s="61"/>
      <c r="C26" s="62" t="s">
        <v>71</v>
      </c>
      <c r="D26" s="63"/>
      <c r="E26" s="50" t="s">
        <v>72</v>
      </c>
      <c r="F26" s="47">
        <v>42706</v>
      </c>
      <c r="G26" s="52" t="s">
        <v>52</v>
      </c>
      <c r="H26" s="75">
        <v>107</v>
      </c>
      <c r="I26" s="75">
        <v>13</v>
      </c>
      <c r="J26" s="74">
        <v>13</v>
      </c>
      <c r="K26" s="76">
        <v>7</v>
      </c>
      <c r="L26" s="77">
        <v>1165.5</v>
      </c>
      <c r="M26" s="78">
        <v>202</v>
      </c>
      <c r="N26" s="77">
        <v>2267</v>
      </c>
      <c r="O26" s="78">
        <v>316</v>
      </c>
      <c r="P26" s="77">
        <v>2299.5</v>
      </c>
      <c r="Q26" s="78">
        <v>327</v>
      </c>
      <c r="R26" s="79">
        <f t="shared" si="0"/>
        <v>5732</v>
      </c>
      <c r="S26" s="80">
        <f t="shared" si="1"/>
        <v>845</v>
      </c>
      <c r="T26" s="81">
        <f t="shared" si="2"/>
        <v>65</v>
      </c>
      <c r="U26" s="82">
        <v>298</v>
      </c>
      <c r="V26" s="83">
        <v>3449</v>
      </c>
      <c r="W26" s="84">
        <v>479</v>
      </c>
      <c r="X26" s="81">
        <f>W26/J26</f>
        <v>36.84615384615385</v>
      </c>
      <c r="Y26" s="89">
        <v>479</v>
      </c>
      <c r="Z26" s="87">
        <f>IF(Y26&lt;&gt;0,-(Y26-W26)/Y26,"")</f>
        <v>0</v>
      </c>
      <c r="AA26" s="90">
        <v>565165.56</v>
      </c>
      <c r="AB26" s="91">
        <v>52315</v>
      </c>
    </row>
    <row r="27" spans="1:28" s="48" customFormat="1" ht="11.25">
      <c r="A27" s="49">
        <v>21</v>
      </c>
      <c r="B27" s="61"/>
      <c r="C27" s="59" t="s">
        <v>55</v>
      </c>
      <c r="D27" s="60"/>
      <c r="E27" s="53" t="s">
        <v>56</v>
      </c>
      <c r="F27" s="67">
        <v>42713</v>
      </c>
      <c r="G27" s="52" t="s">
        <v>25</v>
      </c>
      <c r="H27" s="73">
        <v>215</v>
      </c>
      <c r="I27" s="73">
        <v>11</v>
      </c>
      <c r="J27" s="74">
        <v>11</v>
      </c>
      <c r="K27" s="76">
        <v>6</v>
      </c>
      <c r="L27" s="77">
        <v>525</v>
      </c>
      <c r="M27" s="78">
        <v>46</v>
      </c>
      <c r="N27" s="77">
        <v>4315</v>
      </c>
      <c r="O27" s="78">
        <v>342</v>
      </c>
      <c r="P27" s="77">
        <v>5015</v>
      </c>
      <c r="Q27" s="78">
        <v>334</v>
      </c>
      <c r="R27" s="79">
        <f t="shared" si="0"/>
        <v>9855</v>
      </c>
      <c r="S27" s="80">
        <f t="shared" si="1"/>
        <v>722</v>
      </c>
      <c r="T27" s="81">
        <f t="shared" si="2"/>
        <v>65.63636363636364</v>
      </c>
      <c r="U27" s="82">
        <v>329</v>
      </c>
      <c r="V27" s="83">
        <v>10393</v>
      </c>
      <c r="W27" s="84">
        <v>794</v>
      </c>
      <c r="X27" s="81">
        <f>W27/J27</f>
        <v>72.18181818181819</v>
      </c>
      <c r="Y27" s="86">
        <v>794</v>
      </c>
      <c r="Z27" s="87">
        <f>IF(Y27&lt;&gt;0,-(Y27-W27)/Y27,"")</f>
        <v>0</v>
      </c>
      <c r="AA27" s="90">
        <v>2484313</v>
      </c>
      <c r="AB27" s="91">
        <v>189385</v>
      </c>
    </row>
    <row r="28" spans="1:28" s="48" customFormat="1" ht="11.25">
      <c r="A28" s="49">
        <v>22</v>
      </c>
      <c r="B28" s="61"/>
      <c r="C28" s="59" t="s">
        <v>53</v>
      </c>
      <c r="D28" s="60"/>
      <c r="E28" s="53" t="s">
        <v>54</v>
      </c>
      <c r="F28" s="67">
        <v>42706</v>
      </c>
      <c r="G28" s="52" t="s">
        <v>25</v>
      </c>
      <c r="H28" s="73">
        <v>116</v>
      </c>
      <c r="I28" s="73">
        <v>4</v>
      </c>
      <c r="J28" s="74">
        <v>4</v>
      </c>
      <c r="K28" s="76">
        <v>7</v>
      </c>
      <c r="L28" s="77">
        <v>4692</v>
      </c>
      <c r="M28" s="78">
        <v>182</v>
      </c>
      <c r="N28" s="77">
        <v>6294</v>
      </c>
      <c r="O28" s="78">
        <v>250</v>
      </c>
      <c r="P28" s="77">
        <v>7089</v>
      </c>
      <c r="Q28" s="78">
        <v>277</v>
      </c>
      <c r="R28" s="79">
        <f t="shared" si="0"/>
        <v>18075</v>
      </c>
      <c r="S28" s="80">
        <f t="shared" si="1"/>
        <v>709</v>
      </c>
      <c r="T28" s="81">
        <f t="shared" si="2"/>
        <v>177.25</v>
      </c>
      <c r="U28" s="82">
        <v>1033</v>
      </c>
      <c r="V28" s="83">
        <v>40530</v>
      </c>
      <c r="W28" s="84">
        <v>1989</v>
      </c>
      <c r="X28" s="81">
        <f>W28/J28</f>
        <v>497.25</v>
      </c>
      <c r="Y28" s="86">
        <v>1989</v>
      </c>
      <c r="Z28" s="87">
        <f>IF(Y28&lt;&gt;0,-(Y28-W28)/Y28,"")</f>
        <v>0</v>
      </c>
      <c r="AA28" s="90">
        <v>3622960</v>
      </c>
      <c r="AB28" s="91">
        <v>260735</v>
      </c>
    </row>
    <row r="29" spans="1:28" s="48" customFormat="1" ht="11.25">
      <c r="A29" s="49">
        <v>23</v>
      </c>
      <c r="B29" s="58" t="s">
        <v>23</v>
      </c>
      <c r="C29" s="62" t="s">
        <v>104</v>
      </c>
      <c r="D29" s="63" t="s">
        <v>30</v>
      </c>
      <c r="E29" s="50" t="s">
        <v>104</v>
      </c>
      <c r="F29" s="47">
        <v>42748</v>
      </c>
      <c r="G29" s="52" t="s">
        <v>74</v>
      </c>
      <c r="H29" s="75">
        <v>32</v>
      </c>
      <c r="I29" s="75">
        <v>32</v>
      </c>
      <c r="J29" s="74">
        <v>32</v>
      </c>
      <c r="K29" s="76">
        <v>1</v>
      </c>
      <c r="L29" s="77">
        <v>1200</v>
      </c>
      <c r="M29" s="78">
        <v>130</v>
      </c>
      <c r="N29" s="77">
        <v>2833</v>
      </c>
      <c r="O29" s="78">
        <v>298</v>
      </c>
      <c r="P29" s="77">
        <v>2702.5</v>
      </c>
      <c r="Q29" s="78">
        <v>279</v>
      </c>
      <c r="R29" s="79">
        <f t="shared" si="0"/>
        <v>6735.5</v>
      </c>
      <c r="S29" s="80">
        <f t="shared" si="1"/>
        <v>707</v>
      </c>
      <c r="T29" s="81">
        <f t="shared" si="2"/>
        <v>22.09375</v>
      </c>
      <c r="U29" s="82"/>
      <c r="V29" s="83"/>
      <c r="W29" s="85"/>
      <c r="X29" s="81"/>
      <c r="Y29" s="89"/>
      <c r="Z29" s="87"/>
      <c r="AA29" s="92">
        <v>6735.5</v>
      </c>
      <c r="AB29" s="93">
        <v>707</v>
      </c>
    </row>
    <row r="30" spans="1:28" s="48" customFormat="1" ht="11.25">
      <c r="A30" s="49">
        <v>24</v>
      </c>
      <c r="B30" s="61"/>
      <c r="C30" s="62" t="s">
        <v>92</v>
      </c>
      <c r="D30" s="63" t="s">
        <v>61</v>
      </c>
      <c r="E30" s="50" t="s">
        <v>93</v>
      </c>
      <c r="F30" s="47">
        <v>42741</v>
      </c>
      <c r="G30" s="52" t="s">
        <v>63</v>
      </c>
      <c r="H30" s="75">
        <v>14</v>
      </c>
      <c r="I30" s="75">
        <v>5</v>
      </c>
      <c r="J30" s="74">
        <v>5</v>
      </c>
      <c r="K30" s="76">
        <v>2</v>
      </c>
      <c r="L30" s="77">
        <v>3982</v>
      </c>
      <c r="M30" s="78">
        <v>223</v>
      </c>
      <c r="N30" s="77">
        <v>3891</v>
      </c>
      <c r="O30" s="78">
        <v>223</v>
      </c>
      <c r="P30" s="77">
        <v>4688.5</v>
      </c>
      <c r="Q30" s="78">
        <v>205</v>
      </c>
      <c r="R30" s="79">
        <f t="shared" si="0"/>
        <v>12561.5</v>
      </c>
      <c r="S30" s="80">
        <f t="shared" si="1"/>
        <v>651</v>
      </c>
      <c r="T30" s="81">
        <f t="shared" si="2"/>
        <v>130.2</v>
      </c>
      <c r="U30" s="82">
        <v>1933</v>
      </c>
      <c r="V30" s="83">
        <v>58108.8</v>
      </c>
      <c r="W30" s="85">
        <v>3840</v>
      </c>
      <c r="X30" s="81">
        <f aca="true" t="shared" si="5" ref="X30:X43">W30/J30</f>
        <v>768</v>
      </c>
      <c r="Y30" s="89">
        <v>3840</v>
      </c>
      <c r="Z30" s="87">
        <f aca="true" t="shared" si="6" ref="Z30:Z43">IF(Y30&lt;&gt;0,-(Y30-W30)/Y30,"")</f>
        <v>0</v>
      </c>
      <c r="AA30" s="92">
        <v>70670.3</v>
      </c>
      <c r="AB30" s="93">
        <v>4491</v>
      </c>
    </row>
    <row r="31" spans="1:28" s="48" customFormat="1" ht="11.25">
      <c r="A31" s="49">
        <v>25</v>
      </c>
      <c r="B31" s="61"/>
      <c r="C31" s="62" t="s">
        <v>60</v>
      </c>
      <c r="D31" s="66" t="s">
        <v>61</v>
      </c>
      <c r="E31" s="50" t="s">
        <v>62</v>
      </c>
      <c r="F31" s="47">
        <v>42727</v>
      </c>
      <c r="G31" s="52" t="s">
        <v>52</v>
      </c>
      <c r="H31" s="75">
        <v>24</v>
      </c>
      <c r="I31" s="75">
        <v>2</v>
      </c>
      <c r="J31" s="74">
        <v>2</v>
      </c>
      <c r="K31" s="76">
        <v>4</v>
      </c>
      <c r="L31" s="77">
        <v>2933</v>
      </c>
      <c r="M31" s="78">
        <v>116</v>
      </c>
      <c r="N31" s="77">
        <v>5720</v>
      </c>
      <c r="O31" s="78">
        <v>241</v>
      </c>
      <c r="P31" s="77">
        <v>5527</v>
      </c>
      <c r="Q31" s="78">
        <v>242</v>
      </c>
      <c r="R31" s="79">
        <f t="shared" si="0"/>
        <v>14180</v>
      </c>
      <c r="S31" s="80">
        <f t="shared" si="1"/>
        <v>599</v>
      </c>
      <c r="T31" s="81">
        <f t="shared" si="2"/>
        <v>299.5</v>
      </c>
      <c r="U31" s="82">
        <v>774</v>
      </c>
      <c r="V31" s="83">
        <v>31813.5</v>
      </c>
      <c r="W31" s="84">
        <v>1641</v>
      </c>
      <c r="X31" s="81">
        <f t="shared" si="5"/>
        <v>820.5</v>
      </c>
      <c r="Y31" s="89">
        <v>1641</v>
      </c>
      <c r="Z31" s="87">
        <f t="shared" si="6"/>
        <v>0</v>
      </c>
      <c r="AA31" s="90">
        <v>288841.88</v>
      </c>
      <c r="AB31" s="91">
        <v>16704</v>
      </c>
    </row>
    <row r="32" spans="1:28" s="48" customFormat="1" ht="11.25">
      <c r="A32" s="49">
        <v>26</v>
      </c>
      <c r="B32" s="61"/>
      <c r="C32" s="62" t="s">
        <v>64</v>
      </c>
      <c r="D32" s="63"/>
      <c r="E32" s="50" t="s">
        <v>65</v>
      </c>
      <c r="F32" s="47">
        <v>42734</v>
      </c>
      <c r="G32" s="52" t="s">
        <v>90</v>
      </c>
      <c r="H32" s="75">
        <v>8</v>
      </c>
      <c r="I32" s="75">
        <v>8</v>
      </c>
      <c r="J32" s="74">
        <v>7</v>
      </c>
      <c r="K32" s="76">
        <v>3</v>
      </c>
      <c r="L32" s="77">
        <v>1670.99999997722</v>
      </c>
      <c r="M32" s="78">
        <v>105</v>
      </c>
      <c r="N32" s="77">
        <v>3071.00000000089</v>
      </c>
      <c r="O32" s="78">
        <v>203</v>
      </c>
      <c r="P32" s="77">
        <v>3971.99999999897</v>
      </c>
      <c r="Q32" s="78">
        <v>264</v>
      </c>
      <c r="R32" s="97">
        <f t="shared" si="0"/>
        <v>8713.99999997708</v>
      </c>
      <c r="S32" s="98">
        <f t="shared" si="1"/>
        <v>572</v>
      </c>
      <c r="T32" s="81">
        <f t="shared" si="2"/>
        <v>81.71428571428571</v>
      </c>
      <c r="U32" s="82">
        <v>1217</v>
      </c>
      <c r="V32" s="83">
        <v>32691</v>
      </c>
      <c r="W32" s="85">
        <v>2450</v>
      </c>
      <c r="X32" s="81">
        <f t="shared" si="5"/>
        <v>350</v>
      </c>
      <c r="Y32" s="89">
        <v>2450</v>
      </c>
      <c r="Z32" s="87">
        <f t="shared" si="6"/>
        <v>0</v>
      </c>
      <c r="AA32" s="92">
        <v>84766.9</v>
      </c>
      <c r="AB32" s="93">
        <v>6328</v>
      </c>
    </row>
    <row r="33" spans="1:28" s="48" customFormat="1" ht="11.25">
      <c r="A33" s="49">
        <v>27</v>
      </c>
      <c r="B33" s="61"/>
      <c r="C33" s="62" t="s">
        <v>50</v>
      </c>
      <c r="D33" s="66" t="s">
        <v>30</v>
      </c>
      <c r="E33" s="50" t="s">
        <v>51</v>
      </c>
      <c r="F33" s="47">
        <v>42734</v>
      </c>
      <c r="G33" s="52" t="s">
        <v>52</v>
      </c>
      <c r="H33" s="75">
        <v>78</v>
      </c>
      <c r="I33" s="75">
        <v>10</v>
      </c>
      <c r="J33" s="74">
        <v>10</v>
      </c>
      <c r="K33" s="76">
        <v>3</v>
      </c>
      <c r="L33" s="77">
        <v>874.5</v>
      </c>
      <c r="M33" s="78">
        <v>90</v>
      </c>
      <c r="N33" s="77">
        <v>1628</v>
      </c>
      <c r="O33" s="78">
        <v>177</v>
      </c>
      <c r="P33" s="77">
        <v>2071</v>
      </c>
      <c r="Q33" s="78">
        <v>201</v>
      </c>
      <c r="R33" s="79">
        <f t="shared" si="0"/>
        <v>4573.5</v>
      </c>
      <c r="S33" s="80">
        <f t="shared" si="1"/>
        <v>468</v>
      </c>
      <c r="T33" s="81">
        <f t="shared" si="2"/>
        <v>46.8</v>
      </c>
      <c r="U33" s="82">
        <v>2988</v>
      </c>
      <c r="V33" s="83">
        <v>61547.5</v>
      </c>
      <c r="W33" s="84">
        <v>5811</v>
      </c>
      <c r="X33" s="81">
        <f t="shared" si="5"/>
        <v>581.1</v>
      </c>
      <c r="Y33" s="89">
        <v>5811</v>
      </c>
      <c r="Z33" s="87">
        <f t="shared" si="6"/>
        <v>0</v>
      </c>
      <c r="AA33" s="90">
        <v>202422.87</v>
      </c>
      <c r="AB33" s="91">
        <v>18830</v>
      </c>
    </row>
    <row r="34" spans="1:28" s="48" customFormat="1" ht="11.25">
      <c r="A34" s="49">
        <v>28</v>
      </c>
      <c r="B34" s="61"/>
      <c r="C34" s="62" t="s">
        <v>87</v>
      </c>
      <c r="D34" s="63" t="s">
        <v>88</v>
      </c>
      <c r="E34" s="50" t="s">
        <v>89</v>
      </c>
      <c r="F34" s="47">
        <v>42741</v>
      </c>
      <c r="G34" s="52" t="s">
        <v>90</v>
      </c>
      <c r="H34" s="75">
        <v>9</v>
      </c>
      <c r="I34" s="75">
        <v>6</v>
      </c>
      <c r="J34" s="74">
        <v>5</v>
      </c>
      <c r="K34" s="76">
        <v>2</v>
      </c>
      <c r="L34" s="77">
        <v>973.000000001018</v>
      </c>
      <c r="M34" s="78">
        <v>57</v>
      </c>
      <c r="N34" s="77">
        <v>2156.49999997873</v>
      </c>
      <c r="O34" s="78">
        <v>126</v>
      </c>
      <c r="P34" s="77">
        <v>2044.00000001649</v>
      </c>
      <c r="Q34" s="78">
        <v>107</v>
      </c>
      <c r="R34" s="97">
        <f t="shared" si="0"/>
        <v>5173.499999996238</v>
      </c>
      <c r="S34" s="98">
        <f t="shared" si="1"/>
        <v>290</v>
      </c>
      <c r="T34" s="81">
        <f t="shared" si="2"/>
        <v>58</v>
      </c>
      <c r="U34" s="82">
        <v>506</v>
      </c>
      <c r="V34" s="83">
        <v>15199.5</v>
      </c>
      <c r="W34" s="85">
        <v>1059</v>
      </c>
      <c r="X34" s="81">
        <f t="shared" si="5"/>
        <v>211.8</v>
      </c>
      <c r="Y34" s="89">
        <v>1059</v>
      </c>
      <c r="Z34" s="87">
        <f t="shared" si="6"/>
        <v>0</v>
      </c>
      <c r="AA34" s="92">
        <v>21405</v>
      </c>
      <c r="AB34" s="93">
        <v>1454</v>
      </c>
    </row>
    <row r="35" spans="1:28" s="48" customFormat="1" ht="11.25">
      <c r="A35" s="49">
        <v>29</v>
      </c>
      <c r="B35" s="61"/>
      <c r="C35" s="62" t="s">
        <v>80</v>
      </c>
      <c r="D35" s="63"/>
      <c r="E35" s="50" t="s">
        <v>81</v>
      </c>
      <c r="F35" s="47">
        <v>42678</v>
      </c>
      <c r="G35" s="52" t="s">
        <v>68</v>
      </c>
      <c r="H35" s="75">
        <v>13</v>
      </c>
      <c r="I35" s="75">
        <v>4</v>
      </c>
      <c r="J35" s="74">
        <v>4</v>
      </c>
      <c r="K35" s="76">
        <v>6</v>
      </c>
      <c r="L35" s="77">
        <v>532</v>
      </c>
      <c r="M35" s="78">
        <v>61</v>
      </c>
      <c r="N35" s="77">
        <v>874</v>
      </c>
      <c r="O35" s="78">
        <v>99</v>
      </c>
      <c r="P35" s="77">
        <v>992</v>
      </c>
      <c r="Q35" s="78">
        <v>110</v>
      </c>
      <c r="R35" s="79">
        <f t="shared" si="0"/>
        <v>2398</v>
      </c>
      <c r="S35" s="80">
        <f t="shared" si="1"/>
        <v>270</v>
      </c>
      <c r="T35" s="81">
        <f t="shared" si="2"/>
        <v>67.5</v>
      </c>
      <c r="U35" s="82">
        <v>30</v>
      </c>
      <c r="V35" s="83">
        <v>300</v>
      </c>
      <c r="W35" s="84">
        <v>30</v>
      </c>
      <c r="X35" s="81">
        <f t="shared" si="5"/>
        <v>7.5</v>
      </c>
      <c r="Y35" s="89">
        <v>30</v>
      </c>
      <c r="Z35" s="87">
        <f t="shared" si="6"/>
        <v>0</v>
      </c>
      <c r="AA35" s="90">
        <v>65589</v>
      </c>
      <c r="AB35" s="91">
        <v>3820</v>
      </c>
    </row>
    <row r="36" spans="1:28" s="48" customFormat="1" ht="11.25">
      <c r="A36" s="49">
        <v>30</v>
      </c>
      <c r="B36" s="61"/>
      <c r="C36" s="62" t="s">
        <v>49</v>
      </c>
      <c r="D36" s="63"/>
      <c r="E36" s="50" t="s">
        <v>49</v>
      </c>
      <c r="F36" s="47">
        <v>42720</v>
      </c>
      <c r="G36" s="52" t="s">
        <v>28</v>
      </c>
      <c r="H36" s="75">
        <v>220</v>
      </c>
      <c r="I36" s="75">
        <v>3</v>
      </c>
      <c r="J36" s="74">
        <v>3</v>
      </c>
      <c r="K36" s="76">
        <v>5</v>
      </c>
      <c r="L36" s="77">
        <v>299</v>
      </c>
      <c r="M36" s="78">
        <v>30</v>
      </c>
      <c r="N36" s="77">
        <v>972</v>
      </c>
      <c r="O36" s="78">
        <v>94</v>
      </c>
      <c r="P36" s="77">
        <v>1297</v>
      </c>
      <c r="Q36" s="78">
        <v>114</v>
      </c>
      <c r="R36" s="79">
        <f t="shared" si="0"/>
        <v>2568</v>
      </c>
      <c r="S36" s="80">
        <f t="shared" si="1"/>
        <v>238</v>
      </c>
      <c r="T36" s="81">
        <f t="shared" si="2"/>
        <v>79.33333333333333</v>
      </c>
      <c r="U36" s="82">
        <v>887</v>
      </c>
      <c r="V36" s="83">
        <v>15290.5</v>
      </c>
      <c r="W36" s="85">
        <v>1583</v>
      </c>
      <c r="X36" s="81">
        <f t="shared" si="5"/>
        <v>527.6666666666666</v>
      </c>
      <c r="Y36" s="89">
        <v>1583</v>
      </c>
      <c r="Z36" s="87">
        <f t="shared" si="6"/>
        <v>0</v>
      </c>
      <c r="AA36" s="92">
        <v>1730679.04</v>
      </c>
      <c r="AB36" s="93">
        <v>149909</v>
      </c>
    </row>
    <row r="37" spans="1:28" s="48" customFormat="1" ht="11.25">
      <c r="A37" s="49">
        <v>31</v>
      </c>
      <c r="B37" s="61"/>
      <c r="C37" s="62" t="s">
        <v>79</v>
      </c>
      <c r="D37" s="63"/>
      <c r="E37" s="50" t="s">
        <v>79</v>
      </c>
      <c r="F37" s="47">
        <v>42720</v>
      </c>
      <c r="G37" s="52" t="s">
        <v>59</v>
      </c>
      <c r="H37" s="75">
        <v>30</v>
      </c>
      <c r="I37" s="75">
        <v>1</v>
      </c>
      <c r="J37" s="74">
        <v>1</v>
      </c>
      <c r="K37" s="76">
        <v>4</v>
      </c>
      <c r="L37" s="77">
        <v>64</v>
      </c>
      <c r="M37" s="78">
        <v>16</v>
      </c>
      <c r="N37" s="77">
        <v>586</v>
      </c>
      <c r="O37" s="78">
        <v>145</v>
      </c>
      <c r="P37" s="77">
        <v>259</v>
      </c>
      <c r="Q37" s="78">
        <v>63</v>
      </c>
      <c r="R37" s="79">
        <f t="shared" si="0"/>
        <v>909</v>
      </c>
      <c r="S37" s="80">
        <f t="shared" si="1"/>
        <v>224</v>
      </c>
      <c r="T37" s="81">
        <f t="shared" si="2"/>
        <v>224</v>
      </c>
      <c r="U37" s="82">
        <v>0</v>
      </c>
      <c r="V37" s="83">
        <v>0</v>
      </c>
      <c r="W37" s="85">
        <v>0</v>
      </c>
      <c r="X37" s="81">
        <f t="shared" si="5"/>
        <v>0</v>
      </c>
      <c r="Y37" s="89">
        <v>0</v>
      </c>
      <c r="Z37" s="87">
        <f t="shared" si="6"/>
      </c>
      <c r="AA37" s="88">
        <v>25006.65</v>
      </c>
      <c r="AB37" s="89">
        <v>2520</v>
      </c>
    </row>
    <row r="38" spans="1:28" s="48" customFormat="1" ht="11.25">
      <c r="A38" s="49">
        <v>32</v>
      </c>
      <c r="B38" s="61"/>
      <c r="C38" s="59" t="s">
        <v>39</v>
      </c>
      <c r="D38" s="60"/>
      <c r="E38" s="53" t="s">
        <v>39</v>
      </c>
      <c r="F38" s="67">
        <v>42699</v>
      </c>
      <c r="G38" s="52" t="s">
        <v>25</v>
      </c>
      <c r="H38" s="73">
        <v>348</v>
      </c>
      <c r="I38" s="73">
        <v>4</v>
      </c>
      <c r="J38" s="74">
        <v>4</v>
      </c>
      <c r="K38" s="76">
        <v>8</v>
      </c>
      <c r="L38" s="77">
        <v>977</v>
      </c>
      <c r="M38" s="78">
        <v>70</v>
      </c>
      <c r="N38" s="77">
        <v>749</v>
      </c>
      <c r="O38" s="78">
        <v>56</v>
      </c>
      <c r="P38" s="77">
        <v>898</v>
      </c>
      <c r="Q38" s="78">
        <v>64</v>
      </c>
      <c r="R38" s="79">
        <f t="shared" si="0"/>
        <v>2624</v>
      </c>
      <c r="S38" s="80">
        <f t="shared" si="1"/>
        <v>190</v>
      </c>
      <c r="T38" s="81">
        <f t="shared" si="2"/>
        <v>47.5</v>
      </c>
      <c r="U38" s="82">
        <v>3237</v>
      </c>
      <c r="V38" s="83">
        <v>76493</v>
      </c>
      <c r="W38" s="84">
        <v>6179</v>
      </c>
      <c r="X38" s="81">
        <f t="shared" si="5"/>
        <v>1544.75</v>
      </c>
      <c r="Y38" s="86">
        <v>6179</v>
      </c>
      <c r="Z38" s="87">
        <f t="shared" si="6"/>
        <v>0</v>
      </c>
      <c r="AA38" s="90">
        <v>15190984</v>
      </c>
      <c r="AB38" s="91">
        <v>1350062</v>
      </c>
    </row>
    <row r="39" spans="1:28" s="48" customFormat="1" ht="11.25">
      <c r="A39" s="49">
        <v>33</v>
      </c>
      <c r="B39" s="61"/>
      <c r="C39" s="62" t="s">
        <v>69</v>
      </c>
      <c r="D39" s="66" t="s">
        <v>30</v>
      </c>
      <c r="E39" s="50" t="s">
        <v>69</v>
      </c>
      <c r="F39" s="47">
        <v>42720</v>
      </c>
      <c r="G39" s="52" t="s">
        <v>52</v>
      </c>
      <c r="H39" s="75">
        <v>16</v>
      </c>
      <c r="I39" s="75">
        <v>3</v>
      </c>
      <c r="J39" s="74">
        <v>3</v>
      </c>
      <c r="K39" s="76">
        <v>5</v>
      </c>
      <c r="L39" s="77">
        <v>324</v>
      </c>
      <c r="M39" s="78">
        <v>22</v>
      </c>
      <c r="N39" s="77">
        <v>721</v>
      </c>
      <c r="O39" s="78">
        <v>50</v>
      </c>
      <c r="P39" s="77">
        <v>961</v>
      </c>
      <c r="Q39" s="78">
        <v>67</v>
      </c>
      <c r="R39" s="79">
        <f t="shared" si="0"/>
        <v>2006</v>
      </c>
      <c r="S39" s="80">
        <f t="shared" si="1"/>
        <v>139</v>
      </c>
      <c r="T39" s="81">
        <f t="shared" si="2"/>
        <v>46.333333333333336</v>
      </c>
      <c r="U39" s="82">
        <v>449</v>
      </c>
      <c r="V39" s="83">
        <v>12624</v>
      </c>
      <c r="W39" s="84">
        <v>920</v>
      </c>
      <c r="X39" s="81">
        <f t="shared" si="5"/>
        <v>306.6666666666667</v>
      </c>
      <c r="Y39" s="89">
        <v>920</v>
      </c>
      <c r="Z39" s="87">
        <f t="shared" si="6"/>
        <v>0</v>
      </c>
      <c r="AA39" s="90">
        <v>184926.8</v>
      </c>
      <c r="AB39" s="91">
        <v>13717</v>
      </c>
    </row>
    <row r="40" spans="1:28" s="48" customFormat="1" ht="11.25">
      <c r="A40" s="49">
        <v>34</v>
      </c>
      <c r="B40" s="61"/>
      <c r="C40" s="62" t="s">
        <v>70</v>
      </c>
      <c r="D40" s="63"/>
      <c r="E40" s="50" t="s">
        <v>70</v>
      </c>
      <c r="F40" s="47">
        <v>42706</v>
      </c>
      <c r="G40" s="52" t="s">
        <v>66</v>
      </c>
      <c r="H40" s="75">
        <v>16</v>
      </c>
      <c r="I40" s="75">
        <v>1</v>
      </c>
      <c r="J40" s="74">
        <v>1</v>
      </c>
      <c r="K40" s="76">
        <v>7</v>
      </c>
      <c r="L40" s="77">
        <v>320.000000017243</v>
      </c>
      <c r="M40" s="78">
        <v>37</v>
      </c>
      <c r="N40" s="77">
        <v>244.000000018324</v>
      </c>
      <c r="O40" s="78">
        <v>26</v>
      </c>
      <c r="P40" s="77">
        <v>279.999999982147</v>
      </c>
      <c r="Q40" s="78">
        <v>31</v>
      </c>
      <c r="R40" s="97">
        <f t="shared" si="0"/>
        <v>844.000000017714</v>
      </c>
      <c r="S40" s="98">
        <f t="shared" si="1"/>
        <v>94</v>
      </c>
      <c r="T40" s="81">
        <f t="shared" si="2"/>
        <v>94</v>
      </c>
      <c r="U40" s="82">
        <v>18</v>
      </c>
      <c r="V40" s="83">
        <v>2067</v>
      </c>
      <c r="W40" s="85">
        <v>197</v>
      </c>
      <c r="X40" s="81">
        <f t="shared" si="5"/>
        <v>197</v>
      </c>
      <c r="Y40" s="89">
        <v>197</v>
      </c>
      <c r="Z40" s="87">
        <f t="shared" si="6"/>
        <v>0</v>
      </c>
      <c r="AA40" s="92">
        <v>183339.8</v>
      </c>
      <c r="AB40" s="93">
        <v>16890</v>
      </c>
    </row>
    <row r="41" spans="1:28" s="48" customFormat="1" ht="11.25">
      <c r="A41" s="49">
        <v>35</v>
      </c>
      <c r="B41" s="64"/>
      <c r="C41" s="59" t="s">
        <v>76</v>
      </c>
      <c r="D41" s="60"/>
      <c r="E41" s="53" t="s">
        <v>77</v>
      </c>
      <c r="F41" s="67">
        <v>42678</v>
      </c>
      <c r="G41" s="52" t="s">
        <v>31</v>
      </c>
      <c r="H41" s="73">
        <v>206</v>
      </c>
      <c r="I41" s="73">
        <v>1</v>
      </c>
      <c r="J41" s="74">
        <v>1</v>
      </c>
      <c r="K41" s="76">
        <v>11</v>
      </c>
      <c r="L41" s="77">
        <v>0</v>
      </c>
      <c r="M41" s="78">
        <v>0</v>
      </c>
      <c r="N41" s="77">
        <v>304</v>
      </c>
      <c r="O41" s="78">
        <v>28</v>
      </c>
      <c r="P41" s="77">
        <v>513.25</v>
      </c>
      <c r="Q41" s="78">
        <v>48</v>
      </c>
      <c r="R41" s="79">
        <f t="shared" si="0"/>
        <v>817.25</v>
      </c>
      <c r="S41" s="80">
        <f t="shared" si="1"/>
        <v>76</v>
      </c>
      <c r="T41" s="81">
        <f t="shared" si="2"/>
        <v>76</v>
      </c>
      <c r="U41" s="82">
        <v>10</v>
      </c>
      <c r="V41" s="83">
        <v>66</v>
      </c>
      <c r="W41" s="85">
        <v>12</v>
      </c>
      <c r="X41" s="81">
        <f t="shared" si="5"/>
        <v>12</v>
      </c>
      <c r="Y41" s="86">
        <v>12</v>
      </c>
      <c r="Z41" s="87">
        <f t="shared" si="6"/>
        <v>0</v>
      </c>
      <c r="AA41" s="90">
        <v>3932050.23</v>
      </c>
      <c r="AB41" s="91">
        <v>322515</v>
      </c>
    </row>
    <row r="42" spans="1:28" s="48" customFormat="1" ht="11.25">
      <c r="A42" s="49">
        <v>36</v>
      </c>
      <c r="B42" s="61"/>
      <c r="C42" s="62" t="s">
        <v>73</v>
      </c>
      <c r="D42" s="63"/>
      <c r="E42" s="50" t="s">
        <v>73</v>
      </c>
      <c r="F42" s="47">
        <v>42720</v>
      </c>
      <c r="G42" s="52" t="s">
        <v>74</v>
      </c>
      <c r="H42" s="75">
        <v>45</v>
      </c>
      <c r="I42" s="75">
        <v>3</v>
      </c>
      <c r="J42" s="74">
        <v>3</v>
      </c>
      <c r="K42" s="76">
        <v>5</v>
      </c>
      <c r="L42" s="77">
        <v>72</v>
      </c>
      <c r="M42" s="78">
        <v>9</v>
      </c>
      <c r="N42" s="77">
        <v>120</v>
      </c>
      <c r="O42" s="78">
        <v>15</v>
      </c>
      <c r="P42" s="77">
        <v>410</v>
      </c>
      <c r="Q42" s="78">
        <v>36</v>
      </c>
      <c r="R42" s="79">
        <f t="shared" si="0"/>
        <v>602</v>
      </c>
      <c r="S42" s="80">
        <f t="shared" si="1"/>
        <v>60</v>
      </c>
      <c r="T42" s="81">
        <f t="shared" si="2"/>
        <v>20</v>
      </c>
      <c r="U42" s="82">
        <v>281</v>
      </c>
      <c r="V42" s="83">
        <v>3983</v>
      </c>
      <c r="W42" s="85">
        <v>458</v>
      </c>
      <c r="X42" s="81">
        <f t="shared" si="5"/>
        <v>152.66666666666666</v>
      </c>
      <c r="Y42" s="89">
        <v>458</v>
      </c>
      <c r="Z42" s="87">
        <f t="shared" si="6"/>
        <v>0</v>
      </c>
      <c r="AA42" s="92">
        <v>44136.28</v>
      </c>
      <c r="AB42" s="93">
        <v>4989</v>
      </c>
    </row>
    <row r="43" spans="1:28" s="48" customFormat="1" ht="11.25">
      <c r="A43" s="49">
        <v>37</v>
      </c>
      <c r="B43" s="61"/>
      <c r="C43" s="62" t="s">
        <v>83</v>
      </c>
      <c r="D43" s="63"/>
      <c r="E43" s="50" t="s">
        <v>83</v>
      </c>
      <c r="F43" s="47">
        <v>42636</v>
      </c>
      <c r="G43" s="52" t="s">
        <v>28</v>
      </c>
      <c r="H43" s="75">
        <v>2</v>
      </c>
      <c r="I43" s="75">
        <v>3</v>
      </c>
      <c r="J43" s="74">
        <v>3</v>
      </c>
      <c r="K43" s="76">
        <v>2</v>
      </c>
      <c r="L43" s="77">
        <v>119</v>
      </c>
      <c r="M43" s="78">
        <v>13</v>
      </c>
      <c r="N43" s="77">
        <v>160</v>
      </c>
      <c r="O43" s="78">
        <v>16</v>
      </c>
      <c r="P43" s="77">
        <v>260</v>
      </c>
      <c r="Q43" s="78">
        <v>28</v>
      </c>
      <c r="R43" s="79">
        <f t="shared" si="0"/>
        <v>539</v>
      </c>
      <c r="S43" s="80">
        <f t="shared" si="1"/>
        <v>57</v>
      </c>
      <c r="T43" s="81">
        <f t="shared" si="2"/>
        <v>19</v>
      </c>
      <c r="U43" s="82">
        <v>498</v>
      </c>
      <c r="V43" s="83">
        <v>9669.6</v>
      </c>
      <c r="W43" s="85">
        <v>788</v>
      </c>
      <c r="X43" s="81">
        <f t="shared" si="5"/>
        <v>262.6666666666667</v>
      </c>
      <c r="Y43" s="89">
        <v>788</v>
      </c>
      <c r="Z43" s="87">
        <f t="shared" si="6"/>
        <v>0</v>
      </c>
      <c r="AA43" s="92">
        <v>10208.6</v>
      </c>
      <c r="AB43" s="93">
        <v>845</v>
      </c>
    </row>
    <row r="44" spans="1:28" s="48" customFormat="1" ht="11.25">
      <c r="A44" s="49">
        <v>38</v>
      </c>
      <c r="B44" s="58" t="s">
        <v>23</v>
      </c>
      <c r="C44" s="62" t="s">
        <v>103</v>
      </c>
      <c r="D44" s="63" t="s">
        <v>61</v>
      </c>
      <c r="E44" s="50" t="s">
        <v>102</v>
      </c>
      <c r="F44" s="47">
        <v>42748</v>
      </c>
      <c r="G44" s="52" t="s">
        <v>90</v>
      </c>
      <c r="H44" s="75">
        <v>14</v>
      </c>
      <c r="I44" s="75">
        <v>6</v>
      </c>
      <c r="J44" s="74">
        <v>1</v>
      </c>
      <c r="K44" s="76">
        <v>1</v>
      </c>
      <c r="L44" s="77">
        <v>40.9999999964447</v>
      </c>
      <c r="M44" s="78">
        <v>3</v>
      </c>
      <c r="N44" s="77">
        <v>220.000000004796</v>
      </c>
      <c r="O44" s="78">
        <v>16</v>
      </c>
      <c r="P44" s="77">
        <v>0</v>
      </c>
      <c r="Q44" s="78">
        <v>0</v>
      </c>
      <c r="R44" s="97">
        <f t="shared" si="0"/>
        <v>261.00000000124066</v>
      </c>
      <c r="S44" s="98">
        <f t="shared" si="1"/>
        <v>19</v>
      </c>
      <c r="T44" s="81">
        <f t="shared" si="2"/>
        <v>19</v>
      </c>
      <c r="U44" s="82"/>
      <c r="V44" s="83"/>
      <c r="W44" s="85"/>
      <c r="X44" s="81"/>
      <c r="Y44" s="89"/>
      <c r="Z44" s="87"/>
      <c r="AA44" s="92">
        <v>261.00000000124066</v>
      </c>
      <c r="AB44" s="93">
        <v>19</v>
      </c>
    </row>
    <row r="45" spans="1:28" s="48" customFormat="1" ht="11.25">
      <c r="A45" s="49">
        <v>39</v>
      </c>
      <c r="B45" s="61"/>
      <c r="C45" s="62" t="s">
        <v>57</v>
      </c>
      <c r="D45" s="63" t="s">
        <v>58</v>
      </c>
      <c r="E45" s="50" t="s">
        <v>57</v>
      </c>
      <c r="F45" s="47">
        <v>42734</v>
      </c>
      <c r="G45" s="52" t="s">
        <v>59</v>
      </c>
      <c r="H45" s="75">
        <v>57</v>
      </c>
      <c r="I45" s="75">
        <v>14</v>
      </c>
      <c r="J45" s="74">
        <v>14</v>
      </c>
      <c r="K45" s="76">
        <v>2</v>
      </c>
      <c r="L45" s="77">
        <v>18</v>
      </c>
      <c r="M45" s="78">
        <v>2</v>
      </c>
      <c r="N45" s="77">
        <v>73</v>
      </c>
      <c r="O45" s="78">
        <v>8</v>
      </c>
      <c r="P45" s="77">
        <v>82</v>
      </c>
      <c r="Q45" s="78">
        <v>9</v>
      </c>
      <c r="R45" s="79">
        <f t="shared" si="0"/>
        <v>173</v>
      </c>
      <c r="S45" s="80">
        <f t="shared" si="1"/>
        <v>19</v>
      </c>
      <c r="T45" s="81">
        <f t="shared" si="2"/>
        <v>1.3571428571428572</v>
      </c>
      <c r="U45" s="82">
        <v>281</v>
      </c>
      <c r="V45" s="83">
        <v>5277</v>
      </c>
      <c r="W45" s="85">
        <v>631</v>
      </c>
      <c r="X45" s="81">
        <f>W45/J45</f>
        <v>45.07142857142857</v>
      </c>
      <c r="Y45" s="89">
        <v>631</v>
      </c>
      <c r="Z45" s="87">
        <f>IF(Y45&lt;&gt;0,-(Y45-W45)/Y45,"")</f>
        <v>0</v>
      </c>
      <c r="AA45" s="88">
        <v>62460.5</v>
      </c>
      <c r="AB45" s="89">
        <v>5892</v>
      </c>
    </row>
    <row r="46" spans="1:28" s="48" customFormat="1" ht="11.25">
      <c r="A46" s="49">
        <v>40</v>
      </c>
      <c r="B46" s="61"/>
      <c r="C46" s="62" t="s">
        <v>67</v>
      </c>
      <c r="D46" s="63" t="s">
        <v>37</v>
      </c>
      <c r="E46" s="50" t="s">
        <v>67</v>
      </c>
      <c r="F46" s="47">
        <v>42734</v>
      </c>
      <c r="G46" s="52" t="s">
        <v>68</v>
      </c>
      <c r="H46" s="75">
        <v>30</v>
      </c>
      <c r="I46" s="75">
        <v>2</v>
      </c>
      <c r="J46" s="74">
        <v>2</v>
      </c>
      <c r="K46" s="76">
        <v>3</v>
      </c>
      <c r="L46" s="77">
        <v>56</v>
      </c>
      <c r="M46" s="78">
        <v>6</v>
      </c>
      <c r="N46" s="77">
        <v>36</v>
      </c>
      <c r="O46" s="78">
        <v>4</v>
      </c>
      <c r="P46" s="77">
        <v>68</v>
      </c>
      <c r="Q46" s="78">
        <v>8</v>
      </c>
      <c r="R46" s="79">
        <f t="shared" si="0"/>
        <v>160</v>
      </c>
      <c r="S46" s="80">
        <f t="shared" si="1"/>
        <v>18</v>
      </c>
      <c r="T46" s="81">
        <f t="shared" si="2"/>
        <v>9</v>
      </c>
      <c r="U46" s="82">
        <v>315</v>
      </c>
      <c r="V46" s="83">
        <v>4946.5</v>
      </c>
      <c r="W46" s="84">
        <v>530</v>
      </c>
      <c r="X46" s="81">
        <f>W46/J46</f>
        <v>265</v>
      </c>
      <c r="Y46" s="89">
        <v>530</v>
      </c>
      <c r="Z46" s="87">
        <f>IF(Y46&lt;&gt;0,-(Y46-W46)/Y46,"")</f>
        <v>0</v>
      </c>
      <c r="AA46" s="90">
        <v>25517.5</v>
      </c>
      <c r="AB46" s="91">
        <v>2541</v>
      </c>
    </row>
    <row r="47" spans="1:28" s="48" customFormat="1" ht="11.25">
      <c r="A47" s="49">
        <v>41</v>
      </c>
      <c r="B47" s="64"/>
      <c r="C47" s="59" t="s">
        <v>48</v>
      </c>
      <c r="D47" s="60"/>
      <c r="E47" s="53" t="s">
        <v>48</v>
      </c>
      <c r="F47" s="67">
        <v>42713</v>
      </c>
      <c r="G47" s="52" t="s">
        <v>31</v>
      </c>
      <c r="H47" s="73">
        <v>307</v>
      </c>
      <c r="I47" s="73">
        <v>2</v>
      </c>
      <c r="J47" s="74">
        <v>2</v>
      </c>
      <c r="K47" s="76">
        <v>6</v>
      </c>
      <c r="L47" s="77">
        <v>52</v>
      </c>
      <c r="M47" s="78">
        <v>7</v>
      </c>
      <c r="N47" s="77">
        <v>0</v>
      </c>
      <c r="O47" s="78">
        <v>0</v>
      </c>
      <c r="P47" s="77">
        <v>28</v>
      </c>
      <c r="Q47" s="78">
        <v>4</v>
      </c>
      <c r="R47" s="79">
        <f t="shared" si="0"/>
        <v>80</v>
      </c>
      <c r="S47" s="80">
        <f t="shared" si="1"/>
        <v>11</v>
      </c>
      <c r="T47" s="81">
        <f t="shared" si="2"/>
        <v>5.5</v>
      </c>
      <c r="U47" s="82">
        <v>239</v>
      </c>
      <c r="V47" s="83">
        <v>4932</v>
      </c>
      <c r="W47" s="85">
        <v>475</v>
      </c>
      <c r="X47" s="81">
        <f>W47/J47</f>
        <v>237.5</v>
      </c>
      <c r="Y47" s="86">
        <v>475</v>
      </c>
      <c r="Z47" s="87">
        <f>IF(Y47&lt;&gt;0,-(Y47-W47)/Y47,"")</f>
        <v>0</v>
      </c>
      <c r="AA47" s="90">
        <v>4042289.92</v>
      </c>
      <c r="AB47" s="91">
        <v>350789</v>
      </c>
    </row>
    <row r="48" spans="1:28" s="48" customFormat="1" ht="11.25">
      <c r="A48" s="49">
        <v>42</v>
      </c>
      <c r="B48" s="61"/>
      <c r="C48" s="62" t="s">
        <v>84</v>
      </c>
      <c r="D48" s="63"/>
      <c r="E48" s="51" t="s">
        <v>85</v>
      </c>
      <c r="F48" s="47">
        <v>42559</v>
      </c>
      <c r="G48" s="52" t="s">
        <v>66</v>
      </c>
      <c r="H48" s="75">
        <v>6</v>
      </c>
      <c r="I48" s="75">
        <v>6</v>
      </c>
      <c r="J48" s="74">
        <v>1</v>
      </c>
      <c r="K48" s="76">
        <v>5</v>
      </c>
      <c r="L48" s="77">
        <v>67.0000000079629</v>
      </c>
      <c r="M48" s="78">
        <v>5</v>
      </c>
      <c r="N48" s="77">
        <v>0</v>
      </c>
      <c r="O48" s="78">
        <v>0</v>
      </c>
      <c r="P48" s="77">
        <v>42.9999999944349</v>
      </c>
      <c r="Q48" s="78">
        <v>3</v>
      </c>
      <c r="R48" s="97">
        <f t="shared" si="0"/>
        <v>110.0000000023978</v>
      </c>
      <c r="S48" s="98">
        <f t="shared" si="1"/>
        <v>8</v>
      </c>
      <c r="T48" s="81">
        <f t="shared" si="2"/>
        <v>8</v>
      </c>
      <c r="U48" s="82">
        <v>70</v>
      </c>
      <c r="V48" s="83">
        <v>366</v>
      </c>
      <c r="W48" s="85">
        <v>104</v>
      </c>
      <c r="X48" s="81">
        <f>W48/J48</f>
        <v>104</v>
      </c>
      <c r="Y48" s="89">
        <v>104</v>
      </c>
      <c r="Z48" s="87">
        <f>IF(Y48&lt;&gt;0,-(Y48-W48)/Y48,"")</f>
        <v>0</v>
      </c>
      <c r="AA48" s="92">
        <v>9815</v>
      </c>
      <c r="AB48" s="93">
        <v>956</v>
      </c>
    </row>
  </sheetData>
  <sheetProtection formatCells="0" formatColumns="0" formatRows="0" insertColumns="0" insertRows="0" insertHyperlinks="0" deleteColumns="0" deleteRows="0" sort="0" autoFilter="0" pivotTables="0"/>
  <mergeCells count="10">
    <mergeCell ref="AA4:AB4"/>
    <mergeCell ref="L1:AB3"/>
    <mergeCell ref="R4:T4"/>
    <mergeCell ref="V4:W4"/>
    <mergeCell ref="B1:D1"/>
    <mergeCell ref="B2:D2"/>
    <mergeCell ref="B3:D3"/>
    <mergeCell ref="L4:M4"/>
    <mergeCell ref="N4:O4"/>
    <mergeCell ref="P4:Q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2017-01-17T14:32:33Z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1033-10.1.0.5795</vt:lpwstr>
  </property>
</Properties>
</file>