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610" windowHeight="11640" tabRatio="804" activeTab="0"/>
  </bookViews>
  <sheets>
    <sheet name="08-10 Apr' 11 (we 15)" sheetId="1" r:id="rId1"/>
    <sheet name="08-10 Apr' 11 (TOP 20)" sheetId="2" r:id="rId2"/>
  </sheets>
  <definedNames>
    <definedName name="_xlnm.Print_Area" localSheetId="0">'08-10 Apr'' 11 (we 15)'!$A$1:$V$70</definedName>
  </definedNames>
  <calcPr fullCalcOnLoad="1"/>
</workbook>
</file>

<file path=xl/sharedStrings.xml><?xml version="1.0" encoding="utf-8"?>
<sst xmlns="http://schemas.openxmlformats.org/spreadsheetml/2006/main" count="215" uniqueCount="92">
  <si>
    <t>Last Weekend</t>
  </si>
  <si>
    <t>Distributor</t>
  </si>
  <si>
    <t>Friday</t>
  </si>
  <si>
    <t>Saturday</t>
  </si>
  <si>
    <t>Sunday</t>
  </si>
  <si>
    <t>Change</t>
  </si>
  <si>
    <t>Adm.</t>
  </si>
  <si>
    <t>G.B.O.</t>
  </si>
  <si>
    <r>
      <t>*Sorted according to Weekend Total G.B.O. - Hafta sonu toplam hasılat sütununa göre sıralanmı</t>
    </r>
    <r>
      <rPr>
        <i/>
        <sz val="9"/>
        <color indexed="23"/>
        <rFont val="Arial"/>
        <family val="0"/>
      </rPr>
      <t>ş</t>
    </r>
    <r>
      <rPr>
        <i/>
        <sz val="9"/>
        <color indexed="23"/>
        <rFont val="Administer"/>
        <family val="0"/>
      </rPr>
      <t>tır.</t>
    </r>
  </si>
  <si>
    <r>
      <t>Yukarıdaki Turkey's Weekend Market Datas adlı tablo Türkiye'deki film da</t>
    </r>
    <r>
      <rPr>
        <i/>
        <sz val="9"/>
        <color indexed="23"/>
        <rFont val="Arial"/>
        <family val="0"/>
      </rPr>
      <t>ğ</t>
    </r>
    <r>
      <rPr>
        <i/>
        <sz val="9"/>
        <color indexed="23"/>
        <rFont val="Administer"/>
        <family val="0"/>
      </rPr>
      <t xml:space="preserve">ıtıcısı </t>
    </r>
    <r>
      <rPr>
        <i/>
        <sz val="9"/>
        <color indexed="23"/>
        <rFont val="Arial"/>
        <family val="0"/>
      </rPr>
      <t>ş</t>
    </r>
    <r>
      <rPr>
        <i/>
        <sz val="9"/>
        <color indexed="23"/>
        <rFont val="Administer"/>
        <family val="0"/>
      </rPr>
      <t>irketlerin ülkemizde yukarıda belirtilen haftalarda da</t>
    </r>
    <r>
      <rPr>
        <i/>
        <sz val="9"/>
        <color indexed="23"/>
        <rFont val="Arial"/>
        <family val="0"/>
      </rPr>
      <t>ğ</t>
    </r>
    <r>
      <rPr>
        <i/>
        <sz val="9"/>
        <color indexed="23"/>
        <rFont val="Administer"/>
        <family val="0"/>
      </rPr>
      <t>ıttıkları sinema filmlerinin gene yukarıda belirttikleri haftalarda ula</t>
    </r>
    <r>
      <rPr>
        <i/>
        <sz val="9"/>
        <color indexed="23"/>
        <rFont val="Arial"/>
        <family val="0"/>
      </rPr>
      <t>ş</t>
    </r>
    <r>
      <rPr>
        <i/>
        <sz val="9"/>
        <color indexed="23"/>
        <rFont val="Administer"/>
        <family val="0"/>
      </rPr>
      <t>tıkları seyirci sayısını ve yaptıkları hasılatı göstermektedir. Liste ve ekinde bulunan di</t>
    </r>
    <r>
      <rPr>
        <i/>
        <sz val="9"/>
        <color indexed="23"/>
        <rFont val="Arial"/>
        <family val="0"/>
      </rPr>
      <t>ğ</t>
    </r>
    <r>
      <rPr>
        <i/>
        <sz val="9"/>
        <color indexed="23"/>
        <rFont val="Administer"/>
        <family val="0"/>
      </rPr>
      <t>er sayfalar bütün da</t>
    </r>
    <r>
      <rPr>
        <i/>
        <sz val="9"/>
        <color indexed="23"/>
        <rFont val="Arial"/>
        <family val="0"/>
      </rPr>
      <t>ğ</t>
    </r>
    <r>
      <rPr>
        <i/>
        <sz val="9"/>
        <color indexed="23"/>
        <rFont val="Administer"/>
        <family val="0"/>
      </rPr>
      <t>ıtıcıların ortak görü</t>
    </r>
    <r>
      <rPr>
        <i/>
        <sz val="9"/>
        <color indexed="23"/>
        <rFont val="Arial"/>
        <family val="0"/>
      </rPr>
      <t>ş</t>
    </r>
    <r>
      <rPr>
        <i/>
        <sz val="9"/>
        <color indexed="23"/>
        <rFont val="Administer"/>
        <family val="0"/>
      </rPr>
      <t>ü sonucunda Haftalık Antrakt Sinema Gazetesi'ne hazırlattırılmaktadır. Haftalık Antrakt Sinema Gazetesi yukarıdaki ve ekindeki tabloları da</t>
    </r>
    <r>
      <rPr>
        <i/>
        <sz val="9"/>
        <color indexed="23"/>
        <rFont val="Arial"/>
        <family val="0"/>
      </rPr>
      <t>ğ</t>
    </r>
    <r>
      <rPr>
        <i/>
        <sz val="9"/>
        <color indexed="23"/>
        <rFont val="Administer"/>
        <family val="0"/>
      </rPr>
      <t>ıtımcı firmalardan gönderilen özel bilgileri bir araya getirerek olu</t>
    </r>
    <r>
      <rPr>
        <i/>
        <sz val="9"/>
        <color indexed="23"/>
        <rFont val="Arial"/>
        <family val="0"/>
      </rPr>
      <t>ş</t>
    </r>
    <r>
      <rPr>
        <i/>
        <sz val="9"/>
        <color indexed="23"/>
        <rFont val="Administer"/>
        <family val="0"/>
      </rPr>
      <t>turmaktadır. Yukarıdaki ve ekindeki tabloların içerdi</t>
    </r>
    <r>
      <rPr>
        <i/>
        <sz val="9"/>
        <color indexed="23"/>
        <rFont val="Arial"/>
        <family val="0"/>
      </rPr>
      <t>ğ</t>
    </r>
    <r>
      <rPr>
        <i/>
        <sz val="9"/>
        <color indexed="23"/>
        <rFont val="Administer"/>
        <family val="0"/>
      </rPr>
      <t>i veriler ço</t>
    </r>
    <r>
      <rPr>
        <i/>
        <sz val="9"/>
        <color indexed="23"/>
        <rFont val="Arial"/>
        <family val="0"/>
      </rPr>
      <t>ğ</t>
    </r>
    <r>
      <rPr>
        <i/>
        <sz val="9"/>
        <color indexed="23"/>
        <rFont val="Administer"/>
        <family val="0"/>
      </rPr>
      <t>altılamaz, satılamaz. Alıntı veya kopyalama yapılırken Haftalık Antrakt Sinema Gazetesi'nden izin alınmalıdır.</t>
    </r>
  </si>
  <si>
    <t>"Turkey's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</si>
  <si>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PİNEMA</t>
  </si>
  <si>
    <t>Title</t>
  </si>
  <si>
    <t>Cumulative</t>
  </si>
  <si>
    <t>Scr.Avg.
(Adm.)</t>
  </si>
  <si>
    <t>Avg.
Ticket</t>
  </si>
  <si>
    <t>.</t>
  </si>
  <si>
    <t>OPEN SEASON 3</t>
  </si>
  <si>
    <t>Release
Date</t>
  </si>
  <si>
    <t>WARNER BROS. TÜRKİYE</t>
  </si>
  <si>
    <t># of
Prints</t>
  </si>
  <si>
    <t># of
Screen</t>
  </si>
  <si>
    <t>Weeks in Release</t>
  </si>
  <si>
    <t>Weekend Total</t>
  </si>
  <si>
    <r>
      <t>http://www.antraktsinema.com -</t>
    </r>
    <r>
      <rPr>
        <sz val="12"/>
        <color indexed="47"/>
        <rFont val="Gadget"/>
        <family val="0"/>
      </rPr>
      <t xml:space="preserve"> Weekly Movie Magazine Antrakt presents - Haftalık Antrakt Sinema Gazetesi sunar </t>
    </r>
    <r>
      <rPr>
        <sz val="12"/>
        <color indexed="9"/>
        <rFont val="Gadget"/>
        <family val="0"/>
      </rPr>
      <t>- http://www.antraktsinema.com</t>
    </r>
  </si>
  <si>
    <r>
      <t>http://www.antraktsinema.com -</t>
    </r>
    <r>
      <rPr>
        <sz val="11"/>
        <color indexed="47"/>
        <rFont val="Gadget"/>
        <family val="0"/>
      </rPr>
      <t xml:space="preserve"> Weekly Movie Magazine Antrakt presents - Haftalık Antrakt Sinema Gazetesi sunar</t>
    </r>
    <r>
      <rPr>
        <sz val="11"/>
        <color indexed="9"/>
        <rFont val="Gadget"/>
        <family val="0"/>
      </rPr>
      <t xml:space="preserve"> - http://www.antraktsinema.com</t>
    </r>
  </si>
  <si>
    <t>CHANTIER FILMS</t>
  </si>
  <si>
    <t>YOGI BEAR</t>
  </si>
  <si>
    <t>THE RITE</t>
  </si>
  <si>
    <t>İNCİR REÇELİ</t>
  </si>
  <si>
    <t>127 HOURS</t>
  </si>
  <si>
    <t>YA SONRA</t>
  </si>
  <si>
    <t>BLACK SWAN</t>
  </si>
  <si>
    <t>THE NEXT THREE DAYS</t>
  </si>
  <si>
    <t>KURTLAR VADİSİ FİLİSTİN</t>
  </si>
  <si>
    <t>CINE FILM</t>
  </si>
  <si>
    <t>BİR AVUÇ DENİZ</t>
  </si>
  <si>
    <t>SAKLI HAYATLAR</t>
  </si>
  <si>
    <t>GÖLGELER VE SURETLER</t>
  </si>
  <si>
    <t>M3 FILM</t>
  </si>
  <si>
    <t>BATTLE: LA</t>
  </si>
  <si>
    <t>LIMITLESS</t>
  </si>
  <si>
    <t>BARNEY'S VERSION</t>
  </si>
  <si>
    <t>PRESS</t>
  </si>
  <si>
    <t>YÜRÜGARİ İBRAM</t>
  </si>
  <si>
    <t>MFP-CINEGROUP</t>
  </si>
  <si>
    <t>ÇINAR AĞACI</t>
  </si>
  <si>
    <t>MEDYAVİZYON</t>
  </si>
  <si>
    <t>AŞK TESADÜFLERİ SEVER</t>
  </si>
  <si>
    <t>UIP TÜRKİYE</t>
  </si>
  <si>
    <t>ANIMALS UNITED</t>
  </si>
  <si>
    <t>RANGO</t>
  </si>
  <si>
    <t>THE KING'S SPEECH</t>
  </si>
  <si>
    <t>SANCTUM</t>
  </si>
  <si>
    <t>EYYVAH EYVAH 2</t>
  </si>
  <si>
    <t>TRON: LEGACY</t>
  </si>
  <si>
    <t>MEGAMIND</t>
  </si>
  <si>
    <t>KOLPAÇİNO: BOMBA</t>
  </si>
  <si>
    <t>KAYBEDENLER KULÜBÜ</t>
  </si>
  <si>
    <t>JUST GO WITH IT</t>
  </si>
  <si>
    <t>I AM NUMBER FOUR</t>
  </si>
  <si>
    <t>72. KOĞUŞ</t>
  </si>
  <si>
    <t>BIG MOMMAS: LIKE FATHER, LIKE SON</t>
  </si>
  <si>
    <t>WE ARE WHAT WE ARE</t>
  </si>
  <si>
    <t>WINTER'S BONE</t>
  </si>
  <si>
    <t>RED RIDING HOOD</t>
  </si>
  <si>
    <t>HOP DEDİK: DELİ DUMRUL</t>
  </si>
  <si>
    <t>NO STRINGS ATTACHED</t>
  </si>
  <si>
    <t>ATLIKARINCA</t>
  </si>
  <si>
    <t>CHERKESS</t>
  </si>
  <si>
    <t>ONAY</t>
  </si>
  <si>
    <t>MEŞ</t>
  </si>
  <si>
    <t>NAR FİLM</t>
  </si>
  <si>
    <t>ÖZEN FİLM</t>
  </si>
  <si>
    <t>I AM LOVE</t>
  </si>
  <si>
    <t>THE GIRL WHO KICKED THE HORNETS' NEST</t>
  </si>
  <si>
    <t>THE LINCOLN LAWYER</t>
  </si>
  <si>
    <t>RIO</t>
  </si>
  <si>
    <t>TİGLON</t>
  </si>
  <si>
    <t>SOURCE CODE</t>
  </si>
  <si>
    <t>DRIVE ANGRY 3D</t>
  </si>
  <si>
    <t>LAST NIGHT</t>
  </si>
  <si>
    <t>FRITT WILT 3</t>
  </si>
  <si>
    <t>DUKA FİLM</t>
  </si>
  <si>
    <t>ÇOĞUNLUK</t>
  </si>
  <si>
    <t>THE ADJUSTMENT BREAU</t>
  </si>
  <si>
    <t>THE KIDS ARE ALL RIGHT</t>
  </si>
  <si>
    <t>TANGLED</t>
  </si>
  <si>
    <t>EVERYTHING WILL BE FINE</t>
  </si>
  <si>
    <t>THE EXPERIMENT</t>
  </si>
  <si>
    <t>7 AVLU</t>
  </si>
  <si>
    <t>EAT PRAY LOVE</t>
  </si>
</sst>
</file>

<file path=xl/styles.xml><?xml version="1.0" encoding="utf-8"?>
<styleSheet xmlns="http://schemas.openxmlformats.org/spreadsheetml/2006/main">
  <numFmts count="5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s>
  <fonts count="105">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20"/>
      <name val="Impact"/>
      <family val="2"/>
    </font>
    <font>
      <sz val="14"/>
      <name val="Arial"/>
      <family val="2"/>
    </font>
    <font>
      <b/>
      <sz val="14"/>
      <name val="Arial"/>
      <family val="2"/>
    </font>
    <font>
      <b/>
      <sz val="12"/>
      <color indexed="9"/>
      <name val="Trebuchet MS"/>
      <family val="2"/>
    </font>
    <font>
      <sz val="12"/>
      <color indexed="9"/>
      <name val="Impact"/>
      <family val="2"/>
    </font>
    <font>
      <b/>
      <sz val="11"/>
      <name val="Century Gothic"/>
      <family val="2"/>
    </font>
    <font>
      <b/>
      <sz val="10"/>
      <color indexed="9"/>
      <name val="Trebuchet MS"/>
      <family val="2"/>
    </font>
    <font>
      <sz val="10"/>
      <color indexed="9"/>
      <name val="Trebuchet MS"/>
      <family val="2"/>
    </font>
    <font>
      <sz val="14"/>
      <name val="Garamond"/>
      <family val="1"/>
    </font>
    <font>
      <b/>
      <sz val="14"/>
      <color indexed="18"/>
      <name val="Garamond"/>
      <family val="1"/>
    </font>
    <font>
      <b/>
      <sz val="14"/>
      <name val="Garamond"/>
      <family val="1"/>
    </font>
    <font>
      <sz val="12"/>
      <name val="Garamond"/>
      <family val="1"/>
    </font>
    <font>
      <sz val="8"/>
      <name val="Verdana"/>
      <family val="2"/>
    </font>
    <font>
      <sz val="8"/>
      <color indexed="9"/>
      <name val="Verdana"/>
      <family val="2"/>
    </font>
    <font>
      <b/>
      <sz val="8"/>
      <color indexed="9"/>
      <name val="Verdana"/>
      <family val="2"/>
    </font>
    <font>
      <sz val="10"/>
      <color indexed="9"/>
      <name val="Arial"/>
      <family val="0"/>
    </font>
    <font>
      <b/>
      <sz val="10"/>
      <color indexed="9"/>
      <name val="Arial"/>
      <family val="0"/>
    </font>
    <font>
      <sz val="9"/>
      <name val="Verdana"/>
      <family val="2"/>
    </font>
    <font>
      <sz val="9"/>
      <color indexed="9"/>
      <name val="Verdana"/>
      <family val="2"/>
    </font>
    <font>
      <b/>
      <sz val="10"/>
      <name val="Administer"/>
      <family val="0"/>
    </font>
    <font>
      <b/>
      <sz val="10"/>
      <color indexed="9"/>
      <name val="Administer"/>
      <family val="0"/>
    </font>
    <font>
      <sz val="10"/>
      <name val="Administer"/>
      <family val="0"/>
    </font>
    <font>
      <sz val="10"/>
      <color indexed="9"/>
      <name val="Administer"/>
      <family val="0"/>
    </font>
    <font>
      <sz val="10"/>
      <color indexed="40"/>
      <name val="Administer"/>
      <family val="0"/>
    </font>
    <font>
      <sz val="10"/>
      <color indexed="10"/>
      <name val="Administer"/>
      <family val="0"/>
    </font>
    <font>
      <sz val="10"/>
      <color indexed="10"/>
      <name val="Arial"/>
      <family val="0"/>
    </font>
    <font>
      <i/>
      <sz val="9"/>
      <color indexed="23"/>
      <name val="Administer"/>
      <family val="0"/>
    </font>
    <font>
      <i/>
      <sz val="9"/>
      <color indexed="23"/>
      <name val="Arial"/>
      <family val="0"/>
    </font>
    <font>
      <sz val="12"/>
      <color indexed="47"/>
      <name val="Gadget"/>
      <family val="0"/>
    </font>
    <font>
      <sz val="11"/>
      <color indexed="47"/>
      <name val="Gadget"/>
      <family val="0"/>
    </font>
    <font>
      <sz val="12"/>
      <color indexed="9"/>
      <name val="Gadget"/>
      <family val="0"/>
    </font>
    <font>
      <sz val="11"/>
      <color indexed="9"/>
      <name val="Gadget"/>
      <family val="0"/>
    </font>
    <font>
      <sz val="10"/>
      <name val="Trebuchet MS"/>
      <family val="2"/>
    </font>
    <font>
      <b/>
      <sz val="10"/>
      <name val="Arial"/>
      <family val="0"/>
    </font>
    <font>
      <sz val="10"/>
      <color indexed="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24"/>
      <color indexed="8"/>
      <name val="AcidSansRegular"/>
      <family val="0"/>
    </font>
    <font>
      <b/>
      <sz val="24"/>
      <color indexed="8"/>
      <name val="Arial"/>
      <family val="0"/>
    </font>
    <font>
      <b/>
      <sz val="28"/>
      <color indexed="8"/>
      <name val="AcidSansRegular"/>
      <family val="0"/>
    </font>
    <font>
      <sz val="14"/>
      <color indexed="8"/>
      <name val="AcidSansRegular"/>
      <family val="0"/>
    </font>
    <font>
      <b/>
      <sz val="18"/>
      <color indexed="16"/>
      <name val="Administer"/>
      <family val="0"/>
    </font>
    <font>
      <b/>
      <sz val="18"/>
      <color indexed="8"/>
      <name val="Administer"/>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16"/>
      <color indexed="8"/>
      <name val="Garamond"/>
      <family val="0"/>
    </font>
    <font>
      <sz val="16"/>
      <color indexed="9"/>
      <name val="Garamond"/>
      <family val="0"/>
    </font>
    <font>
      <sz val="34"/>
      <color indexed="8"/>
      <name val="Garamond"/>
      <family val="0"/>
    </font>
    <font>
      <sz val="36"/>
      <color indexed="8"/>
      <name val="Garamond"/>
      <family val="0"/>
    </font>
    <font>
      <sz val="20"/>
      <color indexed="8"/>
      <name val="Garamond"/>
      <family val="0"/>
    </font>
    <font>
      <b/>
      <sz val="16"/>
      <color indexed="8"/>
      <name val="AcidSansRegular"/>
      <family val="0"/>
    </font>
    <font>
      <b/>
      <sz val="16"/>
      <color indexed="8"/>
      <name val="Arial"/>
      <family val="0"/>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4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medium"/>
      <right>
        <color indexed="63"/>
      </right>
      <top style="hair"/>
      <bottom style="hair"/>
    </border>
    <border>
      <left style="medium"/>
      <right>
        <color indexed="63"/>
      </right>
      <top>
        <color indexed="63"/>
      </top>
      <bottom>
        <color indexed="63"/>
      </bottom>
    </border>
    <border>
      <left style="hair"/>
      <right style="hair"/>
      <top style="hair"/>
      <bottom style="medium"/>
    </border>
    <border>
      <left style="medium"/>
      <right>
        <color indexed="63"/>
      </right>
      <top style="medium"/>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color indexed="63"/>
      </left>
      <right style="hair"/>
      <top style="hair"/>
      <bottom style="hair"/>
    </border>
    <border>
      <left style="hair"/>
      <right style="medium"/>
      <top style="hair"/>
      <bottom style="medium"/>
    </border>
    <border>
      <left>
        <color indexed="63"/>
      </left>
      <right>
        <color indexed="63"/>
      </right>
      <top>
        <color indexed="63"/>
      </top>
      <bottom style="hair"/>
    </border>
    <border>
      <left style="hair"/>
      <right>
        <color indexed="63"/>
      </right>
      <top style="hair"/>
      <bottom style="thin">
        <color indexed="10"/>
      </bottom>
    </border>
    <border>
      <left style="medium"/>
      <right>
        <color indexed="63"/>
      </right>
      <top style="hair"/>
      <bottom>
        <color indexed="63"/>
      </bottom>
    </border>
    <border>
      <left>
        <color indexed="63"/>
      </left>
      <right>
        <color indexed="63"/>
      </right>
      <top>
        <color indexed="63"/>
      </top>
      <bottom style="thin">
        <color indexed="10"/>
      </botto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color indexed="10"/>
      </bottom>
    </border>
    <border>
      <left style="hair"/>
      <right style="hair"/>
      <top style="hair"/>
      <bottom style="thin">
        <color indexed="10"/>
      </bottom>
    </border>
    <border>
      <left style="hair"/>
      <right style="medium"/>
      <top style="hair"/>
      <bottom style="thin">
        <color indexed="10"/>
      </bottom>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style="hair"/>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1" applyNumberFormat="0" applyFill="0" applyAlignment="0" applyProtection="0"/>
    <xf numFmtId="0" fontId="93" fillId="0" borderId="2" applyNumberFormat="0" applyFill="0" applyAlignment="0" applyProtection="0"/>
    <xf numFmtId="0" fontId="94" fillId="0" borderId="3" applyNumberFormat="0" applyFill="0" applyAlignment="0" applyProtection="0"/>
    <xf numFmtId="0" fontId="95" fillId="0" borderId="4" applyNumberFormat="0" applyFill="0" applyAlignment="0" applyProtection="0"/>
    <xf numFmtId="0" fontId="9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6" fillId="20" borderId="5" applyNumberFormat="0" applyAlignment="0" applyProtection="0"/>
    <xf numFmtId="0" fontId="97" fillId="21" borderId="6" applyNumberFormat="0" applyAlignment="0" applyProtection="0"/>
    <xf numFmtId="0" fontId="98" fillId="20" borderId="6" applyNumberFormat="0" applyAlignment="0" applyProtection="0"/>
    <xf numFmtId="0" fontId="99" fillId="22" borderId="7" applyNumberFormat="0" applyAlignment="0" applyProtection="0"/>
    <xf numFmtId="0" fontId="100"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01"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02"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xf numFmtId="0" fontId="89" fillId="27" borderId="0" applyNumberFormat="0" applyBorder="0" applyAlignment="0" applyProtection="0"/>
    <xf numFmtId="0" fontId="89" fillId="28" borderId="0" applyNumberFormat="0" applyBorder="0" applyAlignment="0" applyProtection="0"/>
    <xf numFmtId="0" fontId="89" fillId="29" borderId="0" applyNumberFormat="0" applyBorder="0" applyAlignment="0" applyProtection="0"/>
    <xf numFmtId="0" fontId="89" fillId="30" borderId="0" applyNumberFormat="0" applyBorder="0" applyAlignment="0" applyProtection="0"/>
    <xf numFmtId="0" fontId="89" fillId="31" borderId="0" applyNumberFormat="0" applyBorder="0" applyAlignment="0" applyProtection="0"/>
    <xf numFmtId="0" fontId="89"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38">
    <xf numFmtId="0" fontId="0" fillId="0" borderId="0" xfId="0" applyAlignment="1">
      <alignment/>
    </xf>
    <xf numFmtId="3" fontId="12" fillId="33" borderId="10" xfId="0" applyNumberFormat="1" applyFont="1" applyFill="1" applyBorder="1" applyAlignment="1" applyProtection="1">
      <alignment horizontal="center" vertical="center"/>
      <protection/>
    </xf>
    <xf numFmtId="0" fontId="12" fillId="33" borderId="10" xfId="0" applyFont="1" applyFill="1" applyBorder="1" applyAlignment="1" applyProtection="1">
      <alignment horizontal="center" vertical="center"/>
      <protection/>
    </xf>
    <xf numFmtId="0" fontId="5" fillId="0" borderId="11" xfId="0" applyFont="1" applyFill="1" applyBorder="1" applyAlignment="1" applyProtection="1">
      <alignment vertical="center"/>
      <protection locked="0"/>
    </xf>
    <xf numFmtId="0" fontId="10"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11" xfId="0" applyFont="1" applyFill="1" applyBorder="1" applyAlignment="1" applyProtection="1">
      <alignment vertical="center"/>
      <protection locked="0"/>
    </xf>
    <xf numFmtId="0" fontId="11" fillId="0" borderId="11" xfId="0" applyFont="1" applyFill="1" applyBorder="1" applyAlignment="1" applyProtection="1">
      <alignment horizontal="center" vertical="center"/>
      <protection/>
    </xf>
    <xf numFmtId="0" fontId="9" fillId="0" borderId="11" xfId="0" applyFont="1" applyFill="1" applyBorder="1" applyAlignment="1" applyProtection="1">
      <alignment horizontal="left" vertical="center"/>
      <protection/>
    </xf>
    <xf numFmtId="190" fontId="9" fillId="0" borderId="11" xfId="0" applyNumberFormat="1" applyFont="1" applyFill="1" applyBorder="1" applyAlignment="1" applyProtection="1">
      <alignment horizontal="center" vertical="center"/>
      <protection/>
    </xf>
    <xf numFmtId="0" fontId="9" fillId="0" borderId="11" xfId="0" applyFont="1" applyFill="1" applyBorder="1" applyAlignment="1" applyProtection="1">
      <alignment vertical="center"/>
      <protection/>
    </xf>
    <xf numFmtId="0" fontId="9" fillId="0" borderId="11" xfId="0" applyFont="1" applyFill="1" applyBorder="1" applyAlignment="1" applyProtection="1">
      <alignment horizontal="center" vertical="center"/>
      <protection/>
    </xf>
    <xf numFmtId="3" fontId="8" fillId="0" borderId="11" xfId="0" applyNumberFormat="1"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191" fontId="8" fillId="0" borderId="11" xfId="0" applyNumberFormat="1" applyFont="1" applyFill="1" applyBorder="1" applyAlignment="1" applyProtection="1">
      <alignment horizontal="right" vertical="center"/>
      <protection/>
    </xf>
    <xf numFmtId="0" fontId="6" fillId="0" borderId="11" xfId="0" applyFont="1" applyFill="1" applyBorder="1" applyAlignment="1" applyProtection="1">
      <alignment horizontal="left" vertical="center"/>
      <protection locked="0"/>
    </xf>
    <xf numFmtId="190"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191" fontId="6" fillId="0" borderId="11" xfId="0" applyNumberFormat="1" applyFont="1" applyFill="1" applyBorder="1" applyAlignment="1" applyProtection="1">
      <alignment horizontal="right" vertical="center"/>
      <protection locked="0"/>
    </xf>
    <xf numFmtId="191" fontId="12" fillId="33" borderId="10" xfId="0" applyNumberFormat="1" applyFont="1" applyFill="1" applyBorder="1" applyAlignment="1" applyProtection="1">
      <alignment horizontal="right" vertical="center"/>
      <protection/>
    </xf>
    <xf numFmtId="191" fontId="11" fillId="33" borderId="10" xfId="0" applyNumberFormat="1" applyFont="1" applyFill="1" applyBorder="1" applyAlignment="1" applyProtection="1">
      <alignment horizontal="right" vertical="center"/>
      <protection/>
    </xf>
    <xf numFmtId="191" fontId="7" fillId="0" borderId="11" xfId="0" applyNumberFormat="1" applyFont="1" applyFill="1" applyBorder="1" applyAlignment="1" applyProtection="1">
      <alignment horizontal="right" vertical="center"/>
      <protection locked="0"/>
    </xf>
    <xf numFmtId="196" fontId="12" fillId="33" borderId="10" xfId="0" applyNumberFormat="1" applyFont="1" applyFill="1" applyBorder="1" applyAlignment="1" applyProtection="1">
      <alignment horizontal="right" vertical="center"/>
      <protection/>
    </xf>
    <xf numFmtId="196" fontId="8" fillId="0" borderId="11" xfId="0" applyNumberFormat="1" applyFont="1" applyFill="1" applyBorder="1" applyAlignment="1" applyProtection="1">
      <alignment horizontal="right" vertical="center"/>
      <protection/>
    </xf>
    <xf numFmtId="196" fontId="6" fillId="0" borderId="11" xfId="0" applyNumberFormat="1" applyFont="1" applyFill="1" applyBorder="1" applyAlignment="1" applyProtection="1">
      <alignment horizontal="right" vertical="center"/>
      <protection locked="0"/>
    </xf>
    <xf numFmtId="196" fontId="7" fillId="0" borderId="11" xfId="0" applyNumberFormat="1" applyFont="1" applyFill="1" applyBorder="1" applyAlignment="1" applyProtection="1">
      <alignment horizontal="right" vertical="center"/>
      <protection locked="0"/>
    </xf>
    <xf numFmtId="43" fontId="13" fillId="0" borderId="11" xfId="40" applyFont="1" applyFill="1" applyBorder="1" applyAlignment="1" applyProtection="1">
      <alignment horizontal="left" vertical="center"/>
      <protection/>
    </xf>
    <xf numFmtId="190" fontId="13" fillId="0" borderId="11" xfId="0" applyNumberFormat="1" applyFont="1" applyFill="1" applyBorder="1" applyAlignment="1" applyProtection="1">
      <alignment horizontal="center" vertical="center"/>
      <protection/>
    </xf>
    <xf numFmtId="0" fontId="13" fillId="0" borderId="11" xfId="0" applyFont="1" applyFill="1" applyBorder="1" applyAlignment="1" applyProtection="1">
      <alignment vertical="center"/>
      <protection/>
    </xf>
    <xf numFmtId="0" fontId="13" fillId="0" borderId="11" xfId="0" applyNumberFormat="1" applyFont="1" applyFill="1" applyBorder="1" applyAlignment="1" applyProtection="1">
      <alignment horizontal="center" vertical="center"/>
      <protection/>
    </xf>
    <xf numFmtId="0" fontId="13" fillId="0" borderId="11" xfId="0" applyFont="1" applyFill="1" applyBorder="1" applyAlignment="1" applyProtection="1">
      <alignment vertical="center"/>
      <protection locked="0"/>
    </xf>
    <xf numFmtId="196" fontId="17" fillId="0" borderId="11" xfId="0" applyNumberFormat="1" applyFont="1" applyFill="1" applyBorder="1" applyAlignment="1" applyProtection="1">
      <alignment horizontal="right" vertical="center"/>
      <protection locked="0"/>
    </xf>
    <xf numFmtId="193" fontId="17" fillId="0" borderId="11" xfId="0" applyNumberFormat="1" applyFont="1" applyFill="1" applyBorder="1" applyAlignment="1" applyProtection="1">
      <alignment vertical="center"/>
      <protection locked="0"/>
    </xf>
    <xf numFmtId="191" fontId="17" fillId="0" borderId="11" xfId="0" applyNumberFormat="1" applyFont="1" applyFill="1" applyBorder="1" applyAlignment="1" applyProtection="1">
      <alignment horizontal="right" vertical="center"/>
      <protection locked="0"/>
    </xf>
    <xf numFmtId="192" fontId="17" fillId="0" borderId="11" xfId="0" applyNumberFormat="1" applyFont="1" applyFill="1" applyBorder="1" applyAlignment="1" applyProtection="1">
      <alignment vertical="center"/>
      <protection locked="0"/>
    </xf>
    <xf numFmtId="0" fontId="18" fillId="0" borderId="11" xfId="0" applyFont="1" applyFill="1" applyBorder="1" applyAlignment="1" applyProtection="1">
      <alignment vertical="center"/>
      <protection locked="0"/>
    </xf>
    <xf numFmtId="196" fontId="18" fillId="33" borderId="10" xfId="0" applyNumberFormat="1" applyFont="1" applyFill="1" applyBorder="1" applyAlignment="1" applyProtection="1">
      <alignment horizontal="right" vertical="center"/>
      <protection/>
    </xf>
    <xf numFmtId="193" fontId="18" fillId="33" borderId="10" xfId="0" applyNumberFormat="1" applyFont="1" applyFill="1" applyBorder="1" applyAlignment="1" applyProtection="1">
      <alignment horizontal="center" vertical="center"/>
      <protection/>
    </xf>
    <xf numFmtId="191" fontId="18" fillId="33" borderId="10" xfId="0" applyNumberFormat="1" applyFont="1" applyFill="1" applyBorder="1" applyAlignment="1" applyProtection="1">
      <alignment horizontal="right" vertical="center"/>
      <protection/>
    </xf>
    <xf numFmtId="192" fontId="18" fillId="33" borderId="10" xfId="67" applyNumberFormat="1"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196" fontId="19" fillId="0" borderId="11" xfId="0" applyNumberFormat="1" applyFont="1" applyFill="1" applyBorder="1" applyAlignment="1" applyProtection="1">
      <alignment horizontal="right" vertical="center"/>
      <protection/>
    </xf>
    <xf numFmtId="193" fontId="19" fillId="0" borderId="11" xfId="0" applyNumberFormat="1" applyFont="1" applyFill="1" applyBorder="1" applyAlignment="1" applyProtection="1">
      <alignment vertical="center"/>
      <protection/>
    </xf>
    <xf numFmtId="191" fontId="19" fillId="0" borderId="11" xfId="0" applyNumberFormat="1" applyFont="1" applyFill="1" applyBorder="1" applyAlignment="1" applyProtection="1">
      <alignment horizontal="right" vertical="center"/>
      <protection/>
    </xf>
    <xf numFmtId="192" fontId="19" fillId="0" borderId="11" xfId="67" applyNumberFormat="1" applyFont="1" applyFill="1" applyBorder="1" applyAlignment="1" applyProtection="1">
      <alignment vertical="center"/>
      <protection/>
    </xf>
    <xf numFmtId="0" fontId="18" fillId="0" borderId="11" xfId="0" applyFont="1" applyFill="1" applyBorder="1" applyAlignment="1" applyProtection="1">
      <alignment vertical="center"/>
      <protection/>
    </xf>
    <xf numFmtId="196" fontId="19" fillId="33" borderId="10" xfId="0" applyNumberFormat="1" applyFont="1" applyFill="1" applyBorder="1" applyAlignment="1" applyProtection="1">
      <alignment horizontal="right" vertical="center"/>
      <protection/>
    </xf>
    <xf numFmtId="0" fontId="21" fillId="0" borderId="11" xfId="0" applyFont="1" applyFill="1" applyBorder="1" applyAlignment="1" applyProtection="1">
      <alignment horizontal="center" vertical="center"/>
      <protection/>
    </xf>
    <xf numFmtId="0" fontId="20" fillId="0" borderId="11" xfId="0" applyFont="1" applyFill="1" applyBorder="1" applyAlignment="1" applyProtection="1">
      <alignment vertical="center"/>
      <protection/>
    </xf>
    <xf numFmtId="0" fontId="20" fillId="0" borderId="11" xfId="0" applyFont="1" applyFill="1" applyBorder="1" applyAlignment="1" applyProtection="1">
      <alignment vertical="center"/>
      <protection locked="0"/>
    </xf>
    <xf numFmtId="0" fontId="22" fillId="0" borderId="12" xfId="0" applyFont="1" applyFill="1" applyBorder="1" applyAlignment="1" applyProtection="1">
      <alignment horizontal="right" vertical="center"/>
      <protection/>
    </xf>
    <xf numFmtId="0" fontId="22" fillId="0" borderId="13" xfId="0" applyFont="1" applyFill="1" applyBorder="1" applyAlignment="1" applyProtection="1">
      <alignment horizontal="right" vertical="center"/>
      <protection/>
    </xf>
    <xf numFmtId="0" fontId="23" fillId="33" borderId="10" xfId="0" applyFont="1" applyFill="1" applyBorder="1" applyAlignment="1" applyProtection="1">
      <alignment horizontal="center" vertical="center"/>
      <protection/>
    </xf>
    <xf numFmtId="0" fontId="23" fillId="0" borderId="11" xfId="0" applyFont="1" applyFill="1" applyBorder="1" applyAlignment="1" applyProtection="1">
      <alignment horizontal="right" vertical="center"/>
      <protection/>
    </xf>
    <xf numFmtId="0" fontId="22" fillId="0" borderId="11" xfId="0" applyFont="1" applyFill="1" applyBorder="1" applyAlignment="1" applyProtection="1">
      <alignment horizontal="right" vertical="center"/>
      <protection locked="0"/>
    </xf>
    <xf numFmtId="4" fontId="14" fillId="0" borderId="11" xfId="0" applyNumberFormat="1" applyFont="1" applyFill="1" applyBorder="1" applyAlignment="1" applyProtection="1">
      <alignment horizontal="right" vertical="center"/>
      <protection/>
    </xf>
    <xf numFmtId="4" fontId="12" fillId="33" borderId="10" xfId="0" applyNumberFormat="1" applyFont="1" applyFill="1" applyBorder="1" applyAlignment="1" applyProtection="1">
      <alignment horizontal="right" vertical="center"/>
      <protection/>
    </xf>
    <xf numFmtId="4" fontId="6" fillId="0" borderId="11" xfId="0" applyNumberFormat="1" applyFont="1" applyFill="1" applyBorder="1" applyAlignment="1" applyProtection="1">
      <alignment horizontal="right" vertical="center"/>
      <protection locked="0"/>
    </xf>
    <xf numFmtId="4" fontId="13" fillId="0" borderId="11" xfId="0" applyNumberFormat="1" applyFont="1" applyFill="1" applyBorder="1" applyAlignment="1" applyProtection="1">
      <alignment horizontal="right" vertical="center"/>
      <protection/>
    </xf>
    <xf numFmtId="4" fontId="16" fillId="0" borderId="11" xfId="0" applyNumberFormat="1" applyFont="1" applyFill="1" applyBorder="1" applyAlignment="1" applyProtection="1">
      <alignment horizontal="right" vertical="center"/>
      <protection/>
    </xf>
    <xf numFmtId="4" fontId="15" fillId="0" borderId="11" xfId="0" applyNumberFormat="1" applyFont="1" applyFill="1" applyBorder="1" applyAlignment="1" applyProtection="1">
      <alignment horizontal="right" vertical="center"/>
      <protection/>
    </xf>
    <xf numFmtId="4" fontId="11" fillId="33" borderId="10" xfId="0" applyNumberFormat="1" applyFont="1" applyFill="1" applyBorder="1" applyAlignment="1" applyProtection="1">
      <alignment horizontal="right" vertical="center"/>
      <protection/>
    </xf>
    <xf numFmtId="4" fontId="7" fillId="0" borderId="11" xfId="0" applyNumberFormat="1" applyFont="1" applyFill="1" applyBorder="1" applyAlignment="1" applyProtection="1">
      <alignment horizontal="right" vertical="center"/>
      <protection locked="0"/>
    </xf>
    <xf numFmtId="4" fontId="17" fillId="0" borderId="11" xfId="0" applyNumberFormat="1" applyFont="1" applyFill="1" applyBorder="1" applyAlignment="1" applyProtection="1">
      <alignment horizontal="right" vertical="center"/>
      <protection locked="0"/>
    </xf>
    <xf numFmtId="4" fontId="18" fillId="33" borderId="10" xfId="0" applyNumberFormat="1" applyFont="1" applyFill="1" applyBorder="1" applyAlignment="1" applyProtection="1">
      <alignment horizontal="right" vertical="center"/>
      <protection/>
    </xf>
    <xf numFmtId="3" fontId="15" fillId="0" borderId="11" xfId="0" applyNumberFormat="1" applyFont="1" applyFill="1" applyBorder="1" applyAlignment="1" applyProtection="1">
      <alignment horizontal="right" vertical="center"/>
      <protection/>
    </xf>
    <xf numFmtId="3" fontId="12" fillId="33" borderId="10"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horizontal="right" vertical="center"/>
      <protection locked="0"/>
    </xf>
    <xf numFmtId="3" fontId="13" fillId="0" borderId="11" xfId="0" applyNumberFormat="1" applyFont="1" applyFill="1" applyBorder="1" applyAlignment="1" applyProtection="1">
      <alignment horizontal="right" vertical="center"/>
      <protection/>
    </xf>
    <xf numFmtId="3" fontId="16" fillId="0" borderId="11" xfId="0" applyNumberFormat="1" applyFont="1" applyFill="1" applyBorder="1" applyAlignment="1" applyProtection="1">
      <alignment horizontal="right" vertical="center"/>
      <protection/>
    </xf>
    <xf numFmtId="3" fontId="15" fillId="0" borderId="11" xfId="0" applyNumberFormat="1" applyFont="1" applyFill="1" applyBorder="1" applyAlignment="1" applyProtection="1">
      <alignment horizontal="right" vertical="center"/>
      <protection locked="0"/>
    </xf>
    <xf numFmtId="3" fontId="19" fillId="33" borderId="10" xfId="0" applyNumberFormat="1" applyFont="1" applyFill="1" applyBorder="1" applyAlignment="1" applyProtection="1">
      <alignment horizontal="right" vertical="center"/>
      <protection/>
    </xf>
    <xf numFmtId="3" fontId="7" fillId="0" borderId="11" xfId="0" applyNumberFormat="1" applyFont="1" applyFill="1" applyBorder="1" applyAlignment="1" applyProtection="1">
      <alignment horizontal="right" vertical="center"/>
      <protection locked="0"/>
    </xf>
    <xf numFmtId="3" fontId="17" fillId="0" borderId="11" xfId="0" applyNumberFormat="1" applyFont="1" applyFill="1" applyBorder="1" applyAlignment="1" applyProtection="1">
      <alignment horizontal="right" vertical="center"/>
      <protection locked="0"/>
    </xf>
    <xf numFmtId="3" fontId="18" fillId="33" borderId="10" xfId="0" applyNumberFormat="1" applyFont="1" applyFill="1" applyBorder="1" applyAlignment="1" applyProtection="1">
      <alignment horizontal="right" vertical="center"/>
      <protection/>
    </xf>
    <xf numFmtId="2" fontId="17" fillId="0" borderId="11" xfId="0" applyNumberFormat="1" applyFont="1" applyFill="1" applyBorder="1" applyAlignment="1" applyProtection="1">
      <alignment vertical="center"/>
      <protection locked="0"/>
    </xf>
    <xf numFmtId="2" fontId="18" fillId="33" borderId="10" xfId="0" applyNumberFormat="1" applyFont="1" applyFill="1" applyBorder="1" applyAlignment="1" applyProtection="1">
      <alignment horizontal="center" vertical="center"/>
      <protection/>
    </xf>
    <xf numFmtId="0" fontId="24" fillId="0" borderId="11" xfId="0" applyFont="1" applyFill="1" applyBorder="1" applyAlignment="1" applyProtection="1">
      <alignment horizontal="center"/>
      <protection/>
    </xf>
    <xf numFmtId="192" fontId="24" fillId="0" borderId="14" xfId="0" applyNumberFormat="1" applyFont="1" applyFill="1" applyBorder="1" applyAlignment="1" applyProtection="1">
      <alignment horizontal="center" wrapText="1"/>
      <protection/>
    </xf>
    <xf numFmtId="0" fontId="26" fillId="0" borderId="15" xfId="0" applyFont="1" applyFill="1" applyBorder="1" applyAlignment="1" applyProtection="1">
      <alignment horizontal="center"/>
      <protection/>
    </xf>
    <xf numFmtId="0" fontId="27" fillId="0" borderId="12" xfId="0" applyFont="1" applyFill="1" applyBorder="1" applyAlignment="1" applyProtection="1">
      <alignment horizontal="center"/>
      <protection/>
    </xf>
    <xf numFmtId="1" fontId="26" fillId="0" borderId="11" xfId="0" applyNumberFormat="1" applyFont="1" applyFill="1" applyBorder="1" applyAlignment="1" applyProtection="1">
      <alignment horizontal="right" vertical="center"/>
      <protection/>
    </xf>
    <xf numFmtId="0" fontId="26" fillId="0" borderId="12" xfId="0" applyFont="1" applyFill="1" applyBorder="1" applyAlignment="1" applyProtection="1">
      <alignment horizontal="right" vertical="center"/>
      <protection/>
    </xf>
    <xf numFmtId="0" fontId="26" fillId="0" borderId="13" xfId="0" applyFont="1" applyFill="1" applyBorder="1" applyAlignment="1" applyProtection="1">
      <alignment horizontal="right" vertical="center"/>
      <protection/>
    </xf>
    <xf numFmtId="0" fontId="27" fillId="33" borderId="10" xfId="0" applyFont="1" applyFill="1" applyBorder="1" applyAlignment="1" applyProtection="1">
      <alignment horizontal="center" vertical="center"/>
      <protection/>
    </xf>
    <xf numFmtId="0" fontId="26" fillId="0" borderId="11" xfId="0" applyFont="1" applyFill="1" applyBorder="1" applyAlignment="1" applyProtection="1">
      <alignment horizontal="right" vertical="center"/>
      <protection locked="0"/>
    </xf>
    <xf numFmtId="0" fontId="27" fillId="0" borderId="10" xfId="0" applyFont="1" applyFill="1" applyBorder="1" applyAlignment="1" applyProtection="1">
      <alignment horizontal="center" vertical="center"/>
      <protection/>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4"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xf>
    <xf numFmtId="4" fontId="11" fillId="0" borderId="10" xfId="0" applyNumberFormat="1" applyFont="1" applyFill="1" applyBorder="1" applyAlignment="1" applyProtection="1">
      <alignment horizontal="right" vertical="center"/>
      <protection/>
    </xf>
    <xf numFmtId="3" fontId="19" fillId="0" borderId="10" xfId="0" applyNumberFormat="1" applyFont="1" applyFill="1" applyBorder="1" applyAlignment="1" applyProtection="1">
      <alignment horizontal="right" vertical="center"/>
      <protection/>
    </xf>
    <xf numFmtId="3" fontId="18" fillId="0" borderId="10" xfId="0" applyNumberFormat="1" applyFont="1" applyFill="1" applyBorder="1" applyAlignment="1" applyProtection="1">
      <alignment horizontal="right" vertical="center"/>
      <protection/>
    </xf>
    <xf numFmtId="2" fontId="18" fillId="0" borderId="10" xfId="0" applyNumberFormat="1" applyFont="1" applyFill="1" applyBorder="1" applyAlignment="1" applyProtection="1">
      <alignment horizontal="center" vertical="center"/>
      <protection/>
    </xf>
    <xf numFmtId="4" fontId="18" fillId="0" borderId="10" xfId="0" applyNumberFormat="1" applyFont="1" applyFill="1" applyBorder="1" applyAlignment="1" applyProtection="1">
      <alignment horizontal="right" vertical="center"/>
      <protection/>
    </xf>
    <xf numFmtId="192" fontId="18" fillId="0" borderId="10" xfId="67" applyNumberFormat="1" applyFont="1" applyFill="1" applyBorder="1" applyAlignment="1" applyProtection="1">
      <alignment horizontal="center" vertical="center"/>
      <protection/>
    </xf>
    <xf numFmtId="2" fontId="17" fillId="0" borderId="18" xfId="0" applyNumberFormat="1" applyFont="1" applyFill="1" applyBorder="1" applyAlignment="1" applyProtection="1">
      <alignment vertical="center"/>
      <protection locked="0"/>
    </xf>
    <xf numFmtId="2" fontId="18" fillId="33" borderId="16" xfId="0" applyNumberFormat="1" applyFont="1" applyFill="1" applyBorder="1" applyAlignment="1" applyProtection="1">
      <alignment horizontal="center" vertical="center"/>
      <protection/>
    </xf>
    <xf numFmtId="2" fontId="18" fillId="0" borderId="16" xfId="0" applyNumberFormat="1" applyFont="1" applyFill="1" applyBorder="1" applyAlignment="1" applyProtection="1">
      <alignment horizontal="center" vertical="center"/>
      <protection/>
    </xf>
    <xf numFmtId="0" fontId="29" fillId="0" borderId="11" xfId="0" applyFont="1" applyFill="1" applyBorder="1" applyAlignment="1" applyProtection="1">
      <alignment horizontal="left" vertical="center"/>
      <protection/>
    </xf>
    <xf numFmtId="0" fontId="30" fillId="0" borderId="11" xfId="0" applyFont="1" applyBorder="1" applyAlignment="1">
      <alignment horizontal="left" vertical="center"/>
    </xf>
    <xf numFmtId="1" fontId="26" fillId="0" borderId="19" xfId="0" applyNumberFormat="1" applyFont="1" applyFill="1" applyBorder="1" applyAlignment="1" applyProtection="1">
      <alignment horizontal="right" vertical="center"/>
      <protection/>
    </xf>
    <xf numFmtId="43" fontId="13" fillId="0" borderId="19" xfId="40" applyFont="1" applyFill="1" applyBorder="1" applyAlignment="1" applyProtection="1">
      <alignment horizontal="left" vertical="center"/>
      <protection/>
    </xf>
    <xf numFmtId="190" fontId="13" fillId="0" borderId="19" xfId="0" applyNumberFormat="1" applyFont="1" applyFill="1" applyBorder="1" applyAlignment="1" applyProtection="1">
      <alignment horizontal="center" vertical="center"/>
      <protection/>
    </xf>
    <xf numFmtId="0" fontId="13" fillId="0" borderId="19" xfId="0" applyFont="1" applyFill="1" applyBorder="1" applyAlignment="1" applyProtection="1">
      <alignment vertical="center"/>
      <protection/>
    </xf>
    <xf numFmtId="0" fontId="13" fillId="0" borderId="19" xfId="0" applyNumberFormat="1" applyFont="1" applyFill="1" applyBorder="1" applyAlignment="1" applyProtection="1">
      <alignment horizontal="center" vertical="center"/>
      <protection/>
    </xf>
    <xf numFmtId="4" fontId="14" fillId="0" borderId="19" xfId="0" applyNumberFormat="1" applyFont="1" applyFill="1" applyBorder="1" applyAlignment="1" applyProtection="1">
      <alignment horizontal="right" vertical="center"/>
      <protection/>
    </xf>
    <xf numFmtId="3" fontId="15" fillId="0" borderId="19" xfId="0" applyNumberFormat="1" applyFont="1" applyFill="1" applyBorder="1" applyAlignment="1" applyProtection="1">
      <alignment horizontal="right" vertical="center"/>
      <protection/>
    </xf>
    <xf numFmtId="4" fontId="13" fillId="0" borderId="19" xfId="0" applyNumberFormat="1" applyFont="1" applyFill="1" applyBorder="1" applyAlignment="1" applyProtection="1">
      <alignment horizontal="right" vertical="center"/>
      <protection/>
    </xf>
    <xf numFmtId="3" fontId="13" fillId="0" borderId="19" xfId="0" applyNumberFormat="1" applyFont="1" applyFill="1" applyBorder="1" applyAlignment="1" applyProtection="1">
      <alignment horizontal="right" vertical="center"/>
      <protection/>
    </xf>
    <xf numFmtId="4" fontId="16" fillId="0" borderId="19" xfId="0" applyNumberFormat="1" applyFont="1" applyFill="1" applyBorder="1" applyAlignment="1" applyProtection="1">
      <alignment horizontal="right" vertical="center"/>
      <protection/>
    </xf>
    <xf numFmtId="3" fontId="16" fillId="0" borderId="19" xfId="0" applyNumberFormat="1" applyFont="1" applyFill="1" applyBorder="1" applyAlignment="1" applyProtection="1">
      <alignment horizontal="right" vertical="center"/>
      <protection/>
    </xf>
    <xf numFmtId="4" fontId="15" fillId="0" borderId="19" xfId="0" applyNumberFormat="1" applyFont="1" applyFill="1" applyBorder="1" applyAlignment="1" applyProtection="1">
      <alignment horizontal="right" vertical="center"/>
      <protection/>
    </xf>
    <xf numFmtId="3" fontId="15" fillId="0" borderId="19" xfId="0" applyNumberFormat="1" applyFont="1" applyFill="1" applyBorder="1" applyAlignment="1" applyProtection="1">
      <alignment horizontal="right" vertical="center"/>
      <protection locked="0"/>
    </xf>
    <xf numFmtId="3" fontId="17" fillId="0" borderId="19" xfId="0" applyNumberFormat="1" applyFont="1" applyFill="1" applyBorder="1" applyAlignment="1" applyProtection="1">
      <alignment horizontal="right" vertical="center"/>
      <protection locked="0"/>
    </xf>
    <xf numFmtId="2" fontId="17" fillId="0" borderId="19" xfId="0" applyNumberFormat="1" applyFont="1" applyFill="1" applyBorder="1" applyAlignment="1" applyProtection="1">
      <alignment vertical="center"/>
      <protection locked="0"/>
    </xf>
    <xf numFmtId="4" fontId="17" fillId="0" borderId="19" xfId="0" applyNumberFormat="1" applyFont="1" applyFill="1" applyBorder="1" applyAlignment="1" applyProtection="1">
      <alignment horizontal="right" vertical="center"/>
      <protection locked="0"/>
    </xf>
    <xf numFmtId="192" fontId="17" fillId="0" borderId="19" xfId="0" applyNumberFormat="1" applyFont="1" applyFill="1" applyBorder="1" applyAlignment="1" applyProtection="1">
      <alignment vertical="center"/>
      <protection locked="0"/>
    </xf>
    <xf numFmtId="2" fontId="17" fillId="0" borderId="20" xfId="0" applyNumberFormat="1" applyFont="1" applyFill="1" applyBorder="1" applyAlignment="1" applyProtection="1">
      <alignment vertical="center"/>
      <protection locked="0"/>
    </xf>
    <xf numFmtId="0" fontId="25" fillId="0" borderId="21" xfId="0" applyFont="1" applyFill="1" applyBorder="1" applyAlignment="1" applyProtection="1">
      <alignment horizontal="center"/>
      <protection/>
    </xf>
    <xf numFmtId="191" fontId="24" fillId="0" borderId="14" xfId="0" applyNumberFormat="1" applyFont="1" applyFill="1" applyBorder="1" applyAlignment="1" applyProtection="1">
      <alignment horizontal="center" wrapText="1"/>
      <protection/>
    </xf>
    <xf numFmtId="196" fontId="24" fillId="0" borderId="14" xfId="0" applyNumberFormat="1" applyFont="1" applyFill="1" applyBorder="1" applyAlignment="1" applyProtection="1">
      <alignment horizontal="center" wrapText="1"/>
      <protection/>
    </xf>
    <xf numFmtId="193" fontId="24" fillId="0" borderId="14" xfId="0" applyNumberFormat="1" applyFont="1" applyFill="1" applyBorder="1" applyAlignment="1" applyProtection="1">
      <alignment horizontal="center" wrapText="1"/>
      <protection/>
    </xf>
    <xf numFmtId="193" fontId="24" fillId="0" borderId="22" xfId="0" applyNumberFormat="1" applyFont="1" applyFill="1" applyBorder="1" applyAlignment="1" applyProtection="1">
      <alignment horizontal="center" wrapText="1"/>
      <protection/>
    </xf>
    <xf numFmtId="0" fontId="24" fillId="0" borderId="15" xfId="0" applyFont="1" applyFill="1" applyBorder="1" applyAlignment="1" applyProtection="1">
      <alignment horizontal="center"/>
      <protection/>
    </xf>
    <xf numFmtId="0" fontId="25" fillId="0" borderId="12" xfId="0" applyFont="1" applyFill="1" applyBorder="1" applyAlignment="1" applyProtection="1">
      <alignment horizontal="center"/>
      <protection/>
    </xf>
    <xf numFmtId="190" fontId="12" fillId="0" borderId="23" xfId="0" applyNumberFormat="1" applyFont="1" applyFill="1" applyBorder="1" applyAlignment="1">
      <alignment horizontal="center" vertical="center"/>
    </xf>
    <xf numFmtId="0" fontId="12" fillId="0" borderId="21" xfId="0" applyFont="1" applyFill="1" applyBorder="1" applyAlignment="1" applyProtection="1">
      <alignment horizontal="right" vertical="center"/>
      <protection locked="0"/>
    </xf>
    <xf numFmtId="0" fontId="12" fillId="0" borderId="21" xfId="0" applyFont="1" applyFill="1" applyBorder="1" applyAlignment="1" applyProtection="1">
      <alignment horizontal="right" vertical="center"/>
      <protection/>
    </xf>
    <xf numFmtId="0" fontId="22" fillId="0" borderId="24" xfId="0" applyFont="1" applyFill="1" applyBorder="1" applyAlignment="1" applyProtection="1">
      <alignment horizontal="right" vertical="center"/>
      <protection/>
    </xf>
    <xf numFmtId="4" fontId="24" fillId="0" borderId="14" xfId="0" applyNumberFormat="1" applyFont="1" applyFill="1" applyBorder="1" applyAlignment="1" applyProtection="1">
      <alignment horizontal="center" wrapText="1"/>
      <protection/>
    </xf>
    <xf numFmtId="3" fontId="24" fillId="0" borderId="14" xfId="0" applyNumberFormat="1" applyFont="1" applyFill="1" applyBorder="1" applyAlignment="1" applyProtection="1">
      <alignment horizontal="center" wrapText="1"/>
      <protection/>
    </xf>
    <xf numFmtId="2" fontId="24" fillId="0" borderId="14" xfId="0" applyNumberFormat="1" applyFont="1" applyFill="1" applyBorder="1" applyAlignment="1" applyProtection="1">
      <alignment horizontal="center" wrapText="1"/>
      <protection/>
    </xf>
    <xf numFmtId="2" fontId="24" fillId="0" borderId="22" xfId="0" applyNumberFormat="1" applyFont="1" applyFill="1" applyBorder="1" applyAlignment="1" applyProtection="1">
      <alignment horizontal="center" wrapText="1"/>
      <protection/>
    </xf>
    <xf numFmtId="0" fontId="0" fillId="0" borderId="11" xfId="0" applyFont="1" applyFill="1" applyBorder="1" applyAlignment="1" applyProtection="1">
      <alignment vertical="center"/>
      <protection locked="0"/>
    </xf>
    <xf numFmtId="0" fontId="24" fillId="0" borderId="21" xfId="0" applyFont="1" applyFill="1" applyBorder="1" applyAlignment="1" applyProtection="1">
      <alignment horizontal="center"/>
      <protection/>
    </xf>
    <xf numFmtId="0" fontId="37" fillId="0" borderId="21" xfId="0" applyFont="1" applyFill="1" applyBorder="1" applyAlignment="1" applyProtection="1">
      <alignment horizontal="right" vertical="center"/>
      <protection locked="0"/>
    </xf>
    <xf numFmtId="0" fontId="37" fillId="0" borderId="21" xfId="0" applyFont="1" applyFill="1" applyBorder="1" applyAlignment="1" applyProtection="1">
      <alignment horizontal="right" vertical="center"/>
      <protection/>
    </xf>
    <xf numFmtId="0" fontId="38" fillId="0" borderId="11" xfId="0" applyFont="1" applyFill="1" applyBorder="1" applyAlignment="1" applyProtection="1">
      <alignment horizontal="center" vertical="center"/>
      <protection/>
    </xf>
    <xf numFmtId="0" fontId="26" fillId="0" borderId="11"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1" xfId="0" applyFont="1" applyFill="1" applyBorder="1" applyAlignment="1" applyProtection="1">
      <alignment vertical="center"/>
      <protection locked="0"/>
    </xf>
    <xf numFmtId="0" fontId="26" fillId="0" borderId="25" xfId="0" applyFont="1" applyFill="1" applyBorder="1" applyAlignment="1" applyProtection="1">
      <alignment horizontal="right" vertical="center"/>
      <protection/>
    </xf>
    <xf numFmtId="0" fontId="26" fillId="0" borderId="26" xfId="0" applyFont="1" applyFill="1" applyBorder="1" applyAlignment="1" applyProtection="1">
      <alignment horizontal="right" vertical="center"/>
      <protection/>
    </xf>
    <xf numFmtId="4" fontId="39" fillId="0" borderId="11" xfId="43" applyNumberFormat="1" applyFont="1" applyFill="1" applyBorder="1" applyAlignment="1" applyProtection="1">
      <alignment horizontal="right" vertical="center"/>
      <protection/>
    </xf>
    <xf numFmtId="3" fontId="39" fillId="0" borderId="11" xfId="43" applyNumberFormat="1" applyFont="1" applyFill="1" applyBorder="1" applyAlignment="1" applyProtection="1">
      <alignment horizontal="right" vertical="center"/>
      <protection/>
    </xf>
    <xf numFmtId="192" fontId="39" fillId="0" borderId="11" xfId="67" applyNumberFormat="1" applyFont="1" applyFill="1" applyBorder="1" applyAlignment="1" applyProtection="1">
      <alignment vertical="center"/>
      <protection/>
    </xf>
    <xf numFmtId="190" fontId="37" fillId="0" borderId="11" xfId="0" applyNumberFormat="1" applyFont="1" applyFill="1" applyBorder="1" applyAlignment="1">
      <alignment horizontal="center" vertical="center"/>
    </xf>
    <xf numFmtId="0" fontId="37" fillId="0" borderId="11" xfId="0" applyFont="1" applyFill="1" applyBorder="1" applyAlignment="1">
      <alignment horizontal="left" vertical="center"/>
    </xf>
    <xf numFmtId="0" fontId="37" fillId="0" borderId="11" xfId="0" applyFont="1" applyFill="1" applyBorder="1" applyAlignment="1">
      <alignment horizontal="right" vertical="center"/>
    </xf>
    <xf numFmtId="4" fontId="37" fillId="0" borderId="11" xfId="43" applyNumberFormat="1" applyFont="1" applyFill="1" applyBorder="1" applyAlignment="1">
      <alignment horizontal="right" vertical="center"/>
    </xf>
    <xf numFmtId="3" fontId="37" fillId="0" borderId="11" xfId="43" applyNumberFormat="1" applyFont="1" applyFill="1" applyBorder="1" applyAlignment="1">
      <alignment horizontal="right" vertical="center"/>
    </xf>
    <xf numFmtId="4" fontId="37" fillId="0" borderId="11" xfId="43" applyNumberFormat="1" applyFont="1" applyFill="1" applyBorder="1" applyAlignment="1" applyProtection="1">
      <alignment horizontal="right" vertical="center"/>
      <protection/>
    </xf>
    <xf numFmtId="3" fontId="37" fillId="0" borderId="11" xfId="43" applyNumberFormat="1" applyFont="1" applyFill="1" applyBorder="1" applyAlignment="1" applyProtection="1">
      <alignment horizontal="right" vertical="center"/>
      <protection/>
    </xf>
    <xf numFmtId="2" fontId="37" fillId="0" borderId="11" xfId="43" applyNumberFormat="1" applyFont="1" applyFill="1" applyBorder="1" applyAlignment="1">
      <alignment horizontal="right" vertical="center"/>
    </xf>
    <xf numFmtId="192" fontId="37" fillId="0" borderId="11" xfId="67" applyNumberFormat="1" applyFont="1" applyFill="1" applyBorder="1" applyAlignment="1" applyProtection="1">
      <alignment vertical="center"/>
      <protection/>
    </xf>
    <xf numFmtId="4" fontId="37" fillId="0" borderId="11" xfId="0" applyNumberFormat="1" applyFont="1" applyFill="1" applyBorder="1" applyAlignment="1">
      <alignment horizontal="right" vertical="center"/>
    </xf>
    <xf numFmtId="3" fontId="37" fillId="0" borderId="11" xfId="43" applyNumberFormat="1" applyFont="1" applyFill="1" applyBorder="1" applyAlignment="1" applyProtection="1">
      <alignment horizontal="right" vertical="center"/>
      <protection locked="0"/>
    </xf>
    <xf numFmtId="0" fontId="37" fillId="0" borderId="11" xfId="0" applyFont="1" applyFill="1" applyBorder="1" applyAlignment="1" applyProtection="1">
      <alignment horizontal="left" vertical="center"/>
      <protection locked="0"/>
    </xf>
    <xf numFmtId="190" fontId="37" fillId="0" borderId="11" xfId="0" applyNumberFormat="1" applyFont="1" applyFill="1" applyBorder="1" applyAlignment="1" applyProtection="1">
      <alignment horizontal="center" vertical="center"/>
      <protection locked="0"/>
    </xf>
    <xf numFmtId="0" fontId="37" fillId="0" borderId="11" xfId="0" applyFont="1" applyFill="1" applyBorder="1" applyAlignment="1" applyProtection="1">
      <alignment horizontal="right" vertical="center"/>
      <protection locked="0"/>
    </xf>
    <xf numFmtId="4" fontId="37" fillId="0" borderId="11" xfId="40" applyNumberFormat="1" applyFont="1" applyFill="1" applyBorder="1" applyAlignment="1" applyProtection="1">
      <alignment horizontal="right" vertical="center"/>
      <protection locked="0"/>
    </xf>
    <xf numFmtId="3" fontId="37" fillId="0" borderId="11" xfId="40" applyNumberFormat="1" applyFont="1" applyFill="1" applyBorder="1" applyAlignment="1" applyProtection="1">
      <alignment horizontal="right" vertical="center"/>
      <protection locked="0"/>
    </xf>
    <xf numFmtId="4" fontId="37" fillId="0" borderId="11" xfId="40" applyNumberFormat="1" applyFont="1" applyFill="1" applyBorder="1" applyAlignment="1" applyProtection="1">
      <alignment horizontal="right" vertical="center"/>
      <protection/>
    </xf>
    <xf numFmtId="3" fontId="37" fillId="0" borderId="11" xfId="40" applyNumberFormat="1" applyFont="1" applyFill="1" applyBorder="1" applyAlignment="1" applyProtection="1">
      <alignment horizontal="right" vertical="center"/>
      <protection/>
    </xf>
    <xf numFmtId="3" fontId="37" fillId="0" borderId="11" xfId="67" applyNumberFormat="1" applyFont="1" applyFill="1" applyBorder="1" applyAlignment="1" applyProtection="1">
      <alignment horizontal="right" vertical="center"/>
      <protection/>
    </xf>
    <xf numFmtId="2" fontId="37" fillId="0" borderId="11" xfId="67" applyNumberFormat="1" applyFont="1" applyFill="1" applyBorder="1" applyAlignment="1" applyProtection="1">
      <alignment horizontal="right" vertical="center"/>
      <protection/>
    </xf>
    <xf numFmtId="3" fontId="37" fillId="0" borderId="11" xfId="68" applyNumberFormat="1" applyFont="1" applyFill="1" applyBorder="1" applyAlignment="1" applyProtection="1">
      <alignment horizontal="right" vertical="center"/>
      <protection/>
    </xf>
    <xf numFmtId="3" fontId="37" fillId="0" borderId="11" xfId="0" applyNumberFormat="1" applyFont="1" applyFill="1" applyBorder="1" applyAlignment="1">
      <alignment horizontal="right" vertical="center"/>
    </xf>
    <xf numFmtId="4" fontId="37" fillId="0" borderId="11" xfId="40" applyNumberFormat="1" applyFont="1" applyFill="1" applyBorder="1" applyAlignment="1">
      <alignment horizontal="right" vertical="center"/>
    </xf>
    <xf numFmtId="3" fontId="37" fillId="0" borderId="11" xfId="40" applyNumberFormat="1" applyFont="1" applyFill="1" applyBorder="1" applyAlignment="1">
      <alignment horizontal="right" vertical="center"/>
    </xf>
    <xf numFmtId="190" fontId="39" fillId="0" borderId="11" xfId="0" applyNumberFormat="1" applyFont="1" applyFill="1" applyBorder="1" applyAlignment="1">
      <alignment horizontal="center" vertical="center"/>
    </xf>
    <xf numFmtId="0" fontId="39" fillId="0" borderId="11" xfId="0" applyFont="1" applyFill="1" applyBorder="1" applyAlignment="1">
      <alignment horizontal="left" vertical="center"/>
    </xf>
    <xf numFmtId="0" fontId="39" fillId="0" borderId="11" xfId="0" applyFont="1" applyFill="1" applyBorder="1" applyAlignment="1">
      <alignment horizontal="right" vertical="center"/>
    </xf>
    <xf numFmtId="4" fontId="39" fillId="0" borderId="11" xfId="43" applyNumberFormat="1" applyFont="1" applyFill="1" applyBorder="1" applyAlignment="1">
      <alignment horizontal="right" vertical="center"/>
    </xf>
    <xf numFmtId="3" fontId="39" fillId="0" borderId="11" xfId="43" applyNumberFormat="1" applyFont="1" applyFill="1" applyBorder="1" applyAlignment="1">
      <alignment horizontal="right" vertical="center"/>
    </xf>
    <xf numFmtId="2" fontId="39" fillId="0" borderId="11" xfId="43" applyNumberFormat="1" applyFont="1" applyFill="1" applyBorder="1" applyAlignment="1">
      <alignment horizontal="right" vertical="center"/>
    </xf>
    <xf numFmtId="4" fontId="39" fillId="0" borderId="11" xfId="0" applyNumberFormat="1" applyFont="1" applyFill="1" applyBorder="1" applyAlignment="1">
      <alignment horizontal="right" vertical="center"/>
    </xf>
    <xf numFmtId="3" fontId="39" fillId="0" borderId="11" xfId="43" applyNumberFormat="1" applyFont="1" applyFill="1" applyBorder="1" applyAlignment="1" applyProtection="1">
      <alignment horizontal="right" vertical="center"/>
      <protection locked="0"/>
    </xf>
    <xf numFmtId="2" fontId="37" fillId="0" borderId="11" xfId="40" applyNumberFormat="1" applyFont="1" applyFill="1" applyBorder="1" applyAlignment="1">
      <alignment horizontal="right" vertical="center"/>
    </xf>
    <xf numFmtId="0" fontId="39" fillId="0" borderId="11" xfId="0" applyNumberFormat="1" applyFont="1" applyFill="1" applyBorder="1" applyAlignment="1">
      <alignment horizontal="left" vertical="center"/>
    </xf>
    <xf numFmtId="0" fontId="39" fillId="0" borderId="11" xfId="0" applyNumberFormat="1" applyFont="1" applyFill="1" applyBorder="1" applyAlignment="1">
      <alignment horizontal="right" vertical="center"/>
    </xf>
    <xf numFmtId="4" fontId="39" fillId="0" borderId="11" xfId="40" applyNumberFormat="1" applyFont="1" applyFill="1" applyBorder="1" applyAlignment="1">
      <alignment horizontal="right" vertical="center"/>
    </xf>
    <xf numFmtId="3" fontId="39" fillId="0" borderId="11" xfId="40" applyNumberFormat="1" applyFont="1" applyFill="1" applyBorder="1" applyAlignment="1">
      <alignment horizontal="right" vertical="center"/>
    </xf>
    <xf numFmtId="2" fontId="39" fillId="0" borderId="11" xfId="40" applyNumberFormat="1" applyFont="1" applyFill="1" applyBorder="1" applyAlignment="1">
      <alignment horizontal="right" vertical="center"/>
    </xf>
    <xf numFmtId="49" fontId="37" fillId="0" borderId="11" xfId="0" applyNumberFormat="1" applyFont="1" applyFill="1" applyBorder="1" applyAlignment="1" applyProtection="1">
      <alignment horizontal="left" vertical="center"/>
      <protection locked="0"/>
    </xf>
    <xf numFmtId="0" fontId="37" fillId="0" borderId="11" xfId="0" applyNumberFormat="1" applyFont="1" applyFill="1" applyBorder="1" applyAlignment="1" applyProtection="1">
      <alignment horizontal="right" vertical="center"/>
      <protection locked="0"/>
    </xf>
    <xf numFmtId="190" fontId="37" fillId="0" borderId="11" xfId="0" applyNumberFormat="1" applyFont="1" applyFill="1" applyBorder="1" applyAlignment="1" applyProtection="1">
      <alignment horizontal="left" vertical="center"/>
      <protection locked="0"/>
    </xf>
    <xf numFmtId="2" fontId="37" fillId="0" borderId="11" xfId="68" applyNumberFormat="1" applyFont="1" applyFill="1" applyBorder="1" applyAlignment="1" applyProtection="1">
      <alignment horizontal="right" vertical="center"/>
      <protection/>
    </xf>
    <xf numFmtId="4" fontId="37" fillId="0" borderId="11" xfId="0" applyNumberFormat="1" applyFont="1" applyFill="1" applyBorder="1" applyAlignment="1" applyProtection="1">
      <alignment horizontal="right" vertical="center"/>
      <protection locked="0"/>
    </xf>
    <xf numFmtId="3" fontId="37" fillId="0" borderId="11" xfId="0" applyNumberFormat="1" applyFont="1" applyFill="1" applyBorder="1" applyAlignment="1" applyProtection="1">
      <alignment horizontal="right" vertical="center"/>
      <protection locked="0"/>
    </xf>
    <xf numFmtId="2" fontId="37" fillId="0" borderId="11" xfId="0" applyNumberFormat="1" applyFont="1" applyFill="1" applyBorder="1" applyAlignment="1" applyProtection="1">
      <alignment horizontal="right" vertical="center"/>
      <protection locked="0"/>
    </xf>
    <xf numFmtId="0" fontId="37" fillId="0" borderId="11" xfId="0" applyFont="1" applyFill="1" applyBorder="1" applyAlignment="1">
      <alignment horizontal="left" vertical="center"/>
    </xf>
    <xf numFmtId="4" fontId="37" fillId="0" borderId="11" xfId="52" applyNumberFormat="1" applyFont="1" applyFill="1" applyBorder="1" applyAlignment="1" applyProtection="1">
      <alignment horizontal="right" vertical="center"/>
      <protection/>
    </xf>
    <xf numFmtId="3" fontId="37" fillId="0" borderId="11" xfId="52" applyNumberFormat="1" applyFont="1" applyFill="1" applyBorder="1" applyAlignment="1" applyProtection="1">
      <alignment horizontal="right" vertical="center"/>
      <protection/>
    </xf>
    <xf numFmtId="3" fontId="37" fillId="0" borderId="11" xfId="0" applyNumberFormat="1" applyFont="1" applyFill="1" applyBorder="1" applyAlignment="1" applyProtection="1">
      <alignment horizontal="right" vertical="center"/>
      <protection/>
    </xf>
    <xf numFmtId="2" fontId="37" fillId="0" borderId="11" xfId="0" applyNumberFormat="1" applyFont="1" applyFill="1" applyBorder="1" applyAlignment="1" applyProtection="1">
      <alignment horizontal="right" vertical="center"/>
      <protection/>
    </xf>
    <xf numFmtId="4" fontId="37" fillId="0" borderId="11" xfId="52" applyNumberFormat="1" applyFont="1" applyFill="1" applyBorder="1" applyAlignment="1" applyProtection="1">
      <alignment horizontal="right" vertical="center"/>
      <protection locked="0"/>
    </xf>
    <xf numFmtId="3" fontId="37" fillId="0" borderId="11" xfId="52" applyNumberFormat="1" applyFont="1" applyFill="1" applyBorder="1" applyAlignment="1" applyProtection="1">
      <alignment horizontal="right" vertical="center"/>
      <protection locked="0"/>
    </xf>
    <xf numFmtId="4" fontId="37" fillId="0" borderId="11" xfId="42" applyNumberFormat="1" applyFont="1" applyFill="1" applyBorder="1" applyAlignment="1" applyProtection="1">
      <alignment horizontal="right" vertical="center"/>
      <protection locked="0"/>
    </xf>
    <xf numFmtId="4" fontId="37" fillId="0" borderId="11" xfId="42" applyNumberFormat="1" applyFont="1" applyFill="1" applyBorder="1" applyAlignment="1" applyProtection="1">
      <alignment horizontal="right" vertical="center"/>
      <protection/>
    </xf>
    <xf numFmtId="190" fontId="37" fillId="0" borderId="11" xfId="0" applyNumberFormat="1" applyFont="1" applyFill="1" applyBorder="1" applyAlignment="1">
      <alignment horizontal="center" vertical="center"/>
    </xf>
    <xf numFmtId="0" fontId="37" fillId="0" borderId="11" xfId="0" applyFont="1" applyFill="1" applyBorder="1" applyAlignment="1">
      <alignment horizontal="right" vertical="center"/>
    </xf>
    <xf numFmtId="4" fontId="37" fillId="0" borderId="11" xfId="0" applyNumberFormat="1" applyFont="1" applyFill="1" applyBorder="1" applyAlignment="1">
      <alignment horizontal="right" vertical="center"/>
    </xf>
    <xf numFmtId="3" fontId="37" fillId="0" borderId="11" xfId="0" applyNumberFormat="1" applyFont="1" applyFill="1" applyBorder="1" applyAlignment="1">
      <alignment horizontal="right" vertical="center"/>
    </xf>
    <xf numFmtId="2" fontId="37" fillId="0" borderId="11" xfId="0" applyNumberFormat="1" applyFont="1" applyFill="1" applyBorder="1" applyAlignment="1">
      <alignment horizontal="right" vertical="center"/>
    </xf>
    <xf numFmtId="0" fontId="39" fillId="0" borderId="11" xfId="0" applyFont="1" applyFill="1" applyBorder="1" applyAlignment="1">
      <alignment horizontal="left" vertical="center"/>
    </xf>
    <xf numFmtId="190" fontId="39" fillId="0" borderId="11" xfId="0" applyNumberFormat="1" applyFont="1" applyFill="1" applyBorder="1" applyAlignment="1">
      <alignment horizontal="center" vertical="center"/>
    </xf>
    <xf numFmtId="0" fontId="39" fillId="0" borderId="11" xfId="0" applyFont="1" applyFill="1" applyBorder="1" applyAlignment="1">
      <alignment horizontal="right" vertical="center"/>
    </xf>
    <xf numFmtId="4" fontId="39" fillId="0" borderId="11" xfId="0" applyNumberFormat="1" applyFont="1" applyFill="1" applyBorder="1" applyAlignment="1">
      <alignment horizontal="right" vertical="center"/>
    </xf>
    <xf numFmtId="3" fontId="39" fillId="0" borderId="11" xfId="0" applyNumberFormat="1" applyFont="1" applyFill="1" applyBorder="1" applyAlignment="1">
      <alignment horizontal="right" vertical="center"/>
    </xf>
    <xf numFmtId="2" fontId="39" fillId="0" borderId="11" xfId="0" applyNumberFormat="1" applyFont="1" applyFill="1" applyBorder="1" applyAlignment="1">
      <alignment horizontal="right" vertical="center"/>
    </xf>
    <xf numFmtId="204" fontId="39" fillId="0" borderId="27" xfId="0" applyNumberFormat="1" applyFont="1" applyFill="1" applyBorder="1" applyAlignment="1">
      <alignment horizontal="left" vertical="center"/>
    </xf>
    <xf numFmtId="190" fontId="39" fillId="0" borderId="28" xfId="0" applyNumberFormat="1" applyFont="1" applyFill="1" applyBorder="1" applyAlignment="1">
      <alignment horizontal="center" vertical="center"/>
    </xf>
    <xf numFmtId="0" fontId="39" fillId="0" borderId="28" xfId="0" applyFont="1" applyFill="1" applyBorder="1" applyAlignment="1">
      <alignment horizontal="left" vertical="center"/>
    </xf>
    <xf numFmtId="0" fontId="39" fillId="0" borderId="28" xfId="0" applyFont="1" applyFill="1" applyBorder="1" applyAlignment="1">
      <alignment horizontal="right" vertical="center"/>
    </xf>
    <xf numFmtId="4" fontId="39" fillId="0" borderId="28" xfId="43" applyNumberFormat="1" applyFont="1" applyFill="1" applyBorder="1" applyAlignment="1">
      <alignment horizontal="right" vertical="center"/>
    </xf>
    <xf numFmtId="3" fontId="39" fillId="0" borderId="28" xfId="43" applyNumberFormat="1" applyFont="1" applyFill="1" applyBorder="1" applyAlignment="1">
      <alignment horizontal="right" vertical="center"/>
    </xf>
    <xf numFmtId="4" fontId="39" fillId="0" borderId="28" xfId="43" applyNumberFormat="1" applyFont="1" applyFill="1" applyBorder="1" applyAlignment="1" applyProtection="1">
      <alignment horizontal="right" vertical="center"/>
      <protection/>
    </xf>
    <xf numFmtId="3" fontId="39" fillId="0" borderId="28" xfId="43" applyNumberFormat="1" applyFont="1" applyFill="1" applyBorder="1" applyAlignment="1" applyProtection="1">
      <alignment horizontal="right" vertical="center"/>
      <protection/>
    </xf>
    <xf numFmtId="2" fontId="39" fillId="0" borderId="28" xfId="43" applyNumberFormat="1" applyFont="1" applyFill="1" applyBorder="1" applyAlignment="1">
      <alignment horizontal="right" vertical="center"/>
    </xf>
    <xf numFmtId="192" fontId="39" fillId="0" borderId="28" xfId="67" applyNumberFormat="1" applyFont="1" applyFill="1" applyBorder="1" applyAlignment="1" applyProtection="1">
      <alignment vertical="center"/>
      <protection/>
    </xf>
    <xf numFmtId="4" fontId="39" fillId="0" borderId="28" xfId="0" applyNumberFormat="1" applyFont="1" applyFill="1" applyBorder="1" applyAlignment="1">
      <alignment horizontal="right" vertical="center"/>
    </xf>
    <xf numFmtId="3" fontId="39" fillId="0" borderId="28" xfId="43" applyNumberFormat="1" applyFont="1" applyFill="1" applyBorder="1" applyAlignment="1" applyProtection="1">
      <alignment horizontal="right" vertical="center"/>
      <protection locked="0"/>
    </xf>
    <xf numFmtId="2" fontId="39" fillId="0" borderId="29" xfId="0" applyNumberFormat="1" applyFont="1" applyFill="1" applyBorder="1" applyAlignment="1">
      <alignment horizontal="right" vertical="center"/>
    </xf>
    <xf numFmtId="204" fontId="37" fillId="0" borderId="30" xfId="0" applyNumberFormat="1" applyFont="1" applyFill="1" applyBorder="1" applyAlignment="1">
      <alignment horizontal="left" vertical="center"/>
    </xf>
    <xf numFmtId="2" fontId="37" fillId="0" borderId="31" xfId="0" applyNumberFormat="1" applyFont="1" applyFill="1" applyBorder="1" applyAlignment="1">
      <alignment horizontal="right" vertical="center"/>
    </xf>
    <xf numFmtId="2" fontId="39" fillId="0" borderId="31" xfId="0" applyNumberFormat="1" applyFont="1" applyFill="1" applyBorder="1" applyAlignment="1">
      <alignment horizontal="right" vertical="center"/>
    </xf>
    <xf numFmtId="0" fontId="37" fillId="0" borderId="30" xfId="0" applyFont="1" applyFill="1" applyBorder="1" applyAlignment="1" applyProtection="1">
      <alignment horizontal="left" vertical="center"/>
      <protection locked="0"/>
    </xf>
    <xf numFmtId="2" fontId="37" fillId="0" borderId="31" xfId="40" applyNumberFormat="1" applyFont="1" applyFill="1" applyBorder="1" applyAlignment="1" applyProtection="1">
      <alignment horizontal="right" vertical="center"/>
      <protection locked="0"/>
    </xf>
    <xf numFmtId="2" fontId="37" fillId="0" borderId="31" xfId="67" applyNumberFormat="1" applyFont="1" applyFill="1" applyBorder="1" applyAlignment="1" applyProtection="1">
      <alignment horizontal="right" vertical="center"/>
      <protection/>
    </xf>
    <xf numFmtId="0" fontId="37" fillId="0" borderId="30" xfId="0" applyFont="1" applyFill="1" applyBorder="1" applyAlignment="1">
      <alignment horizontal="left" vertical="center"/>
    </xf>
    <xf numFmtId="204" fontId="39" fillId="0" borderId="30" xfId="0" applyNumberFormat="1" applyFont="1" applyFill="1" applyBorder="1" applyAlignment="1">
      <alignment horizontal="left" vertical="center"/>
    </xf>
    <xf numFmtId="0" fontId="37" fillId="0" borderId="30" xfId="54" applyFont="1" applyFill="1" applyBorder="1" applyAlignment="1">
      <alignment horizontal="left" vertical="center"/>
      <protection/>
    </xf>
    <xf numFmtId="2" fontId="37" fillId="0" borderId="31" xfId="40" applyNumberFormat="1" applyFont="1" applyFill="1" applyBorder="1" applyAlignment="1">
      <alignment horizontal="right" vertical="center"/>
    </xf>
    <xf numFmtId="0" fontId="37" fillId="0" borderId="30" xfId="54" applyFont="1" applyFill="1" applyBorder="1" applyAlignment="1">
      <alignment horizontal="left" vertical="center"/>
      <protection/>
    </xf>
    <xf numFmtId="0" fontId="39" fillId="0" borderId="30" xfId="0" applyNumberFormat="1" applyFont="1" applyFill="1" applyBorder="1" applyAlignment="1">
      <alignment horizontal="left" vertical="center"/>
    </xf>
    <xf numFmtId="0" fontId="37" fillId="0" borderId="30" xfId="0" applyNumberFormat="1" applyFont="1" applyFill="1" applyBorder="1" applyAlignment="1" applyProtection="1">
      <alignment horizontal="left" vertical="center"/>
      <protection locked="0"/>
    </xf>
    <xf numFmtId="2" fontId="37" fillId="0" borderId="31" xfId="68" applyNumberFormat="1" applyFont="1" applyFill="1" applyBorder="1" applyAlignment="1" applyProtection="1">
      <alignment horizontal="right" vertical="center"/>
      <protection/>
    </xf>
    <xf numFmtId="2" fontId="37" fillId="0" borderId="31" xfId="0" applyNumberFormat="1" applyFont="1" applyFill="1" applyBorder="1" applyAlignment="1" applyProtection="1">
      <alignment horizontal="right" vertical="center"/>
      <protection locked="0"/>
    </xf>
    <xf numFmtId="0" fontId="37" fillId="0" borderId="30" xfId="0" applyFont="1" applyFill="1" applyBorder="1" applyAlignment="1">
      <alignment horizontal="left" vertical="center"/>
    </xf>
    <xf numFmtId="2" fontId="37" fillId="0" borderId="31" xfId="52" applyNumberFormat="1" applyFont="1" applyFill="1" applyBorder="1" applyAlignment="1" applyProtection="1">
      <alignment horizontal="right" vertical="center"/>
      <protection/>
    </xf>
    <xf numFmtId="2" fontId="37" fillId="0" borderId="31" xfId="0" applyNumberFormat="1" applyFont="1" applyFill="1" applyBorder="1" applyAlignment="1">
      <alignment horizontal="right" vertical="center"/>
    </xf>
    <xf numFmtId="0" fontId="39" fillId="0" borderId="30" xfId="0" applyFont="1" applyFill="1" applyBorder="1" applyAlignment="1">
      <alignment horizontal="left" vertical="center"/>
    </xf>
    <xf numFmtId="2" fontId="39" fillId="0" borderId="31" xfId="0" applyNumberFormat="1" applyFont="1" applyFill="1" applyBorder="1" applyAlignment="1">
      <alignment horizontal="right" vertical="center"/>
    </xf>
    <xf numFmtId="0" fontId="37" fillId="0" borderId="32" xfId="0" applyFont="1" applyFill="1" applyBorder="1" applyAlignment="1" applyProtection="1">
      <alignment horizontal="left" vertical="center"/>
      <protection locked="0"/>
    </xf>
    <xf numFmtId="190" fontId="37" fillId="0" borderId="14" xfId="0" applyNumberFormat="1" applyFont="1" applyFill="1" applyBorder="1" applyAlignment="1" applyProtection="1">
      <alignment horizontal="center" vertical="center"/>
      <protection locked="0"/>
    </xf>
    <xf numFmtId="0" fontId="37" fillId="0" borderId="14" xfId="0" applyFont="1" applyFill="1" applyBorder="1" applyAlignment="1" applyProtection="1">
      <alignment horizontal="left" vertical="center"/>
      <protection locked="0"/>
    </xf>
    <xf numFmtId="0" fontId="37" fillId="0" borderId="14" xfId="0" applyFont="1" applyFill="1" applyBorder="1" applyAlignment="1" applyProtection="1">
      <alignment horizontal="right" vertical="center"/>
      <protection locked="0"/>
    </xf>
    <xf numFmtId="4" fontId="37" fillId="0" borderId="14" xfId="40" applyNumberFormat="1" applyFont="1" applyFill="1" applyBorder="1" applyAlignment="1" applyProtection="1">
      <alignment horizontal="right" vertical="center"/>
      <protection locked="0"/>
    </xf>
    <xf numFmtId="3" fontId="37" fillId="0" borderId="14" xfId="40" applyNumberFormat="1" applyFont="1" applyFill="1" applyBorder="1" applyAlignment="1" applyProtection="1">
      <alignment horizontal="right" vertical="center"/>
      <protection locked="0"/>
    </xf>
    <xf numFmtId="4" fontId="37" fillId="0" borderId="14" xfId="40" applyNumberFormat="1" applyFont="1" applyFill="1" applyBorder="1" applyAlignment="1" applyProtection="1">
      <alignment horizontal="right" vertical="center"/>
      <protection/>
    </xf>
    <xf numFmtId="3" fontId="37" fillId="0" borderId="14" xfId="40" applyNumberFormat="1" applyFont="1" applyFill="1" applyBorder="1" applyAlignment="1" applyProtection="1">
      <alignment horizontal="right" vertical="center"/>
      <protection/>
    </xf>
    <xf numFmtId="3" fontId="37" fillId="0" borderId="14" xfId="67" applyNumberFormat="1" applyFont="1" applyFill="1" applyBorder="1" applyAlignment="1" applyProtection="1">
      <alignment horizontal="right" vertical="center"/>
      <protection/>
    </xf>
    <xf numFmtId="2" fontId="37" fillId="0" borderId="14" xfId="67" applyNumberFormat="1" applyFont="1" applyFill="1" applyBorder="1" applyAlignment="1" applyProtection="1">
      <alignment horizontal="right" vertical="center"/>
      <protection/>
    </xf>
    <xf numFmtId="192" fontId="37" fillId="0" borderId="14" xfId="67" applyNumberFormat="1" applyFont="1" applyFill="1" applyBorder="1" applyAlignment="1" applyProtection="1">
      <alignment vertical="center"/>
      <protection/>
    </xf>
    <xf numFmtId="2" fontId="37" fillId="0" borderId="22" xfId="40" applyNumberFormat="1" applyFont="1" applyFill="1" applyBorder="1" applyAlignment="1" applyProtection="1">
      <alignment horizontal="right" vertical="center"/>
      <protection locked="0"/>
    </xf>
    <xf numFmtId="0" fontId="37" fillId="0" borderId="33" xfId="0" applyFont="1" applyFill="1" applyBorder="1" applyAlignment="1" applyProtection="1">
      <alignment horizontal="left" vertical="center"/>
      <protection locked="0"/>
    </xf>
    <xf numFmtId="190" fontId="37" fillId="0" borderId="10" xfId="0" applyNumberFormat="1" applyFont="1" applyFill="1" applyBorder="1" applyAlignment="1" applyProtection="1">
      <alignment horizontal="center" vertical="center"/>
      <protection locked="0"/>
    </xf>
    <xf numFmtId="0" fontId="37" fillId="0" borderId="10" xfId="0" applyFont="1" applyFill="1" applyBorder="1" applyAlignment="1" applyProtection="1">
      <alignment horizontal="left" vertical="center"/>
      <protection locked="0"/>
    </xf>
    <xf numFmtId="0" fontId="37" fillId="0" borderId="10" xfId="0" applyFont="1" applyFill="1" applyBorder="1" applyAlignment="1" applyProtection="1">
      <alignment horizontal="right" vertical="center"/>
      <protection locked="0"/>
    </xf>
    <xf numFmtId="4" fontId="37" fillId="0" borderId="10" xfId="40" applyNumberFormat="1" applyFont="1" applyFill="1" applyBorder="1" applyAlignment="1" applyProtection="1">
      <alignment horizontal="right" vertical="center"/>
      <protection locked="0"/>
    </xf>
    <xf numFmtId="3" fontId="37" fillId="0" borderId="10" xfId="40" applyNumberFormat="1" applyFont="1" applyFill="1" applyBorder="1" applyAlignment="1" applyProtection="1">
      <alignment horizontal="right" vertical="center"/>
      <protection locked="0"/>
    </xf>
    <xf numFmtId="4" fontId="37" fillId="0" borderId="10" xfId="40" applyNumberFormat="1" applyFont="1" applyFill="1" applyBorder="1" applyAlignment="1" applyProtection="1">
      <alignment horizontal="right" vertical="center"/>
      <protection/>
    </xf>
    <xf numFmtId="3" fontId="37" fillId="0" borderId="10" xfId="40" applyNumberFormat="1" applyFont="1" applyFill="1" applyBorder="1" applyAlignment="1" applyProtection="1">
      <alignment horizontal="right" vertical="center"/>
      <protection/>
    </xf>
    <xf numFmtId="3" fontId="37" fillId="0" borderId="10" xfId="67" applyNumberFormat="1" applyFont="1" applyFill="1" applyBorder="1" applyAlignment="1" applyProtection="1">
      <alignment horizontal="right" vertical="center"/>
      <protection/>
    </xf>
    <xf numFmtId="2" fontId="37" fillId="0" borderId="10" xfId="67" applyNumberFormat="1" applyFont="1" applyFill="1" applyBorder="1" applyAlignment="1" applyProtection="1">
      <alignment horizontal="right" vertical="center"/>
      <protection/>
    </xf>
    <xf numFmtId="192" fontId="37" fillId="0" borderId="10" xfId="67" applyNumberFormat="1" applyFont="1" applyFill="1" applyBorder="1" applyAlignment="1" applyProtection="1">
      <alignment vertical="center"/>
      <protection/>
    </xf>
    <xf numFmtId="2" fontId="37" fillId="0" borderId="34" xfId="40" applyNumberFormat="1" applyFont="1" applyFill="1" applyBorder="1" applyAlignment="1" applyProtection="1">
      <alignment horizontal="right" vertical="center"/>
      <protection locked="0"/>
    </xf>
    <xf numFmtId="204" fontId="39" fillId="0" borderId="35" xfId="0" applyNumberFormat="1" applyFont="1" applyFill="1" applyBorder="1" applyAlignment="1">
      <alignment horizontal="left" vertical="center"/>
    </xf>
    <xf numFmtId="190" fontId="39" fillId="0" borderId="36" xfId="0" applyNumberFormat="1" applyFont="1" applyFill="1" applyBorder="1" applyAlignment="1">
      <alignment horizontal="center" vertical="center"/>
    </xf>
    <xf numFmtId="0" fontId="39" fillId="0" borderId="36" xfId="0" applyFont="1" applyFill="1" applyBorder="1" applyAlignment="1">
      <alignment horizontal="left" vertical="center"/>
    </xf>
    <xf numFmtId="0" fontId="39" fillId="0" borderId="36" xfId="0" applyFont="1" applyFill="1" applyBorder="1" applyAlignment="1">
      <alignment horizontal="right" vertical="center"/>
    </xf>
    <xf numFmtId="4" fontId="39" fillId="0" borderId="36" xfId="43" applyNumberFormat="1" applyFont="1" applyFill="1" applyBorder="1" applyAlignment="1">
      <alignment horizontal="right" vertical="center"/>
    </xf>
    <xf numFmtId="3" fontId="39" fillId="0" borderId="36" xfId="43" applyNumberFormat="1" applyFont="1" applyFill="1" applyBorder="1" applyAlignment="1">
      <alignment horizontal="right" vertical="center"/>
    </xf>
    <xf numFmtId="4" fontId="39" fillId="0" borderId="36" xfId="43" applyNumberFormat="1" applyFont="1" applyFill="1" applyBorder="1" applyAlignment="1" applyProtection="1">
      <alignment horizontal="right" vertical="center"/>
      <protection/>
    </xf>
    <xf numFmtId="3" fontId="39" fillId="0" borderId="36" xfId="43" applyNumberFormat="1" applyFont="1" applyFill="1" applyBorder="1" applyAlignment="1" applyProtection="1">
      <alignment horizontal="right" vertical="center"/>
      <protection/>
    </xf>
    <xf numFmtId="2" fontId="39" fillId="0" borderId="36" xfId="43" applyNumberFormat="1" applyFont="1" applyFill="1" applyBorder="1" applyAlignment="1">
      <alignment horizontal="right" vertical="center"/>
    </xf>
    <xf numFmtId="192" fontId="39" fillId="0" borderId="36" xfId="67" applyNumberFormat="1" applyFont="1" applyFill="1" applyBorder="1" applyAlignment="1" applyProtection="1">
      <alignment vertical="center"/>
      <protection/>
    </xf>
    <xf numFmtId="4" fontId="39" fillId="0" borderId="36" xfId="0" applyNumberFormat="1" applyFont="1" applyFill="1" applyBorder="1" applyAlignment="1">
      <alignment horizontal="right" vertical="center"/>
    </xf>
    <xf numFmtId="3" fontId="39" fillId="0" borderId="36" xfId="43" applyNumberFormat="1" applyFont="1" applyFill="1" applyBorder="1" applyAlignment="1" applyProtection="1">
      <alignment horizontal="right" vertical="center"/>
      <protection locked="0"/>
    </xf>
    <xf numFmtId="2" fontId="39" fillId="0" borderId="37" xfId="0" applyNumberFormat="1" applyFont="1" applyFill="1" applyBorder="1" applyAlignment="1">
      <alignment horizontal="right" vertical="center"/>
    </xf>
    <xf numFmtId="3" fontId="37" fillId="0" borderId="14" xfId="68" applyNumberFormat="1" applyFont="1" applyFill="1" applyBorder="1" applyAlignment="1" applyProtection="1">
      <alignment horizontal="right" vertical="center"/>
      <protection/>
    </xf>
    <xf numFmtId="3" fontId="37" fillId="0" borderId="14" xfId="0" applyNumberFormat="1" applyFont="1" applyFill="1" applyBorder="1" applyAlignment="1">
      <alignment horizontal="right" vertical="center"/>
    </xf>
    <xf numFmtId="2" fontId="37" fillId="0" borderId="22" xfId="68" applyNumberFormat="1" applyFont="1" applyFill="1" applyBorder="1" applyAlignment="1" applyProtection="1">
      <alignment horizontal="right" vertical="center"/>
      <protection/>
    </xf>
    <xf numFmtId="190" fontId="35" fillId="33" borderId="19" xfId="0" applyNumberFormat="1" applyFont="1" applyFill="1" applyBorder="1" applyAlignment="1" applyProtection="1">
      <alignment horizontal="center" vertical="center"/>
      <protection/>
    </xf>
    <xf numFmtId="190" fontId="28" fillId="33" borderId="19" xfId="0" applyNumberFormat="1" applyFont="1" applyFill="1" applyBorder="1" applyAlignment="1">
      <alignment horizontal="center"/>
    </xf>
    <xf numFmtId="190" fontId="28" fillId="33" borderId="20" xfId="0" applyNumberFormat="1" applyFont="1" applyFill="1" applyBorder="1" applyAlignment="1">
      <alignment horizontal="center"/>
    </xf>
    <xf numFmtId="4" fontId="24" fillId="0" borderId="28" xfId="0" applyNumberFormat="1" applyFont="1" applyFill="1" applyBorder="1" applyAlignment="1" applyProtection="1">
      <alignment horizontal="center" wrapText="1"/>
      <protection/>
    </xf>
    <xf numFmtId="0" fontId="24" fillId="0" borderId="28" xfId="0" applyFont="1" applyFill="1" applyBorder="1" applyAlignment="1" applyProtection="1">
      <alignment horizontal="center" wrapText="1"/>
      <protection/>
    </xf>
    <xf numFmtId="0" fontId="24" fillId="0" borderId="14" xfId="0" applyFont="1" applyFill="1" applyBorder="1" applyAlignment="1" applyProtection="1">
      <alignment horizontal="center" wrapText="1"/>
      <protection/>
    </xf>
    <xf numFmtId="3" fontId="24" fillId="0" borderId="28" xfId="0" applyNumberFormat="1" applyFont="1" applyFill="1" applyBorder="1" applyAlignment="1" applyProtection="1">
      <alignment horizontal="center" wrapText="1"/>
      <protection/>
    </xf>
    <xf numFmtId="2" fontId="24" fillId="0" borderId="28" xfId="0" applyNumberFormat="1" applyFont="1" applyFill="1" applyBorder="1" applyAlignment="1" applyProtection="1">
      <alignment horizontal="center" wrapText="1"/>
      <protection/>
    </xf>
    <xf numFmtId="2" fontId="24" fillId="0" borderId="29" xfId="0" applyNumberFormat="1" applyFont="1" applyFill="1" applyBorder="1" applyAlignment="1" applyProtection="1">
      <alignment horizontal="center" wrapText="1"/>
      <protection/>
    </xf>
    <xf numFmtId="43" fontId="24" fillId="0" borderId="27" xfId="40" applyFont="1" applyFill="1" applyBorder="1" applyAlignment="1" applyProtection="1">
      <alignment horizontal="center"/>
      <protection/>
    </xf>
    <xf numFmtId="43" fontId="24" fillId="0" borderId="32" xfId="40" applyFont="1" applyFill="1" applyBorder="1" applyAlignment="1" applyProtection="1">
      <alignment horizontal="center"/>
      <protection/>
    </xf>
    <xf numFmtId="190" fontId="31" fillId="0" borderId="20" xfId="0" applyNumberFormat="1" applyFont="1" applyFill="1" applyBorder="1" applyAlignment="1" applyProtection="1">
      <alignment horizontal="center" vertical="center" wrapText="1"/>
      <protection/>
    </xf>
    <xf numFmtId="190" fontId="32" fillId="0" borderId="38" xfId="0" applyNumberFormat="1" applyFont="1" applyBorder="1" applyAlignment="1">
      <alignment horizontal="center" vertical="center" wrapText="1"/>
    </xf>
    <xf numFmtId="190" fontId="32" fillId="0" borderId="39" xfId="0" applyNumberFormat="1" applyFont="1" applyBorder="1" applyAlignment="1">
      <alignment horizontal="center" vertical="center" wrapText="1"/>
    </xf>
    <xf numFmtId="190" fontId="32" fillId="0" borderId="0" xfId="0" applyNumberFormat="1" applyFont="1" applyAlignment="1">
      <alignment horizontal="center" vertical="center" wrapText="1"/>
    </xf>
    <xf numFmtId="190" fontId="32" fillId="0" borderId="0" xfId="0" applyNumberFormat="1" applyFont="1" applyBorder="1" applyAlignment="1">
      <alignment horizontal="center" vertical="center" wrapText="1"/>
    </xf>
    <xf numFmtId="190" fontId="32" fillId="0" borderId="16" xfId="0" applyNumberFormat="1" applyFont="1" applyBorder="1" applyAlignment="1">
      <alignment horizontal="center" vertical="center" wrapText="1"/>
    </xf>
    <xf numFmtId="190" fontId="32" fillId="0" borderId="23" xfId="0" applyNumberFormat="1" applyFont="1" applyBorder="1" applyAlignment="1">
      <alignment horizontal="center" vertical="center" wrapText="1"/>
    </xf>
    <xf numFmtId="190" fontId="31" fillId="0" borderId="18" xfId="0" applyNumberFormat="1" applyFont="1" applyFill="1" applyBorder="1" applyAlignment="1" applyProtection="1">
      <alignment horizontal="center" vertical="center" wrapText="1"/>
      <protection/>
    </xf>
    <xf numFmtId="190" fontId="32" fillId="0" borderId="40" xfId="0" applyNumberFormat="1" applyFont="1" applyBorder="1" applyAlignment="1">
      <alignment horizontal="center" vertical="center" wrapText="1"/>
    </xf>
    <xf numFmtId="190" fontId="24" fillId="0" borderId="28" xfId="0" applyNumberFormat="1" applyFont="1" applyFill="1" applyBorder="1" applyAlignment="1" applyProtection="1">
      <alignment horizontal="center" wrapText="1"/>
      <protection/>
    </xf>
    <xf numFmtId="190" fontId="24" fillId="0" borderId="14" xfId="0" applyNumberFormat="1" applyFont="1" applyFill="1" applyBorder="1" applyAlignment="1" applyProtection="1">
      <alignment horizontal="center" wrapText="1"/>
      <protection/>
    </xf>
    <xf numFmtId="0" fontId="24" fillId="0" borderId="14" xfId="0" applyFont="1" applyFill="1" applyBorder="1" applyAlignment="1" applyProtection="1">
      <alignment horizontal="center"/>
      <protection/>
    </xf>
    <xf numFmtId="190" fontId="12" fillId="33" borderId="16" xfId="0" applyNumberFormat="1" applyFont="1" applyFill="1" applyBorder="1" applyAlignment="1">
      <alignment horizontal="center" vertical="center"/>
    </xf>
    <xf numFmtId="190" fontId="12" fillId="33" borderId="23" xfId="0" applyNumberFormat="1" applyFont="1" applyFill="1" applyBorder="1" applyAlignment="1">
      <alignment horizontal="center" vertical="center"/>
    </xf>
    <xf numFmtId="190" fontId="12" fillId="33" borderId="17" xfId="0" applyNumberFormat="1" applyFont="1" applyFill="1" applyBorder="1" applyAlignment="1">
      <alignment horizontal="center" vertical="center"/>
    </xf>
    <xf numFmtId="0" fontId="31" fillId="0" borderId="20" xfId="0" applyFont="1" applyFill="1" applyBorder="1" applyAlignment="1" applyProtection="1">
      <alignment horizontal="left" vertical="center" wrapText="1"/>
      <protection/>
    </xf>
    <xf numFmtId="0" fontId="32" fillId="0" borderId="38" xfId="0" applyFont="1" applyBorder="1" applyAlignment="1">
      <alignment horizontal="left" vertical="center" wrapText="1"/>
    </xf>
    <xf numFmtId="0" fontId="32" fillId="0" borderId="39" xfId="0" applyFont="1" applyBorder="1" applyAlignment="1">
      <alignment horizontal="left" vertical="center" wrapText="1"/>
    </xf>
    <xf numFmtId="0" fontId="32" fillId="0" borderId="0" xfId="0" applyFont="1" applyAlignment="1">
      <alignment horizontal="left" vertical="center" wrapText="1"/>
    </xf>
    <xf numFmtId="0" fontId="32" fillId="0" borderId="0" xfId="0" applyFont="1" applyBorder="1" applyAlignment="1">
      <alignment horizontal="left" vertical="center" wrapText="1"/>
    </xf>
    <xf numFmtId="0" fontId="32" fillId="0" borderId="16" xfId="0" applyFont="1" applyBorder="1" applyAlignment="1">
      <alignment horizontal="left" vertical="center" wrapText="1"/>
    </xf>
    <xf numFmtId="0" fontId="32" fillId="0" borderId="23" xfId="0" applyFont="1" applyBorder="1" applyAlignment="1">
      <alignment horizontal="left" vertical="center" wrapText="1"/>
    </xf>
    <xf numFmtId="0" fontId="32" fillId="0" borderId="38" xfId="0" applyFont="1" applyBorder="1" applyAlignment="1">
      <alignment vertical="center" wrapText="1"/>
    </xf>
    <xf numFmtId="0" fontId="32" fillId="0" borderId="39" xfId="0" applyFont="1" applyBorder="1" applyAlignment="1">
      <alignment vertical="center" wrapText="1"/>
    </xf>
    <xf numFmtId="0" fontId="32" fillId="0" borderId="0" xfId="0" applyFont="1" applyAlignment="1">
      <alignment vertical="center" wrapText="1"/>
    </xf>
    <xf numFmtId="0" fontId="32" fillId="0" borderId="0" xfId="0" applyFont="1" applyBorder="1" applyAlignment="1">
      <alignment vertical="center" wrapText="1"/>
    </xf>
    <xf numFmtId="0" fontId="32" fillId="0" borderId="16" xfId="0" applyFont="1" applyBorder="1" applyAlignment="1">
      <alignment vertical="center" wrapText="1"/>
    </xf>
    <xf numFmtId="0" fontId="32" fillId="0" borderId="23" xfId="0" applyFont="1" applyBorder="1" applyAlignment="1">
      <alignment vertical="center" wrapText="1"/>
    </xf>
    <xf numFmtId="0" fontId="12" fillId="33" borderId="16"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17" xfId="0" applyFont="1" applyFill="1" applyBorder="1" applyAlignment="1">
      <alignment horizontal="center" vertical="center"/>
    </xf>
    <xf numFmtId="2" fontId="36" fillId="33" borderId="19" xfId="0" applyNumberFormat="1" applyFont="1" applyFill="1" applyBorder="1" applyAlignment="1" applyProtection="1">
      <alignment horizontal="center" vertical="center"/>
      <protection/>
    </xf>
    <xf numFmtId="2" fontId="28" fillId="33" borderId="19" xfId="0" applyNumberFormat="1" applyFont="1" applyFill="1" applyBorder="1" applyAlignment="1">
      <alignment/>
    </xf>
    <xf numFmtId="2" fontId="28" fillId="33" borderId="20" xfId="0" applyNumberFormat="1" applyFont="1" applyFill="1" applyBorder="1" applyAlignment="1">
      <alignment/>
    </xf>
    <xf numFmtId="193" fontId="24" fillId="0" borderId="28" xfId="0" applyNumberFormat="1" applyFont="1" applyFill="1" applyBorder="1" applyAlignment="1" applyProtection="1">
      <alignment horizontal="center" wrapText="1"/>
      <protection/>
    </xf>
    <xf numFmtId="185" fontId="24" fillId="0" borderId="28" xfId="0" applyNumberFormat="1" applyFont="1" applyFill="1" applyBorder="1" applyAlignment="1" applyProtection="1">
      <alignment horizontal="center" wrapText="1"/>
      <protection/>
    </xf>
    <xf numFmtId="193" fontId="24" fillId="0" borderId="29" xfId="0" applyNumberFormat="1" applyFont="1" applyFill="1" applyBorder="1" applyAlignment="1" applyProtection="1">
      <alignment horizontal="center" wrapText="1"/>
      <protection/>
    </xf>
    <xf numFmtId="0" fontId="31" fillId="0" borderId="18" xfId="0" applyFont="1" applyFill="1" applyBorder="1" applyAlignment="1" applyProtection="1">
      <alignment horizontal="left" vertical="center" wrapText="1"/>
      <protection/>
    </xf>
    <xf numFmtId="0" fontId="32" fillId="0" borderId="40" xfId="0" applyFont="1" applyBorder="1" applyAlignment="1">
      <alignment horizontal="left" vertical="center" wrapText="1"/>
    </xf>
  </cellXfs>
  <cellStyles count="55">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Çıkış" xfId="44"/>
    <cellStyle name="Giriş" xfId="45"/>
    <cellStyle name="Hesaplama" xfId="46"/>
    <cellStyle name="İşaretli Hücre" xfId="47"/>
    <cellStyle name="İyi" xfId="48"/>
    <cellStyle name="Followed Hyperlink" xfId="49"/>
    <cellStyle name="Hyperlink" xfId="50"/>
    <cellStyle name="Kötü" xfId="51"/>
    <cellStyle name="Normal 2" xfId="52"/>
    <cellStyle name="Normal 2 2" xfId="53"/>
    <cellStyle name="Normal_1-7Şubat,2008" xfId="54"/>
    <cellStyle name="Not" xfId="55"/>
    <cellStyle name="Nötr" xfId="56"/>
    <cellStyle name="Currency" xfId="57"/>
    <cellStyle name="Currency [0]" xfId="58"/>
    <cellStyle name="Toplam" xfId="59"/>
    <cellStyle name="Uyarı Metni" xfId="60"/>
    <cellStyle name="Vurgu1" xfId="61"/>
    <cellStyle name="Vurgu2" xfId="62"/>
    <cellStyle name="Vurgu3" xfId="63"/>
    <cellStyle name="Vurgu4" xfId="64"/>
    <cellStyle name="Vurgu5" xfId="65"/>
    <cellStyle name="Vurgu6" xfId="66"/>
    <cellStyle name="Percent" xfId="67"/>
    <cellStyle name="Yüzde 2"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fLocksText="0">
      <xdr:nvSpPr>
        <xdr:cNvPr id="1" name="Text Box 1"/>
        <xdr:cNvSpPr txBox="1">
          <a:spLocks noChangeArrowheads="1"/>
        </xdr:cNvSpPr>
      </xdr:nvSpPr>
      <xdr:spPr>
        <a:xfrm>
          <a:off x="0" y="0"/>
          <a:ext cx="161448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2" name="Text Box 2"/>
        <xdr:cNvSpPr txBox="1">
          <a:spLocks noChangeArrowheads="1"/>
        </xdr:cNvSpPr>
      </xdr:nvSpPr>
      <xdr:spPr>
        <a:xfrm>
          <a:off x="13611225" y="0"/>
          <a:ext cx="25336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114300</xdr:rowOff>
    </xdr:from>
    <xdr:to>
      <xdr:col>12</xdr:col>
      <xdr:colOff>495300</xdr:colOff>
      <xdr:row>0</xdr:row>
      <xdr:rowOff>533400</xdr:rowOff>
    </xdr:to>
    <xdr:sp>
      <xdr:nvSpPr>
        <xdr:cNvPr id="3" name="Text Box 5"/>
        <xdr:cNvSpPr txBox="1">
          <a:spLocks noChangeArrowheads="1"/>
        </xdr:cNvSpPr>
      </xdr:nvSpPr>
      <xdr:spPr>
        <a:xfrm>
          <a:off x="38100" y="114300"/>
          <a:ext cx="10220325" cy="419100"/>
        </a:xfrm>
        <a:prstGeom prst="rect">
          <a:avLst/>
        </a:prstGeom>
        <a:solidFill>
          <a:srgbClr val="C0C0C0"/>
        </a:solidFill>
        <a:ln w="38100" cmpd="dbl">
          <a:noFill/>
        </a:ln>
      </xdr:spPr>
      <xdr:txBody>
        <a:bodyPr vertOverflow="clip" wrap="square" lIns="54864" tIns="41148" rIns="0" bIns="41148"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WEEKEND MARKET DATA</a:t>
          </a:r>
          <a:r>
            <a:rPr lang="en-US" cap="none" sz="2800" b="1" i="0" u="none" baseline="0">
              <a:solidFill>
                <a:srgbClr val="000000"/>
              </a:solidFill>
              <a:latin typeface="AcidSansRegular"/>
              <a:ea typeface="AcidSansRegular"/>
              <a:cs typeface="AcidSansRegular"/>
            </a:rPr>
            <a:t> </a:t>
          </a:r>
          <a:r>
            <a:rPr lang="en-US" cap="none" sz="1400" b="0" i="0" u="none" baseline="0">
              <a:solidFill>
                <a:srgbClr val="000000"/>
              </a:solidFill>
              <a:latin typeface="AcidSansRegular"/>
              <a:ea typeface="AcidSansRegular"/>
              <a:cs typeface="AcidSansRegular"/>
            </a:rPr>
            <a:t>WEEKEND BOX OFFICE &amp; ADMISSION REPORT</a:t>
          </a:r>
        </a:p>
      </xdr:txBody>
    </xdr:sp>
    <xdr:clientData/>
  </xdr:twoCellAnchor>
  <xdr:twoCellAnchor>
    <xdr:from>
      <xdr:col>13</xdr:col>
      <xdr:colOff>85725</xdr:colOff>
      <xdr:row>0</xdr:row>
      <xdr:rowOff>114300</xdr:rowOff>
    </xdr:from>
    <xdr:to>
      <xdr:col>22</xdr:col>
      <xdr:colOff>0</xdr:colOff>
      <xdr:row>0</xdr:row>
      <xdr:rowOff>542925</xdr:rowOff>
    </xdr:to>
    <xdr:sp fLocksText="0">
      <xdr:nvSpPr>
        <xdr:cNvPr id="4" name="Text Box 6"/>
        <xdr:cNvSpPr txBox="1">
          <a:spLocks noChangeArrowheads="1"/>
        </xdr:cNvSpPr>
      </xdr:nvSpPr>
      <xdr:spPr>
        <a:xfrm>
          <a:off x="10344150" y="114300"/>
          <a:ext cx="5800725" cy="428625"/>
        </a:xfrm>
        <a:prstGeom prst="rect">
          <a:avLst/>
        </a:prstGeom>
        <a:solidFill>
          <a:srgbClr val="C0C0C0"/>
        </a:solidFill>
        <a:ln w="12700" cmpd="sng">
          <a:solidFill>
            <a:srgbClr val="000000">
              <a:alpha val="41175"/>
            </a:srgbClr>
          </a:solidFill>
          <a:headEnd type="none"/>
          <a:tailEnd type="none"/>
        </a:ln>
      </xdr:spPr>
      <xdr:txBody>
        <a:bodyPr vertOverflow="clip" wrap="square" lIns="45720" tIns="36576" rIns="45720" bIns="36576" anchor="ctr"/>
        <a:p>
          <a:pPr algn="ctr">
            <a:defRPr/>
          </a:pPr>
          <a:r>
            <a:rPr lang="en-US" cap="none" sz="1800" b="1" i="0" u="none" baseline="0">
              <a:solidFill>
                <a:srgbClr val="900000"/>
              </a:solidFill>
              <a:latin typeface="Administer"/>
              <a:ea typeface="Administer"/>
              <a:cs typeface="Administer"/>
            </a:rPr>
            <a:t>weekend: 15</a:t>
          </a:r>
          <a:r>
            <a:rPr lang="en-US" cap="none" sz="1800" b="1" i="0" u="none" baseline="0">
              <a:solidFill>
                <a:srgbClr val="000000"/>
              </a:solidFill>
              <a:latin typeface="Administer"/>
              <a:ea typeface="Administer"/>
              <a:cs typeface="Administer"/>
            </a:rPr>
            <a:t>  08 - 10 April 2011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10013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2" name="Text Box 2"/>
        <xdr:cNvSpPr txBox="1">
          <a:spLocks noChangeArrowheads="1"/>
        </xdr:cNvSpPr>
      </xdr:nvSpPr>
      <xdr:spPr>
        <a:xfrm>
          <a:off x="9001125" y="0"/>
          <a:ext cx="20002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 name="Text Box 3"/>
        <xdr:cNvSpPr txBox="1">
          <a:spLocks noChangeArrowheads="1"/>
        </xdr:cNvSpPr>
      </xdr:nvSpPr>
      <xdr:spPr>
        <a:xfrm>
          <a:off x="0" y="0"/>
          <a:ext cx="108394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 name="Text Box 4"/>
        <xdr:cNvSpPr txBox="1">
          <a:spLocks noChangeArrowheads="1"/>
        </xdr:cNvSpPr>
      </xdr:nvSpPr>
      <xdr:spPr>
        <a:xfrm>
          <a:off x="886777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 Box 5"/>
        <xdr:cNvSpPr txBox="1">
          <a:spLocks noChangeArrowheads="1"/>
        </xdr:cNvSpPr>
      </xdr:nvSpPr>
      <xdr:spPr>
        <a:xfrm>
          <a:off x="19050" y="0"/>
          <a:ext cx="10829925"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6" name="Text Box 6"/>
        <xdr:cNvSpPr txBox="1">
          <a:spLocks noChangeArrowheads="1"/>
        </xdr:cNvSpPr>
      </xdr:nvSpPr>
      <xdr:spPr>
        <a:xfrm>
          <a:off x="9210675" y="0"/>
          <a:ext cx="156210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7" name="Text Box 7"/>
        <xdr:cNvSpPr txBox="1">
          <a:spLocks noChangeArrowheads="1"/>
        </xdr:cNvSpPr>
      </xdr:nvSpPr>
      <xdr:spPr>
        <a:xfrm>
          <a:off x="0" y="0"/>
          <a:ext cx="108394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8" name="Text Box 8"/>
        <xdr:cNvSpPr txBox="1">
          <a:spLocks noChangeArrowheads="1"/>
        </xdr:cNvSpPr>
      </xdr:nvSpPr>
      <xdr:spPr>
        <a:xfrm>
          <a:off x="886777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 Box 9"/>
        <xdr:cNvSpPr txBox="1">
          <a:spLocks noChangeArrowheads="1"/>
        </xdr:cNvSpPr>
      </xdr:nvSpPr>
      <xdr:spPr>
        <a:xfrm>
          <a:off x="19050" y="0"/>
          <a:ext cx="1082992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 Box 10"/>
        <xdr:cNvSpPr txBox="1">
          <a:spLocks noChangeArrowheads="1"/>
        </xdr:cNvSpPr>
      </xdr:nvSpPr>
      <xdr:spPr>
        <a:xfrm>
          <a:off x="7686675" y="0"/>
          <a:ext cx="3067050"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fLocksText="0">
      <xdr:nvSpPr>
        <xdr:cNvPr id="11" name="Text Box 11"/>
        <xdr:cNvSpPr txBox="1">
          <a:spLocks noChangeArrowheads="1"/>
        </xdr:cNvSpPr>
      </xdr:nvSpPr>
      <xdr:spPr>
        <a:xfrm>
          <a:off x="0" y="0"/>
          <a:ext cx="110013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12" name="Text Box 12"/>
        <xdr:cNvSpPr txBox="1">
          <a:spLocks noChangeArrowheads="1"/>
        </xdr:cNvSpPr>
      </xdr:nvSpPr>
      <xdr:spPr>
        <a:xfrm>
          <a:off x="9001125" y="0"/>
          <a:ext cx="20002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13" name="Text Box 13"/>
        <xdr:cNvSpPr txBox="1">
          <a:spLocks noChangeArrowheads="1"/>
        </xdr:cNvSpPr>
      </xdr:nvSpPr>
      <xdr:spPr>
        <a:xfrm>
          <a:off x="0" y="0"/>
          <a:ext cx="108394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14" name="Text Box 14"/>
        <xdr:cNvSpPr txBox="1">
          <a:spLocks noChangeArrowheads="1"/>
        </xdr:cNvSpPr>
      </xdr:nvSpPr>
      <xdr:spPr>
        <a:xfrm>
          <a:off x="886777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15" name="Text Box 16"/>
        <xdr:cNvSpPr txBox="1">
          <a:spLocks noChangeArrowheads="1"/>
        </xdr:cNvSpPr>
      </xdr:nvSpPr>
      <xdr:spPr>
        <a:xfrm>
          <a:off x="9210675" y="0"/>
          <a:ext cx="156210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16" name="Text Box 17"/>
        <xdr:cNvSpPr txBox="1">
          <a:spLocks noChangeArrowheads="1"/>
        </xdr:cNvSpPr>
      </xdr:nvSpPr>
      <xdr:spPr>
        <a:xfrm>
          <a:off x="0" y="0"/>
          <a:ext cx="108394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17" name="Text Box 18"/>
        <xdr:cNvSpPr txBox="1">
          <a:spLocks noChangeArrowheads="1"/>
        </xdr:cNvSpPr>
      </xdr:nvSpPr>
      <xdr:spPr>
        <a:xfrm>
          <a:off x="886777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428625</xdr:colOff>
      <xdr:row>0</xdr:row>
      <xdr:rowOff>0</xdr:rowOff>
    </xdr:to>
    <xdr:sp>
      <xdr:nvSpPr>
        <xdr:cNvPr id="18" name="Text Box 19"/>
        <xdr:cNvSpPr txBox="1">
          <a:spLocks noChangeArrowheads="1"/>
        </xdr:cNvSpPr>
      </xdr:nvSpPr>
      <xdr:spPr>
        <a:xfrm>
          <a:off x="19050" y="0"/>
          <a:ext cx="108204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428625</xdr:colOff>
      <xdr:row>0</xdr:row>
      <xdr:rowOff>0</xdr:rowOff>
    </xdr:to>
    <xdr:sp>
      <xdr:nvSpPr>
        <xdr:cNvPr id="19" name="Text Box 21"/>
        <xdr:cNvSpPr txBox="1">
          <a:spLocks noChangeArrowheads="1"/>
        </xdr:cNvSpPr>
      </xdr:nvSpPr>
      <xdr:spPr>
        <a:xfrm>
          <a:off x="19050" y="0"/>
          <a:ext cx="1082040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428625</xdr:colOff>
      <xdr:row>0</xdr:row>
      <xdr:rowOff>0</xdr:rowOff>
    </xdr:to>
    <xdr:sp fLocksText="0">
      <xdr:nvSpPr>
        <xdr:cNvPr id="20" name="Text Box 22"/>
        <xdr:cNvSpPr txBox="1">
          <a:spLocks noChangeArrowheads="1"/>
        </xdr:cNvSpPr>
      </xdr:nvSpPr>
      <xdr:spPr>
        <a:xfrm>
          <a:off x="10182225" y="0"/>
          <a:ext cx="657225"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21" name="Text Box 23"/>
        <xdr:cNvSpPr txBox="1">
          <a:spLocks noChangeArrowheads="1"/>
        </xdr:cNvSpPr>
      </xdr:nvSpPr>
      <xdr:spPr>
        <a:xfrm>
          <a:off x="0" y="0"/>
          <a:ext cx="108394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2" name="Text Box 24"/>
        <xdr:cNvSpPr txBox="1">
          <a:spLocks noChangeArrowheads="1"/>
        </xdr:cNvSpPr>
      </xdr:nvSpPr>
      <xdr:spPr>
        <a:xfrm>
          <a:off x="886777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3" name="Text Box 27"/>
        <xdr:cNvSpPr txBox="1">
          <a:spLocks noChangeArrowheads="1"/>
        </xdr:cNvSpPr>
      </xdr:nvSpPr>
      <xdr:spPr>
        <a:xfrm>
          <a:off x="0" y="0"/>
          <a:ext cx="108394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4" name="Text Box 28"/>
        <xdr:cNvSpPr txBox="1">
          <a:spLocks noChangeArrowheads="1"/>
        </xdr:cNvSpPr>
      </xdr:nvSpPr>
      <xdr:spPr>
        <a:xfrm>
          <a:off x="886777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5" name="Text Box 31"/>
        <xdr:cNvSpPr txBox="1">
          <a:spLocks noChangeArrowheads="1"/>
        </xdr:cNvSpPr>
      </xdr:nvSpPr>
      <xdr:spPr>
        <a:xfrm>
          <a:off x="0" y="0"/>
          <a:ext cx="108394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6" name="Text Box 32"/>
        <xdr:cNvSpPr txBox="1">
          <a:spLocks noChangeArrowheads="1"/>
        </xdr:cNvSpPr>
      </xdr:nvSpPr>
      <xdr:spPr>
        <a:xfrm>
          <a:off x="886777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7" name="Text Box 35"/>
        <xdr:cNvSpPr txBox="1">
          <a:spLocks noChangeArrowheads="1"/>
        </xdr:cNvSpPr>
      </xdr:nvSpPr>
      <xdr:spPr>
        <a:xfrm>
          <a:off x="0" y="0"/>
          <a:ext cx="108394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8" name="Text Box 36"/>
        <xdr:cNvSpPr txBox="1">
          <a:spLocks noChangeArrowheads="1"/>
        </xdr:cNvSpPr>
      </xdr:nvSpPr>
      <xdr:spPr>
        <a:xfrm>
          <a:off x="886777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9" name="Text Box 39"/>
        <xdr:cNvSpPr txBox="1">
          <a:spLocks noChangeArrowheads="1"/>
        </xdr:cNvSpPr>
      </xdr:nvSpPr>
      <xdr:spPr>
        <a:xfrm>
          <a:off x="0" y="0"/>
          <a:ext cx="108394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0" name="Text Box 40"/>
        <xdr:cNvSpPr txBox="1">
          <a:spLocks noChangeArrowheads="1"/>
        </xdr:cNvSpPr>
      </xdr:nvSpPr>
      <xdr:spPr>
        <a:xfrm>
          <a:off x="886777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1" name="Text Box 43"/>
        <xdr:cNvSpPr txBox="1">
          <a:spLocks noChangeArrowheads="1"/>
        </xdr:cNvSpPr>
      </xdr:nvSpPr>
      <xdr:spPr>
        <a:xfrm>
          <a:off x="0" y="0"/>
          <a:ext cx="108394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2" name="Text Box 44"/>
        <xdr:cNvSpPr txBox="1">
          <a:spLocks noChangeArrowheads="1"/>
        </xdr:cNvSpPr>
      </xdr:nvSpPr>
      <xdr:spPr>
        <a:xfrm>
          <a:off x="886777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3" name="Text Box 47"/>
        <xdr:cNvSpPr txBox="1">
          <a:spLocks noChangeArrowheads="1"/>
        </xdr:cNvSpPr>
      </xdr:nvSpPr>
      <xdr:spPr>
        <a:xfrm>
          <a:off x="0" y="0"/>
          <a:ext cx="108394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4" name="Text Box 48"/>
        <xdr:cNvSpPr txBox="1">
          <a:spLocks noChangeArrowheads="1"/>
        </xdr:cNvSpPr>
      </xdr:nvSpPr>
      <xdr:spPr>
        <a:xfrm>
          <a:off x="886777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5" name="Text Box 51"/>
        <xdr:cNvSpPr txBox="1">
          <a:spLocks noChangeArrowheads="1"/>
        </xdr:cNvSpPr>
      </xdr:nvSpPr>
      <xdr:spPr>
        <a:xfrm>
          <a:off x="0" y="0"/>
          <a:ext cx="108394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6" name="Text Box 52"/>
        <xdr:cNvSpPr txBox="1">
          <a:spLocks noChangeArrowheads="1"/>
        </xdr:cNvSpPr>
      </xdr:nvSpPr>
      <xdr:spPr>
        <a:xfrm>
          <a:off x="886777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7" name="Text Box 55"/>
        <xdr:cNvSpPr txBox="1">
          <a:spLocks noChangeArrowheads="1"/>
        </xdr:cNvSpPr>
      </xdr:nvSpPr>
      <xdr:spPr>
        <a:xfrm>
          <a:off x="0" y="0"/>
          <a:ext cx="108394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8" name="Text Box 56"/>
        <xdr:cNvSpPr txBox="1">
          <a:spLocks noChangeArrowheads="1"/>
        </xdr:cNvSpPr>
      </xdr:nvSpPr>
      <xdr:spPr>
        <a:xfrm>
          <a:off x="886777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66</xdr:row>
      <xdr:rowOff>76200</xdr:rowOff>
    </xdr:from>
    <xdr:to>
      <xdr:col>42</xdr:col>
      <xdr:colOff>104775</xdr:colOff>
      <xdr:row>75</xdr:row>
      <xdr:rowOff>38100</xdr:rowOff>
    </xdr:to>
    <xdr:sp>
      <xdr:nvSpPr>
        <xdr:cNvPr id="39" name="Text Box 57"/>
        <xdr:cNvSpPr txBox="1">
          <a:spLocks noChangeArrowheads="1"/>
        </xdr:cNvSpPr>
      </xdr:nvSpPr>
      <xdr:spPr>
        <a:xfrm>
          <a:off x="19050" y="12753975"/>
          <a:ext cx="16544925" cy="1419225"/>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22</xdr:col>
      <xdr:colOff>0</xdr:colOff>
      <xdr:row>0</xdr:row>
      <xdr:rowOff>0</xdr:rowOff>
    </xdr:to>
    <xdr:sp fLocksText="0">
      <xdr:nvSpPr>
        <xdr:cNvPr id="40" name="Text Box 59"/>
        <xdr:cNvSpPr txBox="1">
          <a:spLocks noChangeArrowheads="1"/>
        </xdr:cNvSpPr>
      </xdr:nvSpPr>
      <xdr:spPr>
        <a:xfrm>
          <a:off x="0" y="0"/>
          <a:ext cx="108394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1" name="Text Box 60"/>
        <xdr:cNvSpPr txBox="1">
          <a:spLocks noChangeArrowheads="1"/>
        </xdr:cNvSpPr>
      </xdr:nvSpPr>
      <xdr:spPr>
        <a:xfrm>
          <a:off x="886777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2" name="Text Box 63"/>
        <xdr:cNvSpPr txBox="1">
          <a:spLocks noChangeArrowheads="1"/>
        </xdr:cNvSpPr>
      </xdr:nvSpPr>
      <xdr:spPr>
        <a:xfrm>
          <a:off x="0" y="0"/>
          <a:ext cx="108394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3" name="Text Box 64"/>
        <xdr:cNvSpPr txBox="1">
          <a:spLocks noChangeArrowheads="1"/>
        </xdr:cNvSpPr>
      </xdr:nvSpPr>
      <xdr:spPr>
        <a:xfrm>
          <a:off x="886777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4" name="Text Box 67"/>
        <xdr:cNvSpPr txBox="1">
          <a:spLocks noChangeArrowheads="1"/>
        </xdr:cNvSpPr>
      </xdr:nvSpPr>
      <xdr:spPr>
        <a:xfrm>
          <a:off x="0" y="0"/>
          <a:ext cx="108394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5" name="Text Box 68"/>
        <xdr:cNvSpPr txBox="1">
          <a:spLocks noChangeArrowheads="1"/>
        </xdr:cNvSpPr>
      </xdr:nvSpPr>
      <xdr:spPr>
        <a:xfrm>
          <a:off x="886777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114300</xdr:rowOff>
    </xdr:from>
    <xdr:to>
      <xdr:col>13</xdr:col>
      <xdr:colOff>866775</xdr:colOff>
      <xdr:row>1</xdr:row>
      <xdr:rowOff>238125</xdr:rowOff>
    </xdr:to>
    <xdr:sp>
      <xdr:nvSpPr>
        <xdr:cNvPr id="46" name="Text Box 71"/>
        <xdr:cNvSpPr txBox="1">
          <a:spLocks noChangeArrowheads="1"/>
        </xdr:cNvSpPr>
      </xdr:nvSpPr>
      <xdr:spPr>
        <a:xfrm>
          <a:off x="28575" y="114300"/>
          <a:ext cx="7229475" cy="714375"/>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14</xdr:col>
      <xdr:colOff>47625</xdr:colOff>
      <xdr:row>0</xdr:row>
      <xdr:rowOff>114300</xdr:rowOff>
    </xdr:from>
    <xdr:to>
      <xdr:col>21</xdr:col>
      <xdr:colOff>400050</xdr:colOff>
      <xdr:row>1</xdr:row>
      <xdr:rowOff>228600</xdr:rowOff>
    </xdr:to>
    <xdr:sp fLocksText="0">
      <xdr:nvSpPr>
        <xdr:cNvPr id="47" name="Text Box 72"/>
        <xdr:cNvSpPr txBox="1">
          <a:spLocks noChangeArrowheads="1"/>
        </xdr:cNvSpPr>
      </xdr:nvSpPr>
      <xdr:spPr>
        <a:xfrm>
          <a:off x="7343775" y="114300"/>
          <a:ext cx="3467100" cy="70485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15</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08 - 10 March 2011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70"/>
  <sheetViews>
    <sheetView tabSelected="1" zoomScale="76" zoomScaleNormal="76" zoomScalePageLayoutView="0" workbookViewId="0" topLeftCell="A1">
      <selection activeCell="A2" sqref="A2:V2"/>
    </sheetView>
  </sheetViews>
  <sheetFormatPr defaultColWidth="4.421875" defaultRowHeight="12.75"/>
  <cols>
    <col min="1" max="1" width="3.7109375" style="85" bestFit="1" customWidth="1"/>
    <col min="2" max="2" width="39.57421875" style="15" bestFit="1" customWidth="1"/>
    <col min="3" max="3" width="9.140625" style="16" bestFit="1" customWidth="1"/>
    <col min="4" max="4" width="22.28125" style="6" bestFit="1" customWidth="1"/>
    <col min="5" max="5" width="7.28125" style="17" bestFit="1" customWidth="1"/>
    <col min="6" max="6" width="7.8515625" style="17" customWidth="1"/>
    <col min="7" max="7" width="8.7109375" style="17" customWidth="1"/>
    <col min="8" max="8" width="11.00390625" style="57" customWidth="1"/>
    <col min="9" max="9" width="7.421875" style="67" bestFit="1" customWidth="1"/>
    <col min="10" max="10" width="11.00390625" style="57" customWidth="1"/>
    <col min="11" max="11" width="7.421875" style="67" bestFit="1" customWidth="1"/>
    <col min="12" max="12" width="11.00390625" style="57" customWidth="1"/>
    <col min="13" max="13" width="7.421875" style="67" bestFit="1" customWidth="1"/>
    <col min="14" max="14" width="11.8515625" style="62" bestFit="1" customWidth="1"/>
    <col min="15" max="15" width="7.57421875" style="72" bestFit="1" customWidth="1"/>
    <col min="16" max="16" width="9.28125" style="73" bestFit="1" customWidth="1"/>
    <col min="17" max="17" width="6.8515625" style="75" customWidth="1"/>
    <col min="18" max="18" width="12.7109375" style="63" customWidth="1"/>
    <col min="19" max="19" width="8.7109375" style="34" customWidth="1"/>
    <col min="20" max="20" width="14.28125" style="63" bestFit="1" customWidth="1"/>
    <col min="21" max="21" width="10.00390625" style="73" customWidth="1"/>
    <col min="22" max="22" width="7.00390625" style="99" bestFit="1" customWidth="1"/>
    <col min="23" max="23" width="2.421875" style="144" bestFit="1" customWidth="1"/>
    <col min="24" max="25" width="4.421875" style="6" customWidth="1"/>
    <col min="26" max="26" width="1.8515625" style="6" bestFit="1" customWidth="1"/>
    <col min="27" max="16384" width="4.421875" style="6" customWidth="1"/>
  </cols>
  <sheetData>
    <row r="1" spans="1:23" s="30" customFormat="1" ht="46.5" customHeight="1">
      <c r="A1" s="81"/>
      <c r="B1" s="26"/>
      <c r="C1" s="27"/>
      <c r="D1" s="28"/>
      <c r="E1" s="29"/>
      <c r="F1" s="29"/>
      <c r="G1" s="29"/>
      <c r="H1" s="55"/>
      <c r="I1" s="65"/>
      <c r="J1" s="58"/>
      <c r="K1" s="68"/>
      <c r="L1" s="59"/>
      <c r="M1" s="69"/>
      <c r="N1" s="60"/>
      <c r="O1" s="70"/>
      <c r="P1" s="73"/>
      <c r="Q1" s="75"/>
      <c r="R1" s="63"/>
      <c r="S1" s="34"/>
      <c r="T1" s="63"/>
      <c r="U1" s="73"/>
      <c r="V1" s="99"/>
      <c r="W1" s="137"/>
    </row>
    <row r="2" spans="1:23" s="3" customFormat="1" ht="27.75" thickBot="1">
      <c r="A2" s="288" t="s">
        <v>24</v>
      </c>
      <c r="B2" s="289"/>
      <c r="C2" s="289"/>
      <c r="D2" s="289"/>
      <c r="E2" s="289"/>
      <c r="F2" s="289"/>
      <c r="G2" s="289"/>
      <c r="H2" s="289"/>
      <c r="I2" s="289"/>
      <c r="J2" s="289"/>
      <c r="K2" s="289"/>
      <c r="L2" s="289"/>
      <c r="M2" s="289"/>
      <c r="N2" s="289"/>
      <c r="O2" s="289"/>
      <c r="P2" s="289"/>
      <c r="Q2" s="289"/>
      <c r="R2" s="289"/>
      <c r="S2" s="289"/>
      <c r="T2" s="289"/>
      <c r="U2" s="289"/>
      <c r="V2" s="290"/>
      <c r="W2" s="137"/>
    </row>
    <row r="3" spans="1:23" s="77" customFormat="1" ht="12.75">
      <c r="A3" s="79"/>
      <c r="B3" s="297" t="s">
        <v>12</v>
      </c>
      <c r="C3" s="308" t="s">
        <v>18</v>
      </c>
      <c r="D3" s="292" t="s">
        <v>1</v>
      </c>
      <c r="E3" s="292" t="s">
        <v>20</v>
      </c>
      <c r="F3" s="292" t="s">
        <v>21</v>
      </c>
      <c r="G3" s="292" t="s">
        <v>22</v>
      </c>
      <c r="H3" s="294" t="s">
        <v>2</v>
      </c>
      <c r="I3" s="294"/>
      <c r="J3" s="294" t="s">
        <v>3</v>
      </c>
      <c r="K3" s="294"/>
      <c r="L3" s="294" t="s">
        <v>4</v>
      </c>
      <c r="M3" s="294"/>
      <c r="N3" s="295" t="s">
        <v>23</v>
      </c>
      <c r="O3" s="295"/>
      <c r="P3" s="295"/>
      <c r="Q3" s="295"/>
      <c r="R3" s="291" t="s">
        <v>0</v>
      </c>
      <c r="S3" s="291"/>
      <c r="T3" s="295" t="s">
        <v>13</v>
      </c>
      <c r="U3" s="295"/>
      <c r="V3" s="296"/>
      <c r="W3" s="138"/>
    </row>
    <row r="4" spans="1:23" s="77" customFormat="1" ht="26.25" thickBot="1">
      <c r="A4" s="80"/>
      <c r="B4" s="298"/>
      <c r="C4" s="309"/>
      <c r="D4" s="310"/>
      <c r="E4" s="293"/>
      <c r="F4" s="293"/>
      <c r="G4" s="293"/>
      <c r="H4" s="133" t="s">
        <v>7</v>
      </c>
      <c r="I4" s="134" t="s">
        <v>6</v>
      </c>
      <c r="J4" s="133" t="s">
        <v>7</v>
      </c>
      <c r="K4" s="134" t="s">
        <v>6</v>
      </c>
      <c r="L4" s="133" t="s">
        <v>7</v>
      </c>
      <c r="M4" s="134" t="s">
        <v>6</v>
      </c>
      <c r="N4" s="133" t="s">
        <v>7</v>
      </c>
      <c r="O4" s="134" t="s">
        <v>6</v>
      </c>
      <c r="P4" s="134" t="s">
        <v>14</v>
      </c>
      <c r="Q4" s="135" t="s">
        <v>15</v>
      </c>
      <c r="R4" s="133" t="s">
        <v>7</v>
      </c>
      <c r="S4" s="78" t="s">
        <v>5</v>
      </c>
      <c r="T4" s="133" t="s">
        <v>7</v>
      </c>
      <c r="U4" s="134" t="s">
        <v>6</v>
      </c>
      <c r="V4" s="136" t="s">
        <v>15</v>
      </c>
      <c r="W4" s="138"/>
    </row>
    <row r="5" spans="1:23" s="4" customFormat="1" ht="15.75" customHeight="1">
      <c r="A5" s="82">
        <v>1</v>
      </c>
      <c r="B5" s="215" t="s">
        <v>77</v>
      </c>
      <c r="C5" s="216">
        <v>40641</v>
      </c>
      <c r="D5" s="217" t="s">
        <v>78</v>
      </c>
      <c r="E5" s="218">
        <v>137</v>
      </c>
      <c r="F5" s="218">
        <v>218</v>
      </c>
      <c r="G5" s="218">
        <v>1</v>
      </c>
      <c r="H5" s="219">
        <v>110639.5</v>
      </c>
      <c r="I5" s="220">
        <v>10371</v>
      </c>
      <c r="J5" s="219">
        <v>343004.5</v>
      </c>
      <c r="K5" s="220">
        <v>31093</v>
      </c>
      <c r="L5" s="219">
        <v>381563.5</v>
      </c>
      <c r="M5" s="220">
        <v>33953</v>
      </c>
      <c r="N5" s="221">
        <f aca="true" t="shared" si="0" ref="N5:O7">H5+J5+L5</f>
        <v>835207.5</v>
      </c>
      <c r="O5" s="222">
        <f t="shared" si="0"/>
        <v>75417</v>
      </c>
      <c r="P5" s="220">
        <f>O5/F5</f>
        <v>345.94954128440367</v>
      </c>
      <c r="Q5" s="223">
        <f>+N5/O5</f>
        <v>11.074525637455746</v>
      </c>
      <c r="R5" s="221"/>
      <c r="S5" s="224">
        <f aca="true" t="shared" si="1" ref="S5:S36">IF(R5&lt;&gt;0,-(R5-N5)/R5,"")</f>
      </c>
      <c r="T5" s="225">
        <v>835207.5</v>
      </c>
      <c r="U5" s="226">
        <v>75417</v>
      </c>
      <c r="V5" s="227">
        <f>T5/U5</f>
        <v>11.074525637455746</v>
      </c>
      <c r="W5" s="139"/>
    </row>
    <row r="6" spans="1:23" s="4" customFormat="1" ht="15.75" customHeight="1">
      <c r="A6" s="145">
        <v>2</v>
      </c>
      <c r="B6" s="228" t="s">
        <v>58</v>
      </c>
      <c r="C6" s="150">
        <v>40627</v>
      </c>
      <c r="D6" s="151" t="s">
        <v>78</v>
      </c>
      <c r="E6" s="152">
        <v>137</v>
      </c>
      <c r="F6" s="152">
        <v>142</v>
      </c>
      <c r="G6" s="152">
        <v>3</v>
      </c>
      <c r="H6" s="153">
        <v>126774.5</v>
      </c>
      <c r="I6" s="154">
        <v>12372</v>
      </c>
      <c r="J6" s="153">
        <v>192402</v>
      </c>
      <c r="K6" s="154">
        <v>18277</v>
      </c>
      <c r="L6" s="153">
        <v>211556.5</v>
      </c>
      <c r="M6" s="154">
        <v>20124</v>
      </c>
      <c r="N6" s="155">
        <f t="shared" si="0"/>
        <v>530733</v>
      </c>
      <c r="O6" s="156">
        <f t="shared" si="0"/>
        <v>50773</v>
      </c>
      <c r="P6" s="154">
        <f>O6/F6</f>
        <v>357.556338028169</v>
      </c>
      <c r="Q6" s="157">
        <f>+N6/O6</f>
        <v>10.453055757981604</v>
      </c>
      <c r="R6" s="155">
        <v>701798</v>
      </c>
      <c r="S6" s="158">
        <f t="shared" si="1"/>
        <v>-0.24375247578363005</v>
      </c>
      <c r="T6" s="159">
        <v>2658069.5</v>
      </c>
      <c r="U6" s="160">
        <v>267770</v>
      </c>
      <c r="V6" s="229">
        <f>T6/U6</f>
        <v>9.926688949471561</v>
      </c>
      <c r="W6" s="139"/>
    </row>
    <row r="7" spans="1:23" s="5" customFormat="1" ht="15.75" customHeight="1">
      <c r="A7" s="146">
        <v>3</v>
      </c>
      <c r="B7" s="272" t="s">
        <v>79</v>
      </c>
      <c r="C7" s="273">
        <v>40641</v>
      </c>
      <c r="D7" s="274" t="s">
        <v>78</v>
      </c>
      <c r="E7" s="275">
        <v>128</v>
      </c>
      <c r="F7" s="275">
        <v>133</v>
      </c>
      <c r="G7" s="275">
        <v>1</v>
      </c>
      <c r="H7" s="276">
        <v>120083.5</v>
      </c>
      <c r="I7" s="277">
        <v>10510</v>
      </c>
      <c r="J7" s="276">
        <v>196027</v>
      </c>
      <c r="K7" s="277">
        <v>17105</v>
      </c>
      <c r="L7" s="276">
        <v>202610</v>
      </c>
      <c r="M7" s="277">
        <v>17912</v>
      </c>
      <c r="N7" s="278">
        <f t="shared" si="0"/>
        <v>518720.5</v>
      </c>
      <c r="O7" s="279">
        <f t="shared" si="0"/>
        <v>45527</v>
      </c>
      <c r="P7" s="277">
        <f>O7/F7</f>
        <v>342.30827067669173</v>
      </c>
      <c r="Q7" s="280">
        <f>+N7/O7</f>
        <v>11.393689459002351</v>
      </c>
      <c r="R7" s="278"/>
      <c r="S7" s="281">
        <f t="shared" si="1"/>
      </c>
      <c r="T7" s="282">
        <v>518720.5</v>
      </c>
      <c r="U7" s="283">
        <v>45527</v>
      </c>
      <c r="V7" s="284">
        <f>T7/U7</f>
        <v>11.393689459002351</v>
      </c>
      <c r="W7" s="139"/>
    </row>
    <row r="8" spans="1:23" s="5" customFormat="1" ht="15.75" customHeight="1">
      <c r="A8" s="83">
        <v>4</v>
      </c>
      <c r="B8" s="260" t="s">
        <v>57</v>
      </c>
      <c r="C8" s="261">
        <v>40613</v>
      </c>
      <c r="D8" s="262" t="s">
        <v>19</v>
      </c>
      <c r="E8" s="263">
        <v>280</v>
      </c>
      <c r="F8" s="263">
        <v>262</v>
      </c>
      <c r="G8" s="263">
        <v>5</v>
      </c>
      <c r="H8" s="264">
        <v>55974</v>
      </c>
      <c r="I8" s="265">
        <v>6305</v>
      </c>
      <c r="J8" s="264">
        <v>116587</v>
      </c>
      <c r="K8" s="265">
        <v>12824</v>
      </c>
      <c r="L8" s="264">
        <v>167431</v>
      </c>
      <c r="M8" s="265">
        <v>18041</v>
      </c>
      <c r="N8" s="266">
        <f>+H8+J8+L8</f>
        <v>339992</v>
      </c>
      <c r="O8" s="267">
        <f>+I8+K8+M8</f>
        <v>37170</v>
      </c>
      <c r="P8" s="268">
        <f>IF(N8&lt;&gt;0,O8/F8,"")</f>
        <v>141.87022900763358</v>
      </c>
      <c r="Q8" s="269">
        <f>IF(N8&lt;&gt;0,N8/O8,"")</f>
        <v>9.146946462200699</v>
      </c>
      <c r="R8" s="264">
        <v>477463</v>
      </c>
      <c r="S8" s="270">
        <f t="shared" si="1"/>
        <v>-0.28791969220651653</v>
      </c>
      <c r="T8" s="264">
        <v>5842702</v>
      </c>
      <c r="U8" s="265">
        <v>645106</v>
      </c>
      <c r="V8" s="271">
        <f>T8/U8</f>
        <v>9.056964281838953</v>
      </c>
      <c r="W8" s="139"/>
    </row>
    <row r="9" spans="1:23" s="5" customFormat="1" ht="15.75" customHeight="1">
      <c r="A9" s="83">
        <v>5</v>
      </c>
      <c r="B9" s="231" t="s">
        <v>59</v>
      </c>
      <c r="C9" s="162">
        <v>40627</v>
      </c>
      <c r="D9" s="161" t="s">
        <v>19</v>
      </c>
      <c r="E9" s="163">
        <v>73</v>
      </c>
      <c r="F9" s="163">
        <v>72</v>
      </c>
      <c r="G9" s="163">
        <v>3</v>
      </c>
      <c r="H9" s="164">
        <v>49709</v>
      </c>
      <c r="I9" s="165">
        <v>4074</v>
      </c>
      <c r="J9" s="164">
        <v>83115</v>
      </c>
      <c r="K9" s="165">
        <v>6849</v>
      </c>
      <c r="L9" s="164">
        <v>80808</v>
      </c>
      <c r="M9" s="165">
        <v>6743</v>
      </c>
      <c r="N9" s="166">
        <f>+H9+J9+L9</f>
        <v>213632</v>
      </c>
      <c r="O9" s="167">
        <f>+I9+K9+M9</f>
        <v>17666</v>
      </c>
      <c r="P9" s="168">
        <f>IF(N9&lt;&gt;0,O9/F9,"")</f>
        <v>245.36111111111111</v>
      </c>
      <c r="Q9" s="169">
        <f>IF(N9&lt;&gt;0,N9/O9,"")</f>
        <v>12.092833691837427</v>
      </c>
      <c r="R9" s="164">
        <v>336554</v>
      </c>
      <c r="S9" s="158">
        <f t="shared" si="1"/>
        <v>-0.3652370793394225</v>
      </c>
      <c r="T9" s="164">
        <v>1196004</v>
      </c>
      <c r="U9" s="165">
        <v>102291</v>
      </c>
      <c r="V9" s="232">
        <f>T9/U9</f>
        <v>11.692172331876705</v>
      </c>
      <c r="W9" s="140"/>
    </row>
    <row r="10" spans="1:23" s="5" customFormat="1" ht="15.75" customHeight="1">
      <c r="A10" s="83">
        <v>6</v>
      </c>
      <c r="B10" s="231" t="s">
        <v>46</v>
      </c>
      <c r="C10" s="162">
        <v>40620</v>
      </c>
      <c r="D10" s="161" t="s">
        <v>47</v>
      </c>
      <c r="E10" s="163">
        <v>218</v>
      </c>
      <c r="F10" s="163">
        <v>200</v>
      </c>
      <c r="G10" s="163">
        <v>4</v>
      </c>
      <c r="H10" s="164">
        <v>35989</v>
      </c>
      <c r="I10" s="165">
        <v>4368</v>
      </c>
      <c r="J10" s="164">
        <v>64982.5</v>
      </c>
      <c r="K10" s="165">
        <v>7653</v>
      </c>
      <c r="L10" s="164">
        <v>72952.5</v>
      </c>
      <c r="M10" s="165">
        <v>8457</v>
      </c>
      <c r="N10" s="166">
        <v>173924</v>
      </c>
      <c r="O10" s="167">
        <v>20478</v>
      </c>
      <c r="P10" s="170">
        <f>IF(N10&lt;&gt;0,O10/F10,"")</f>
        <v>102.39</v>
      </c>
      <c r="Q10" s="169">
        <f>IF(N10&lt;&gt;0,N10/O10,"")</f>
        <v>8.493212227756617</v>
      </c>
      <c r="R10" s="164">
        <v>314750</v>
      </c>
      <c r="S10" s="158">
        <f t="shared" si="1"/>
        <v>-0.4474217633042097</v>
      </c>
      <c r="T10" s="166">
        <v>2144278.25</v>
      </c>
      <c r="U10" s="171">
        <v>238997</v>
      </c>
      <c r="V10" s="233">
        <f>IF(T10&lt;&gt;0,T10/U10,"")</f>
        <v>8.97198814211057</v>
      </c>
      <c r="W10" s="139"/>
    </row>
    <row r="11" spans="1:23" s="5" customFormat="1" ht="15.75" customHeight="1">
      <c r="A11" s="83">
        <v>7</v>
      </c>
      <c r="B11" s="231" t="s">
        <v>65</v>
      </c>
      <c r="C11" s="162">
        <v>40634</v>
      </c>
      <c r="D11" s="161" t="s">
        <v>19</v>
      </c>
      <c r="E11" s="163">
        <v>76</v>
      </c>
      <c r="F11" s="163">
        <v>76</v>
      </c>
      <c r="G11" s="163">
        <v>2</v>
      </c>
      <c r="H11" s="164">
        <v>30543</v>
      </c>
      <c r="I11" s="165">
        <v>2737</v>
      </c>
      <c r="J11" s="164">
        <v>55899</v>
      </c>
      <c r="K11" s="165">
        <v>5047</v>
      </c>
      <c r="L11" s="164">
        <v>52915</v>
      </c>
      <c r="M11" s="165">
        <v>4745</v>
      </c>
      <c r="N11" s="166">
        <f>+H11+J11+L11</f>
        <v>139357</v>
      </c>
      <c r="O11" s="167">
        <f>+I11+K11+M11</f>
        <v>12529</v>
      </c>
      <c r="P11" s="168">
        <f>IF(N11&lt;&gt;0,O11/F11,"")</f>
        <v>164.85526315789474</v>
      </c>
      <c r="Q11" s="169">
        <f>IF(N11&lt;&gt;0,N11/O11,"")</f>
        <v>11.122755207917631</v>
      </c>
      <c r="R11" s="164">
        <v>224991</v>
      </c>
      <c r="S11" s="158">
        <f t="shared" si="1"/>
        <v>-0.380610779986755</v>
      </c>
      <c r="T11" s="164">
        <v>461690</v>
      </c>
      <c r="U11" s="165">
        <v>42935</v>
      </c>
      <c r="V11" s="232">
        <f>T11/U11</f>
        <v>10.75323162920694</v>
      </c>
      <c r="W11" s="139"/>
    </row>
    <row r="12" spans="1:23" s="5" customFormat="1" ht="15.75" customHeight="1">
      <c r="A12" s="83">
        <v>8</v>
      </c>
      <c r="B12" s="231" t="s">
        <v>80</v>
      </c>
      <c r="C12" s="162">
        <v>40627</v>
      </c>
      <c r="D12" s="161" t="s">
        <v>19</v>
      </c>
      <c r="E12" s="163">
        <v>126</v>
      </c>
      <c r="F12" s="163">
        <v>112</v>
      </c>
      <c r="G12" s="163">
        <v>3</v>
      </c>
      <c r="H12" s="164">
        <v>28638</v>
      </c>
      <c r="I12" s="165">
        <v>2390</v>
      </c>
      <c r="J12" s="164">
        <v>49036</v>
      </c>
      <c r="K12" s="165">
        <v>4076</v>
      </c>
      <c r="L12" s="164">
        <v>55287</v>
      </c>
      <c r="M12" s="165">
        <v>4535</v>
      </c>
      <c r="N12" s="166">
        <f>+H12+J12+L12</f>
        <v>132961</v>
      </c>
      <c r="O12" s="167">
        <f>+I12+K12+M12</f>
        <v>11001</v>
      </c>
      <c r="P12" s="168">
        <f>IF(N12&lt;&gt;0,O12/F12,"")</f>
        <v>98.22321428571429</v>
      </c>
      <c r="Q12" s="169">
        <f>IF(N12&lt;&gt;0,N12/O12,"")</f>
        <v>12.086264885010454</v>
      </c>
      <c r="R12" s="164">
        <v>367996</v>
      </c>
      <c r="S12" s="158">
        <f t="shared" si="1"/>
        <v>-0.6386890074892119</v>
      </c>
      <c r="T12" s="164">
        <v>1275499</v>
      </c>
      <c r="U12" s="165">
        <v>113524</v>
      </c>
      <c r="V12" s="232">
        <f>T12/U12</f>
        <v>11.235500863253586</v>
      </c>
      <c r="W12" s="139"/>
    </row>
    <row r="13" spans="1:23" s="5" customFormat="1" ht="15.75" customHeight="1">
      <c r="A13" s="83">
        <v>9</v>
      </c>
      <c r="B13" s="234" t="s">
        <v>66</v>
      </c>
      <c r="C13" s="150">
        <v>40634</v>
      </c>
      <c r="D13" s="151" t="s">
        <v>45</v>
      </c>
      <c r="E13" s="152">
        <v>143</v>
      </c>
      <c r="F13" s="152">
        <v>145</v>
      </c>
      <c r="G13" s="152">
        <v>2</v>
      </c>
      <c r="H13" s="172">
        <v>24753</v>
      </c>
      <c r="I13" s="173">
        <v>3686</v>
      </c>
      <c r="J13" s="172">
        <v>42875.5</v>
      </c>
      <c r="K13" s="173">
        <v>6016</v>
      </c>
      <c r="L13" s="172">
        <v>55172.5</v>
      </c>
      <c r="M13" s="173">
        <v>7519</v>
      </c>
      <c r="N13" s="172">
        <f aca="true" t="shared" si="2" ref="N13:O15">H13+J13+L13</f>
        <v>122801</v>
      </c>
      <c r="O13" s="173">
        <f t="shared" si="2"/>
        <v>17221</v>
      </c>
      <c r="P13" s="168">
        <f>O13/F13</f>
        <v>118.76551724137931</v>
      </c>
      <c r="Q13" s="169">
        <f>N13/O13</f>
        <v>7.130886708088961</v>
      </c>
      <c r="R13" s="172">
        <v>197966</v>
      </c>
      <c r="S13" s="158">
        <f t="shared" si="1"/>
        <v>-0.3796864107978138</v>
      </c>
      <c r="T13" s="172">
        <v>432579</v>
      </c>
      <c r="U13" s="173">
        <v>58667</v>
      </c>
      <c r="V13" s="229">
        <f>T13/U13</f>
        <v>7.373463787137573</v>
      </c>
      <c r="W13" s="140"/>
    </row>
    <row r="14" spans="1:23" s="5" customFormat="1" ht="15.75" customHeight="1">
      <c r="A14" s="83">
        <v>10</v>
      </c>
      <c r="B14" s="228" t="s">
        <v>76</v>
      </c>
      <c r="C14" s="150">
        <v>40634</v>
      </c>
      <c r="D14" s="151" t="s">
        <v>78</v>
      </c>
      <c r="E14" s="152">
        <v>36</v>
      </c>
      <c r="F14" s="152">
        <v>36</v>
      </c>
      <c r="G14" s="152">
        <v>2</v>
      </c>
      <c r="H14" s="153">
        <v>20748.5</v>
      </c>
      <c r="I14" s="154">
        <v>1485</v>
      </c>
      <c r="J14" s="153">
        <v>31560.5</v>
      </c>
      <c r="K14" s="154">
        <v>2223</v>
      </c>
      <c r="L14" s="153">
        <v>28868</v>
      </c>
      <c r="M14" s="154">
        <v>2048</v>
      </c>
      <c r="N14" s="155">
        <f t="shared" si="2"/>
        <v>81177</v>
      </c>
      <c r="O14" s="156">
        <f t="shared" si="2"/>
        <v>5756</v>
      </c>
      <c r="P14" s="154">
        <f>O14/F14</f>
        <v>159.88888888888889</v>
      </c>
      <c r="Q14" s="157">
        <f>+N14/O14</f>
        <v>14.103022932592078</v>
      </c>
      <c r="R14" s="155">
        <v>182348.75</v>
      </c>
      <c r="S14" s="158">
        <f t="shared" si="1"/>
        <v>-0.5548255746200619</v>
      </c>
      <c r="T14" s="159">
        <v>327381.5</v>
      </c>
      <c r="U14" s="160">
        <v>24632</v>
      </c>
      <c r="V14" s="229">
        <f>T14/U14</f>
        <v>13.290902078596947</v>
      </c>
      <c r="W14" s="139"/>
    </row>
    <row r="15" spans="1:23" s="5" customFormat="1" ht="15.75" customHeight="1">
      <c r="A15" s="83">
        <v>11</v>
      </c>
      <c r="B15" s="235" t="s">
        <v>81</v>
      </c>
      <c r="C15" s="174">
        <v>40641</v>
      </c>
      <c r="D15" s="175" t="s">
        <v>78</v>
      </c>
      <c r="E15" s="176">
        <v>22</v>
      </c>
      <c r="F15" s="176">
        <v>22</v>
      </c>
      <c r="G15" s="176">
        <v>1</v>
      </c>
      <c r="H15" s="177">
        <v>18349.5</v>
      </c>
      <c r="I15" s="178">
        <v>1304</v>
      </c>
      <c r="J15" s="177">
        <v>29175.5</v>
      </c>
      <c r="K15" s="178">
        <v>2049</v>
      </c>
      <c r="L15" s="177">
        <v>32028</v>
      </c>
      <c r="M15" s="178">
        <v>2263</v>
      </c>
      <c r="N15" s="147">
        <f t="shared" si="2"/>
        <v>79553</v>
      </c>
      <c r="O15" s="148">
        <f t="shared" si="2"/>
        <v>5616</v>
      </c>
      <c r="P15" s="178">
        <f>O15/F15</f>
        <v>255.27272727272728</v>
      </c>
      <c r="Q15" s="179">
        <f>+N15/O15</f>
        <v>14.165420227920228</v>
      </c>
      <c r="R15" s="147"/>
      <c r="S15" s="149">
        <f t="shared" si="1"/>
      </c>
      <c r="T15" s="180">
        <v>79553</v>
      </c>
      <c r="U15" s="181">
        <v>5616</v>
      </c>
      <c r="V15" s="229">
        <f>T15/U15</f>
        <v>14.165420227920228</v>
      </c>
      <c r="W15" s="139"/>
    </row>
    <row r="16" spans="1:23" s="5" customFormat="1" ht="15.75" customHeight="1">
      <c r="A16" s="83">
        <v>12</v>
      </c>
      <c r="B16" s="236" t="s">
        <v>48</v>
      </c>
      <c r="C16" s="150">
        <v>40578</v>
      </c>
      <c r="D16" s="151" t="s">
        <v>49</v>
      </c>
      <c r="E16" s="152">
        <v>224</v>
      </c>
      <c r="F16" s="152">
        <v>74</v>
      </c>
      <c r="G16" s="152">
        <v>10</v>
      </c>
      <c r="H16" s="172">
        <v>13567</v>
      </c>
      <c r="I16" s="173">
        <v>2008</v>
      </c>
      <c r="J16" s="172">
        <v>27257</v>
      </c>
      <c r="K16" s="173">
        <v>3858</v>
      </c>
      <c r="L16" s="172">
        <v>27757</v>
      </c>
      <c r="M16" s="173">
        <v>3728</v>
      </c>
      <c r="N16" s="172">
        <f>+L16+J16+H16</f>
        <v>68581</v>
      </c>
      <c r="O16" s="173">
        <f>+M16+K16+I16</f>
        <v>9594</v>
      </c>
      <c r="P16" s="173">
        <f>+O16/F16</f>
        <v>129.64864864864865</v>
      </c>
      <c r="Q16" s="182">
        <f>+N16/O16</f>
        <v>7.1483218678340625</v>
      </c>
      <c r="R16" s="172">
        <v>101243</v>
      </c>
      <c r="S16" s="158">
        <f t="shared" si="1"/>
        <v>-0.3226099582193337</v>
      </c>
      <c r="T16" s="172">
        <v>24611560</v>
      </c>
      <c r="U16" s="173">
        <v>2361420</v>
      </c>
      <c r="V16" s="237">
        <f>+T16/U16</f>
        <v>10.422356040009825</v>
      </c>
      <c r="W16" s="140"/>
    </row>
    <row r="17" spans="1:23" s="5" customFormat="1" ht="15.75" customHeight="1">
      <c r="A17" s="83">
        <v>13</v>
      </c>
      <c r="B17" s="238" t="s">
        <v>60</v>
      </c>
      <c r="C17" s="150">
        <v>40627</v>
      </c>
      <c r="D17" s="151" t="s">
        <v>49</v>
      </c>
      <c r="E17" s="152">
        <v>80</v>
      </c>
      <c r="F17" s="152">
        <v>80</v>
      </c>
      <c r="G17" s="152">
        <v>3</v>
      </c>
      <c r="H17" s="172">
        <v>14752</v>
      </c>
      <c r="I17" s="173">
        <v>1452</v>
      </c>
      <c r="J17" s="172">
        <v>26687</v>
      </c>
      <c r="K17" s="173">
        <v>2586</v>
      </c>
      <c r="L17" s="172">
        <v>26760</v>
      </c>
      <c r="M17" s="173">
        <v>2627</v>
      </c>
      <c r="N17" s="172">
        <f>+L17+J17+H17</f>
        <v>68199</v>
      </c>
      <c r="O17" s="173">
        <f>+M17+K17+I17</f>
        <v>6665</v>
      </c>
      <c r="P17" s="173">
        <f>+O17/F17</f>
        <v>83.3125</v>
      </c>
      <c r="Q17" s="182">
        <f>+N17/O17</f>
        <v>10.232408102025506</v>
      </c>
      <c r="R17" s="172">
        <v>152515</v>
      </c>
      <c r="S17" s="158">
        <f t="shared" si="1"/>
        <v>-0.5528374258269678</v>
      </c>
      <c r="T17" s="172">
        <v>555738</v>
      </c>
      <c r="U17" s="173">
        <v>54336</v>
      </c>
      <c r="V17" s="237">
        <f>+T17/U17</f>
        <v>10.227804770318022</v>
      </c>
      <c r="W17" s="139"/>
    </row>
    <row r="18" spans="1:23" s="5" customFormat="1" ht="15.75" customHeight="1">
      <c r="A18" s="83">
        <v>14</v>
      </c>
      <c r="B18" s="239" t="s">
        <v>82</v>
      </c>
      <c r="C18" s="174">
        <v>40641</v>
      </c>
      <c r="D18" s="183" t="s">
        <v>83</v>
      </c>
      <c r="E18" s="184">
        <v>20</v>
      </c>
      <c r="F18" s="184">
        <v>20</v>
      </c>
      <c r="G18" s="184">
        <v>1</v>
      </c>
      <c r="H18" s="185">
        <v>9541</v>
      </c>
      <c r="I18" s="186">
        <v>1175</v>
      </c>
      <c r="J18" s="185">
        <v>15658</v>
      </c>
      <c r="K18" s="186">
        <v>1712</v>
      </c>
      <c r="L18" s="185">
        <v>22993</v>
      </c>
      <c r="M18" s="186">
        <v>2225</v>
      </c>
      <c r="N18" s="185">
        <v>48192</v>
      </c>
      <c r="O18" s="186">
        <v>5112</v>
      </c>
      <c r="P18" s="186">
        <v>256</v>
      </c>
      <c r="Q18" s="187">
        <v>9.45</v>
      </c>
      <c r="R18" s="185"/>
      <c r="S18" s="149">
        <f t="shared" si="1"/>
      </c>
      <c r="T18" s="185">
        <v>48192</v>
      </c>
      <c r="U18" s="186">
        <v>5112</v>
      </c>
      <c r="V18" s="230">
        <f>+T18/U18</f>
        <v>9.427230046948356</v>
      </c>
      <c r="W18" s="139"/>
    </row>
    <row r="19" spans="1:23" s="5" customFormat="1" ht="15.75" customHeight="1">
      <c r="A19" s="83">
        <v>15</v>
      </c>
      <c r="B19" s="240" t="s">
        <v>41</v>
      </c>
      <c r="C19" s="162">
        <v>40620</v>
      </c>
      <c r="D19" s="188" t="s">
        <v>11</v>
      </c>
      <c r="E19" s="189">
        <v>37</v>
      </c>
      <c r="F19" s="189">
        <v>31</v>
      </c>
      <c r="G19" s="189">
        <v>4</v>
      </c>
      <c r="H19" s="164">
        <v>10206</v>
      </c>
      <c r="I19" s="165">
        <v>890</v>
      </c>
      <c r="J19" s="164">
        <v>15873</v>
      </c>
      <c r="K19" s="165">
        <v>1468</v>
      </c>
      <c r="L19" s="164">
        <v>16603</v>
      </c>
      <c r="M19" s="165">
        <v>1544</v>
      </c>
      <c r="N19" s="166">
        <f aca="true" t="shared" si="3" ref="N19:O22">+H19+J19+L19</f>
        <v>42682</v>
      </c>
      <c r="O19" s="167">
        <f t="shared" si="3"/>
        <v>3902</v>
      </c>
      <c r="P19" s="173">
        <f>+O19/F19</f>
        <v>125.87096774193549</v>
      </c>
      <c r="Q19" s="182">
        <f>+N19/O19</f>
        <v>10.938493080471552</v>
      </c>
      <c r="R19" s="164">
        <v>69474</v>
      </c>
      <c r="S19" s="158">
        <f t="shared" si="1"/>
        <v>-0.38564067133028185</v>
      </c>
      <c r="T19" s="164">
        <v>706762</v>
      </c>
      <c r="U19" s="165">
        <v>59005</v>
      </c>
      <c r="V19" s="233">
        <f>+T19/U19</f>
        <v>11.978001864248792</v>
      </c>
      <c r="W19" s="140"/>
    </row>
    <row r="20" spans="1:23" s="5" customFormat="1" ht="15.75" customHeight="1">
      <c r="A20" s="83">
        <v>16</v>
      </c>
      <c r="B20" s="231" t="s">
        <v>31</v>
      </c>
      <c r="C20" s="162">
        <v>40599</v>
      </c>
      <c r="D20" s="161" t="s">
        <v>19</v>
      </c>
      <c r="E20" s="163">
        <v>246</v>
      </c>
      <c r="F20" s="163">
        <v>65</v>
      </c>
      <c r="G20" s="163">
        <v>7</v>
      </c>
      <c r="H20" s="164">
        <v>8781</v>
      </c>
      <c r="I20" s="165">
        <v>1177</v>
      </c>
      <c r="J20" s="164">
        <v>16313</v>
      </c>
      <c r="K20" s="165">
        <v>2142</v>
      </c>
      <c r="L20" s="164">
        <v>17482</v>
      </c>
      <c r="M20" s="165">
        <v>2380</v>
      </c>
      <c r="N20" s="166">
        <f t="shared" si="3"/>
        <v>42576</v>
      </c>
      <c r="O20" s="167">
        <f t="shared" si="3"/>
        <v>5699</v>
      </c>
      <c r="P20" s="168">
        <f>IF(N20&lt;&gt;0,O20/F20,"")</f>
        <v>87.67692307692307</v>
      </c>
      <c r="Q20" s="169">
        <f>IF(N20&lt;&gt;0,N20/O20,"")</f>
        <v>7.470784348131251</v>
      </c>
      <c r="R20" s="164">
        <v>89080</v>
      </c>
      <c r="S20" s="158">
        <f t="shared" si="1"/>
        <v>-0.5220475976650202</v>
      </c>
      <c r="T20" s="164">
        <v>7428396</v>
      </c>
      <c r="U20" s="165">
        <v>827296</v>
      </c>
      <c r="V20" s="232">
        <f>T20/U20</f>
        <v>8.979127180597997</v>
      </c>
      <c r="W20" s="140"/>
    </row>
    <row r="21" spans="1:23" s="5" customFormat="1" ht="15.75" customHeight="1">
      <c r="A21" s="83">
        <v>17</v>
      </c>
      <c r="B21" s="231" t="s">
        <v>68</v>
      </c>
      <c r="C21" s="162">
        <v>40634</v>
      </c>
      <c r="D21" s="190" t="s">
        <v>35</v>
      </c>
      <c r="E21" s="163">
        <v>44</v>
      </c>
      <c r="F21" s="163">
        <v>34</v>
      </c>
      <c r="G21" s="163">
        <v>2</v>
      </c>
      <c r="H21" s="164">
        <v>7389</v>
      </c>
      <c r="I21" s="165">
        <v>815</v>
      </c>
      <c r="J21" s="164">
        <v>11632</v>
      </c>
      <c r="K21" s="165">
        <v>1220</v>
      </c>
      <c r="L21" s="164">
        <v>13297</v>
      </c>
      <c r="M21" s="165">
        <v>1372</v>
      </c>
      <c r="N21" s="166">
        <f t="shared" si="3"/>
        <v>32318</v>
      </c>
      <c r="O21" s="167">
        <f t="shared" si="3"/>
        <v>3407</v>
      </c>
      <c r="P21" s="168">
        <f>IF(N21&lt;&gt;0,O21/F21,"")</f>
        <v>100.20588235294117</v>
      </c>
      <c r="Q21" s="169">
        <f>+N21/O21</f>
        <v>9.485764602289404</v>
      </c>
      <c r="R21" s="166">
        <v>59113.5</v>
      </c>
      <c r="S21" s="158">
        <f t="shared" si="1"/>
        <v>-0.4532890118162518</v>
      </c>
      <c r="T21" s="164">
        <v>134447</v>
      </c>
      <c r="U21" s="165">
        <v>14190</v>
      </c>
      <c r="V21" s="232">
        <f>T21/U21</f>
        <v>9.47477096546864</v>
      </c>
      <c r="W21" s="140"/>
    </row>
    <row r="22" spans="1:23" s="5" customFormat="1" ht="15.75" customHeight="1">
      <c r="A22" s="83">
        <v>18</v>
      </c>
      <c r="B22" s="231" t="s">
        <v>40</v>
      </c>
      <c r="C22" s="162">
        <v>40620</v>
      </c>
      <c r="D22" s="161" t="s">
        <v>19</v>
      </c>
      <c r="E22" s="163">
        <v>89</v>
      </c>
      <c r="F22" s="163">
        <v>49</v>
      </c>
      <c r="G22" s="163">
        <v>4</v>
      </c>
      <c r="H22" s="164">
        <v>4927</v>
      </c>
      <c r="I22" s="165">
        <v>640</v>
      </c>
      <c r="J22" s="164">
        <v>11062</v>
      </c>
      <c r="K22" s="165">
        <v>1433</v>
      </c>
      <c r="L22" s="164">
        <v>13539</v>
      </c>
      <c r="M22" s="165">
        <v>1701</v>
      </c>
      <c r="N22" s="166">
        <f t="shared" si="3"/>
        <v>29528</v>
      </c>
      <c r="O22" s="167">
        <f t="shared" si="3"/>
        <v>3774</v>
      </c>
      <c r="P22" s="168">
        <f>IF(N22&lt;&gt;0,O22/F22,"")</f>
        <v>77.0204081632653</v>
      </c>
      <c r="Q22" s="169">
        <f>IF(N22&lt;&gt;0,N22/O22,"")</f>
        <v>7.824059353471118</v>
      </c>
      <c r="R22" s="164">
        <v>99834</v>
      </c>
      <c r="S22" s="158">
        <f t="shared" si="1"/>
        <v>-0.704229020173488</v>
      </c>
      <c r="T22" s="164">
        <v>1071556</v>
      </c>
      <c r="U22" s="165">
        <v>102768</v>
      </c>
      <c r="V22" s="232">
        <f>T22/U22</f>
        <v>10.426942238829207</v>
      </c>
      <c r="W22" s="139"/>
    </row>
    <row r="23" spans="1:23" s="5" customFormat="1" ht="15.75" customHeight="1">
      <c r="A23" s="83">
        <v>19</v>
      </c>
      <c r="B23" s="228" t="s">
        <v>32</v>
      </c>
      <c r="C23" s="150">
        <v>40599</v>
      </c>
      <c r="D23" s="151" t="s">
        <v>78</v>
      </c>
      <c r="E23" s="152">
        <v>58</v>
      </c>
      <c r="F23" s="152">
        <v>29</v>
      </c>
      <c r="G23" s="152">
        <v>7</v>
      </c>
      <c r="H23" s="153">
        <v>4516.5</v>
      </c>
      <c r="I23" s="154">
        <v>570</v>
      </c>
      <c r="J23" s="153">
        <v>9327</v>
      </c>
      <c r="K23" s="154">
        <v>1245</v>
      </c>
      <c r="L23" s="153">
        <v>9524</v>
      </c>
      <c r="M23" s="154">
        <v>1247</v>
      </c>
      <c r="N23" s="155">
        <f>H23+J23+L23</f>
        <v>23367.5</v>
      </c>
      <c r="O23" s="156">
        <f>I23+K23+M23</f>
        <v>3062</v>
      </c>
      <c r="P23" s="154">
        <f>O23/F23</f>
        <v>105.58620689655173</v>
      </c>
      <c r="Q23" s="157">
        <f>+N23/O23</f>
        <v>7.631450032658393</v>
      </c>
      <c r="R23" s="155">
        <v>21480</v>
      </c>
      <c r="S23" s="158">
        <f t="shared" si="1"/>
        <v>0.08787243947858472</v>
      </c>
      <c r="T23" s="159">
        <v>2165717</v>
      </c>
      <c r="U23" s="160">
        <v>183597</v>
      </c>
      <c r="V23" s="229">
        <f>T23/U23</f>
        <v>11.796036972281682</v>
      </c>
      <c r="W23" s="139"/>
    </row>
    <row r="24" spans="1:23" s="5" customFormat="1" ht="15.75" customHeight="1">
      <c r="A24" s="83">
        <v>20</v>
      </c>
      <c r="B24" s="231" t="s">
        <v>61</v>
      </c>
      <c r="C24" s="162">
        <v>40606</v>
      </c>
      <c r="D24" s="161" t="s">
        <v>47</v>
      </c>
      <c r="E24" s="163">
        <v>152</v>
      </c>
      <c r="F24" s="163">
        <v>40</v>
      </c>
      <c r="G24" s="163">
        <v>6</v>
      </c>
      <c r="H24" s="164">
        <v>3739</v>
      </c>
      <c r="I24" s="165">
        <v>641</v>
      </c>
      <c r="J24" s="164">
        <v>8035.5</v>
      </c>
      <c r="K24" s="165">
        <v>1360</v>
      </c>
      <c r="L24" s="164">
        <v>8748</v>
      </c>
      <c r="M24" s="165">
        <v>1458</v>
      </c>
      <c r="N24" s="166">
        <v>20522.5</v>
      </c>
      <c r="O24" s="167">
        <v>3459</v>
      </c>
      <c r="P24" s="170">
        <f>IF(N24&lt;&gt;0,O24/F24,"")</f>
        <v>86.475</v>
      </c>
      <c r="Q24" s="169">
        <f>IF(N24&lt;&gt;0,N24/O24,"")</f>
        <v>5.933073142526742</v>
      </c>
      <c r="R24" s="164">
        <v>43130.5</v>
      </c>
      <c r="S24" s="158">
        <f t="shared" si="1"/>
        <v>-0.5241766267490523</v>
      </c>
      <c r="T24" s="166">
        <v>2114287.5</v>
      </c>
      <c r="U24" s="171">
        <v>248147</v>
      </c>
      <c r="V24" s="241">
        <f>IF(T24&lt;&gt;0,T24/U24,"")</f>
        <v>8.52030248199656</v>
      </c>
      <c r="W24" s="139"/>
    </row>
    <row r="25" spans="1:23" s="5" customFormat="1" ht="15.75" customHeight="1">
      <c r="A25" s="83">
        <v>21</v>
      </c>
      <c r="B25" s="238" t="s">
        <v>67</v>
      </c>
      <c r="C25" s="150">
        <v>40620</v>
      </c>
      <c r="D25" s="151" t="s">
        <v>49</v>
      </c>
      <c r="E25" s="152">
        <v>51</v>
      </c>
      <c r="F25" s="152">
        <v>20</v>
      </c>
      <c r="G25" s="152">
        <v>4</v>
      </c>
      <c r="H25" s="172">
        <v>4624</v>
      </c>
      <c r="I25" s="173">
        <v>485</v>
      </c>
      <c r="J25" s="172">
        <v>7245</v>
      </c>
      <c r="K25" s="173">
        <v>796</v>
      </c>
      <c r="L25" s="172">
        <v>7230</v>
      </c>
      <c r="M25" s="173">
        <v>822</v>
      </c>
      <c r="N25" s="172">
        <f>+L25+J25+H25</f>
        <v>19099</v>
      </c>
      <c r="O25" s="173">
        <f>+M25+K25+I25</f>
        <v>2103</v>
      </c>
      <c r="P25" s="173">
        <f>+O25/F25</f>
        <v>105.15</v>
      </c>
      <c r="Q25" s="182">
        <f>+N25/O25</f>
        <v>9.081787922016167</v>
      </c>
      <c r="R25" s="172">
        <v>73287</v>
      </c>
      <c r="S25" s="158">
        <f t="shared" si="1"/>
        <v>-0.7393944355752043</v>
      </c>
      <c r="T25" s="172">
        <v>806027</v>
      </c>
      <c r="U25" s="173">
        <v>66437</v>
      </c>
      <c r="V25" s="237">
        <f>+T25/U25</f>
        <v>12.132200430483014</v>
      </c>
      <c r="W25" s="139"/>
    </row>
    <row r="26" spans="1:23" s="5" customFormat="1" ht="15.75" customHeight="1">
      <c r="A26" s="83">
        <v>22</v>
      </c>
      <c r="B26" s="228" t="s">
        <v>37</v>
      </c>
      <c r="C26" s="150">
        <v>40613</v>
      </c>
      <c r="D26" s="151" t="s">
        <v>78</v>
      </c>
      <c r="E26" s="152">
        <v>25</v>
      </c>
      <c r="F26" s="152">
        <v>19</v>
      </c>
      <c r="G26" s="152">
        <v>5</v>
      </c>
      <c r="H26" s="153">
        <v>3896.5</v>
      </c>
      <c r="I26" s="154">
        <v>603</v>
      </c>
      <c r="J26" s="153">
        <v>5832</v>
      </c>
      <c r="K26" s="154">
        <v>843</v>
      </c>
      <c r="L26" s="153">
        <v>6717.5</v>
      </c>
      <c r="M26" s="154">
        <v>958</v>
      </c>
      <c r="N26" s="155">
        <f>H26+J26+L26</f>
        <v>16446</v>
      </c>
      <c r="O26" s="156">
        <f>I26+K26+M26</f>
        <v>2404</v>
      </c>
      <c r="P26" s="154">
        <f>O26/F26</f>
        <v>126.52631578947368</v>
      </c>
      <c r="Q26" s="157">
        <f>+N26/O26</f>
        <v>6.841098169717138</v>
      </c>
      <c r="R26" s="155">
        <v>10854</v>
      </c>
      <c r="S26" s="158">
        <f t="shared" si="1"/>
        <v>0.5152017689331122</v>
      </c>
      <c r="T26" s="159">
        <v>192384.5</v>
      </c>
      <c r="U26" s="160">
        <v>25604</v>
      </c>
      <c r="V26" s="229">
        <f>T26/U26</f>
        <v>7.513845492891735</v>
      </c>
      <c r="W26" s="139"/>
    </row>
    <row r="27" spans="1:23" s="5" customFormat="1" ht="15.75" customHeight="1">
      <c r="A27" s="83">
        <v>23</v>
      </c>
      <c r="B27" s="231" t="s">
        <v>69</v>
      </c>
      <c r="C27" s="162">
        <v>40634</v>
      </c>
      <c r="D27" s="161" t="s">
        <v>70</v>
      </c>
      <c r="E27" s="163">
        <v>1</v>
      </c>
      <c r="F27" s="163">
        <v>1</v>
      </c>
      <c r="G27" s="163">
        <v>2</v>
      </c>
      <c r="H27" s="192">
        <v>3320</v>
      </c>
      <c r="I27" s="193">
        <v>332</v>
      </c>
      <c r="J27" s="192">
        <v>5870</v>
      </c>
      <c r="K27" s="193">
        <v>587</v>
      </c>
      <c r="L27" s="192">
        <v>6930</v>
      </c>
      <c r="M27" s="193">
        <v>693</v>
      </c>
      <c r="N27" s="166">
        <f>+H27+J27+L27</f>
        <v>16120</v>
      </c>
      <c r="O27" s="167">
        <f>+I27+K27+M27</f>
        <v>1612</v>
      </c>
      <c r="P27" s="193">
        <f>IF(N27&lt;&gt;0,O27/F27,"")</f>
        <v>1612</v>
      </c>
      <c r="Q27" s="194">
        <f>IF(N27&lt;&gt;0,N27/O27,"")</f>
        <v>10</v>
      </c>
      <c r="R27" s="192">
        <v>19970</v>
      </c>
      <c r="S27" s="158">
        <f t="shared" si="1"/>
        <v>-0.1927891837756635</v>
      </c>
      <c r="T27" s="192">
        <v>65050</v>
      </c>
      <c r="U27" s="193">
        <v>6505</v>
      </c>
      <c r="V27" s="242">
        <f>T27/U27</f>
        <v>10</v>
      </c>
      <c r="W27" s="139"/>
    </row>
    <row r="28" spans="1:23" s="5" customFormat="1" ht="15.75" customHeight="1">
      <c r="A28" s="83">
        <v>24</v>
      </c>
      <c r="B28" s="228" t="s">
        <v>43</v>
      </c>
      <c r="C28" s="150">
        <v>40620</v>
      </c>
      <c r="D28" s="151" t="s">
        <v>78</v>
      </c>
      <c r="E28" s="152">
        <v>18</v>
      </c>
      <c r="F28" s="152">
        <v>18</v>
      </c>
      <c r="G28" s="152">
        <v>4</v>
      </c>
      <c r="H28" s="153">
        <v>4205.5</v>
      </c>
      <c r="I28" s="154">
        <v>593</v>
      </c>
      <c r="J28" s="153">
        <v>4872</v>
      </c>
      <c r="K28" s="154">
        <v>677</v>
      </c>
      <c r="L28" s="153">
        <v>5175.5</v>
      </c>
      <c r="M28" s="154">
        <v>699</v>
      </c>
      <c r="N28" s="155">
        <f>H28+J28+L28</f>
        <v>14253</v>
      </c>
      <c r="O28" s="156">
        <f>I28+K28+M28</f>
        <v>1969</v>
      </c>
      <c r="P28" s="154">
        <f>O28/F28</f>
        <v>109.38888888888889</v>
      </c>
      <c r="Q28" s="157">
        <f>+N28/O28</f>
        <v>7.2386998476383955</v>
      </c>
      <c r="R28" s="155">
        <v>16290.5</v>
      </c>
      <c r="S28" s="158">
        <f t="shared" si="1"/>
        <v>-0.12507289524569534</v>
      </c>
      <c r="T28" s="159">
        <v>128391</v>
      </c>
      <c r="U28" s="160">
        <v>17696</v>
      </c>
      <c r="V28" s="229">
        <f>T28/U28</f>
        <v>7.255368444846293</v>
      </c>
      <c r="W28" s="139"/>
    </row>
    <row r="29" spans="1:23" s="5" customFormat="1" ht="15.75" customHeight="1">
      <c r="A29" s="83">
        <v>25</v>
      </c>
      <c r="B29" s="243" t="s">
        <v>52</v>
      </c>
      <c r="C29" s="150">
        <v>40592</v>
      </c>
      <c r="D29" s="151" t="s">
        <v>49</v>
      </c>
      <c r="E29" s="152">
        <v>27</v>
      </c>
      <c r="F29" s="152">
        <v>17</v>
      </c>
      <c r="G29" s="152">
        <v>8</v>
      </c>
      <c r="H29" s="172">
        <v>2187</v>
      </c>
      <c r="I29" s="173">
        <v>298</v>
      </c>
      <c r="J29" s="172">
        <v>4772</v>
      </c>
      <c r="K29" s="173">
        <v>625</v>
      </c>
      <c r="L29" s="172">
        <v>4379</v>
      </c>
      <c r="M29" s="173">
        <v>548</v>
      </c>
      <c r="N29" s="172">
        <f>+L29+J29+H29</f>
        <v>11338</v>
      </c>
      <c r="O29" s="173">
        <f>+M29+K29+I29</f>
        <v>1471</v>
      </c>
      <c r="P29" s="173">
        <f>+O29/F29</f>
        <v>86.52941176470588</v>
      </c>
      <c r="Q29" s="182">
        <f>+N29/O29</f>
        <v>7.707681849082257</v>
      </c>
      <c r="R29" s="172">
        <v>12708</v>
      </c>
      <c r="S29" s="158">
        <f t="shared" si="1"/>
        <v>-0.10780610638967579</v>
      </c>
      <c r="T29" s="172">
        <v>1856811</v>
      </c>
      <c r="U29" s="173">
        <v>143632</v>
      </c>
      <c r="V29" s="237">
        <f>+T29/U29</f>
        <v>12.927557925810405</v>
      </c>
      <c r="W29" s="139"/>
    </row>
    <row r="30" spans="1:23" s="5" customFormat="1" ht="15.75" customHeight="1">
      <c r="A30" s="83">
        <v>26</v>
      </c>
      <c r="B30" s="231" t="s">
        <v>36</v>
      </c>
      <c r="C30" s="162">
        <v>40613</v>
      </c>
      <c r="D30" s="190" t="s">
        <v>35</v>
      </c>
      <c r="E30" s="163">
        <v>105</v>
      </c>
      <c r="F30" s="163">
        <v>20</v>
      </c>
      <c r="G30" s="163">
        <v>5</v>
      </c>
      <c r="H30" s="164">
        <v>2389</v>
      </c>
      <c r="I30" s="165">
        <v>343</v>
      </c>
      <c r="J30" s="164">
        <v>4600</v>
      </c>
      <c r="K30" s="165">
        <v>646</v>
      </c>
      <c r="L30" s="164">
        <v>4111</v>
      </c>
      <c r="M30" s="165">
        <v>570</v>
      </c>
      <c r="N30" s="166">
        <f>+H30+J30+L30</f>
        <v>11100</v>
      </c>
      <c r="O30" s="167">
        <f>+I30+K30+M30</f>
        <v>1559</v>
      </c>
      <c r="P30" s="168">
        <f>IF(N30&lt;&gt;0,O30/F30,"")</f>
        <v>77.95</v>
      </c>
      <c r="Q30" s="169">
        <f>+N30/O30</f>
        <v>7.119948685054522</v>
      </c>
      <c r="R30" s="166">
        <v>15805</v>
      </c>
      <c r="S30" s="158">
        <f t="shared" si="1"/>
        <v>-0.2976906042391648</v>
      </c>
      <c r="T30" s="164">
        <v>853725</v>
      </c>
      <c r="U30" s="165">
        <v>95162</v>
      </c>
      <c r="V30" s="232">
        <f>T30/U30</f>
        <v>8.971280553161977</v>
      </c>
      <c r="W30" s="139"/>
    </row>
    <row r="31" spans="1:23" s="5" customFormat="1" ht="15.75" customHeight="1">
      <c r="A31" s="83">
        <v>27</v>
      </c>
      <c r="B31" s="228" t="s">
        <v>29</v>
      </c>
      <c r="C31" s="150">
        <v>40585</v>
      </c>
      <c r="D31" s="151" t="s">
        <v>78</v>
      </c>
      <c r="E31" s="152">
        <v>58</v>
      </c>
      <c r="F31" s="152">
        <v>17</v>
      </c>
      <c r="G31" s="152">
        <v>9</v>
      </c>
      <c r="H31" s="153">
        <v>1895.5</v>
      </c>
      <c r="I31" s="154">
        <v>353</v>
      </c>
      <c r="J31" s="153">
        <v>4001.5</v>
      </c>
      <c r="K31" s="154">
        <v>718</v>
      </c>
      <c r="L31" s="153">
        <v>3833.5</v>
      </c>
      <c r="M31" s="154">
        <v>666</v>
      </c>
      <c r="N31" s="155">
        <f>H31+J31+L31</f>
        <v>9730.5</v>
      </c>
      <c r="O31" s="156">
        <f>I31+K31+M31</f>
        <v>1737</v>
      </c>
      <c r="P31" s="154">
        <f>O31/F31</f>
        <v>102.17647058823529</v>
      </c>
      <c r="Q31" s="157">
        <f>+N31/O31</f>
        <v>5.601899827288428</v>
      </c>
      <c r="R31" s="155">
        <v>16603</v>
      </c>
      <c r="S31" s="158">
        <f t="shared" si="1"/>
        <v>-0.4139312172498946</v>
      </c>
      <c r="T31" s="159">
        <v>845869.25</v>
      </c>
      <c r="U31" s="160">
        <v>106273</v>
      </c>
      <c r="V31" s="229">
        <f>T31/U31</f>
        <v>7.959399377076021</v>
      </c>
      <c r="W31" s="139"/>
    </row>
    <row r="32" spans="1:23" s="5" customFormat="1" ht="15.75" customHeight="1">
      <c r="A32" s="83">
        <v>28</v>
      </c>
      <c r="B32" s="231" t="s">
        <v>71</v>
      </c>
      <c r="C32" s="162">
        <v>40634</v>
      </c>
      <c r="D32" s="161" t="s">
        <v>72</v>
      </c>
      <c r="E32" s="163">
        <v>10</v>
      </c>
      <c r="F32" s="163">
        <v>10</v>
      </c>
      <c r="G32" s="163">
        <v>2</v>
      </c>
      <c r="H32" s="192">
        <v>2356.5</v>
      </c>
      <c r="I32" s="193">
        <v>339</v>
      </c>
      <c r="J32" s="192">
        <v>3056</v>
      </c>
      <c r="K32" s="193">
        <v>458</v>
      </c>
      <c r="L32" s="192">
        <v>4130</v>
      </c>
      <c r="M32" s="193">
        <v>606</v>
      </c>
      <c r="N32" s="166">
        <f>+H32+J32+L32</f>
        <v>9542.5</v>
      </c>
      <c r="O32" s="167">
        <f>+I32+K32+M32</f>
        <v>1403</v>
      </c>
      <c r="P32" s="168">
        <f>IF(N32&lt;&gt;0,O32/F32,"")</f>
        <v>140.3</v>
      </c>
      <c r="Q32" s="169">
        <f>IF(N32&lt;&gt;0,N32/O32,"")</f>
        <v>6.801496792587313</v>
      </c>
      <c r="R32" s="192">
        <v>7699.5</v>
      </c>
      <c r="S32" s="158">
        <f t="shared" si="1"/>
        <v>0.23936619260990974</v>
      </c>
      <c r="T32" s="192">
        <v>23628</v>
      </c>
      <c r="U32" s="193">
        <v>3860</v>
      </c>
      <c r="V32" s="242">
        <f>T32/U32</f>
        <v>6.121243523316062</v>
      </c>
      <c r="W32" s="139"/>
    </row>
    <row r="33" spans="1:23" s="5" customFormat="1" ht="15.75" customHeight="1">
      <c r="A33" s="83">
        <v>29</v>
      </c>
      <c r="B33" s="238" t="s">
        <v>51</v>
      </c>
      <c r="C33" s="150">
        <v>40606</v>
      </c>
      <c r="D33" s="151" t="s">
        <v>49</v>
      </c>
      <c r="E33" s="152">
        <v>104</v>
      </c>
      <c r="F33" s="152">
        <v>30</v>
      </c>
      <c r="G33" s="152">
        <v>6</v>
      </c>
      <c r="H33" s="172">
        <v>731</v>
      </c>
      <c r="I33" s="173">
        <v>137</v>
      </c>
      <c r="J33" s="172">
        <v>2867</v>
      </c>
      <c r="K33" s="173">
        <v>459</v>
      </c>
      <c r="L33" s="172">
        <v>3650</v>
      </c>
      <c r="M33" s="173">
        <v>575</v>
      </c>
      <c r="N33" s="172">
        <f>+L33+J33+H33</f>
        <v>7248</v>
      </c>
      <c r="O33" s="173">
        <f>+M33+K33+I33</f>
        <v>1171</v>
      </c>
      <c r="P33" s="173">
        <f>+O33/F33</f>
        <v>39.03333333333333</v>
      </c>
      <c r="Q33" s="182">
        <f>+N33/O33</f>
        <v>6.189581554227156</v>
      </c>
      <c r="R33" s="172">
        <v>32323</v>
      </c>
      <c r="S33" s="158">
        <f t="shared" si="1"/>
        <v>-0.7757633882993534</v>
      </c>
      <c r="T33" s="172">
        <v>1224574</v>
      </c>
      <c r="U33" s="173">
        <v>121933</v>
      </c>
      <c r="V33" s="237">
        <f>+T33/U33</f>
        <v>10.043007225279457</v>
      </c>
      <c r="W33" s="139"/>
    </row>
    <row r="34" spans="1:23" s="5" customFormat="1" ht="15.75" customHeight="1">
      <c r="A34" s="83">
        <v>30</v>
      </c>
      <c r="B34" s="234" t="s">
        <v>84</v>
      </c>
      <c r="C34" s="150">
        <v>40466</v>
      </c>
      <c r="D34" s="151" t="s">
        <v>73</v>
      </c>
      <c r="E34" s="152">
        <v>22</v>
      </c>
      <c r="F34" s="152">
        <v>19</v>
      </c>
      <c r="G34" s="152">
        <v>14</v>
      </c>
      <c r="H34" s="172">
        <v>971</v>
      </c>
      <c r="I34" s="173">
        <v>109</v>
      </c>
      <c r="J34" s="172">
        <v>2966</v>
      </c>
      <c r="K34" s="173">
        <v>300</v>
      </c>
      <c r="L34" s="172">
        <v>2823</v>
      </c>
      <c r="M34" s="173">
        <v>301</v>
      </c>
      <c r="N34" s="172">
        <f>SUM(H34+J34+L34)</f>
        <v>6760</v>
      </c>
      <c r="O34" s="173">
        <f>SUM(I34+K34+M34)</f>
        <v>710</v>
      </c>
      <c r="P34" s="168">
        <f>IF(N34&lt;&gt;0,O34/F34,"")</f>
        <v>37.36842105263158</v>
      </c>
      <c r="Q34" s="169">
        <f>IF(N34&lt;&gt;0,N34/O34,"")</f>
        <v>9.52112676056338</v>
      </c>
      <c r="R34" s="172">
        <v>1124</v>
      </c>
      <c r="S34" s="158">
        <f t="shared" si="1"/>
        <v>5.01423487544484</v>
      </c>
      <c r="T34" s="172">
        <v>228172</v>
      </c>
      <c r="U34" s="173">
        <v>24044</v>
      </c>
      <c r="V34" s="229">
        <f aca="true" t="shared" si="4" ref="V34:V40">T34/U34</f>
        <v>9.489768757278323</v>
      </c>
      <c r="W34" s="139"/>
    </row>
    <row r="35" spans="1:23" s="5" customFormat="1" ht="15.75" customHeight="1">
      <c r="A35" s="83">
        <v>31</v>
      </c>
      <c r="B35" s="228" t="s">
        <v>75</v>
      </c>
      <c r="C35" s="150">
        <v>40634</v>
      </c>
      <c r="D35" s="151" t="s">
        <v>78</v>
      </c>
      <c r="E35" s="152">
        <v>15</v>
      </c>
      <c r="F35" s="152">
        <v>15</v>
      </c>
      <c r="G35" s="152">
        <v>2</v>
      </c>
      <c r="H35" s="153">
        <v>1181.5</v>
      </c>
      <c r="I35" s="154">
        <v>107</v>
      </c>
      <c r="J35" s="153">
        <v>2167.5</v>
      </c>
      <c r="K35" s="154">
        <v>198</v>
      </c>
      <c r="L35" s="153">
        <v>2403.5</v>
      </c>
      <c r="M35" s="154">
        <v>211</v>
      </c>
      <c r="N35" s="155">
        <f aca="true" t="shared" si="5" ref="N35:O38">H35+J35+L35</f>
        <v>5752.5</v>
      </c>
      <c r="O35" s="156">
        <f t="shared" si="5"/>
        <v>516</v>
      </c>
      <c r="P35" s="154">
        <f>O35/F35</f>
        <v>34.4</v>
      </c>
      <c r="Q35" s="157">
        <f>+N35/O35</f>
        <v>11.148255813953488</v>
      </c>
      <c r="R35" s="155">
        <v>16895</v>
      </c>
      <c r="S35" s="158">
        <f t="shared" si="1"/>
        <v>-0.659514649304528</v>
      </c>
      <c r="T35" s="159">
        <v>30609.5</v>
      </c>
      <c r="U35" s="160">
        <v>2416</v>
      </c>
      <c r="V35" s="229">
        <f t="shared" si="4"/>
        <v>12.669495033112582</v>
      </c>
      <c r="W35" s="139"/>
    </row>
    <row r="36" spans="1:23" s="5" customFormat="1" ht="15.75" customHeight="1">
      <c r="A36" s="83">
        <v>32</v>
      </c>
      <c r="B36" s="234" t="s">
        <v>64</v>
      </c>
      <c r="C36" s="150">
        <v>40606</v>
      </c>
      <c r="D36" s="151" t="s">
        <v>78</v>
      </c>
      <c r="E36" s="152">
        <v>6</v>
      </c>
      <c r="F36" s="152">
        <v>6</v>
      </c>
      <c r="G36" s="152">
        <v>5</v>
      </c>
      <c r="H36" s="153">
        <v>1517.5</v>
      </c>
      <c r="I36" s="154">
        <v>140</v>
      </c>
      <c r="J36" s="153">
        <v>1966.5</v>
      </c>
      <c r="K36" s="154">
        <v>178</v>
      </c>
      <c r="L36" s="153">
        <v>2042.5</v>
      </c>
      <c r="M36" s="154">
        <v>182</v>
      </c>
      <c r="N36" s="155">
        <f t="shared" si="5"/>
        <v>5526.5</v>
      </c>
      <c r="O36" s="156">
        <f t="shared" si="5"/>
        <v>500</v>
      </c>
      <c r="P36" s="154">
        <f>O36/F36</f>
        <v>83.33333333333333</v>
      </c>
      <c r="Q36" s="157">
        <f>+N36/O36</f>
        <v>11.053</v>
      </c>
      <c r="R36" s="155">
        <v>299</v>
      </c>
      <c r="S36" s="158">
        <f t="shared" si="1"/>
        <v>17.483277591973245</v>
      </c>
      <c r="T36" s="159">
        <v>35868.5</v>
      </c>
      <c r="U36" s="160">
        <v>2876</v>
      </c>
      <c r="V36" s="229">
        <f t="shared" si="4"/>
        <v>12.471662030598052</v>
      </c>
      <c r="W36" s="139"/>
    </row>
    <row r="37" spans="1:23" s="5" customFormat="1" ht="15.75" customHeight="1">
      <c r="A37" s="83">
        <v>33</v>
      </c>
      <c r="B37" s="228" t="s">
        <v>33</v>
      </c>
      <c r="C37" s="150">
        <v>40599</v>
      </c>
      <c r="D37" s="151" t="s">
        <v>78</v>
      </c>
      <c r="E37" s="152">
        <v>60</v>
      </c>
      <c r="F37" s="152">
        <v>8</v>
      </c>
      <c r="G37" s="152">
        <v>7</v>
      </c>
      <c r="H37" s="153">
        <v>1251</v>
      </c>
      <c r="I37" s="154">
        <v>264</v>
      </c>
      <c r="J37" s="153">
        <v>1781.5</v>
      </c>
      <c r="K37" s="154">
        <v>365</v>
      </c>
      <c r="L37" s="153">
        <v>2096.5</v>
      </c>
      <c r="M37" s="154">
        <v>411</v>
      </c>
      <c r="N37" s="155">
        <f t="shared" si="5"/>
        <v>5129</v>
      </c>
      <c r="O37" s="156">
        <f t="shared" si="5"/>
        <v>1040</v>
      </c>
      <c r="P37" s="154">
        <f>O37/F37</f>
        <v>130</v>
      </c>
      <c r="Q37" s="157">
        <f>+N37/O37</f>
        <v>4.931730769230769</v>
      </c>
      <c r="R37" s="155">
        <v>4551.5</v>
      </c>
      <c r="S37" s="158">
        <f aca="true" t="shared" si="6" ref="S37:S68">IF(R37&lt;&gt;0,-(R37-N37)/R37,"")</f>
        <v>0.12688124794023947</v>
      </c>
      <c r="T37" s="159">
        <v>590426.5</v>
      </c>
      <c r="U37" s="160">
        <v>54716</v>
      </c>
      <c r="V37" s="229">
        <f t="shared" si="4"/>
        <v>10.79074676511441</v>
      </c>
      <c r="W37" s="139"/>
    </row>
    <row r="38" spans="1:23" s="5" customFormat="1" ht="15.75" customHeight="1">
      <c r="A38" s="83">
        <v>34</v>
      </c>
      <c r="B38" s="234" t="s">
        <v>30</v>
      </c>
      <c r="C38" s="150">
        <v>40592</v>
      </c>
      <c r="D38" s="151" t="s">
        <v>78</v>
      </c>
      <c r="E38" s="152">
        <v>26</v>
      </c>
      <c r="F38" s="152">
        <v>3</v>
      </c>
      <c r="G38" s="152">
        <v>8</v>
      </c>
      <c r="H38" s="153">
        <v>849</v>
      </c>
      <c r="I38" s="154">
        <v>118</v>
      </c>
      <c r="J38" s="153">
        <v>1246</v>
      </c>
      <c r="K38" s="154">
        <v>165</v>
      </c>
      <c r="L38" s="153">
        <v>1690</v>
      </c>
      <c r="M38" s="154">
        <v>182</v>
      </c>
      <c r="N38" s="155">
        <f t="shared" si="5"/>
        <v>3785</v>
      </c>
      <c r="O38" s="156">
        <f t="shared" si="5"/>
        <v>465</v>
      </c>
      <c r="P38" s="154">
        <f>O38/F38</f>
        <v>155</v>
      </c>
      <c r="Q38" s="157">
        <f>+N38/O38</f>
        <v>8.13978494623656</v>
      </c>
      <c r="R38" s="155">
        <v>2787</v>
      </c>
      <c r="S38" s="158">
        <f t="shared" si="6"/>
        <v>0.35809113742375315</v>
      </c>
      <c r="T38" s="159">
        <v>425887.75</v>
      </c>
      <c r="U38" s="160">
        <v>39786</v>
      </c>
      <c r="V38" s="229">
        <f t="shared" si="4"/>
        <v>10.704462625043986</v>
      </c>
      <c r="W38" s="139"/>
    </row>
    <row r="39" spans="1:23" s="5" customFormat="1" ht="15.75" customHeight="1">
      <c r="A39" s="83">
        <v>35</v>
      </c>
      <c r="B39" s="231" t="s">
        <v>27</v>
      </c>
      <c r="C39" s="162">
        <v>40564</v>
      </c>
      <c r="D39" s="161" t="s">
        <v>19</v>
      </c>
      <c r="E39" s="163">
        <v>109</v>
      </c>
      <c r="F39" s="163">
        <v>15</v>
      </c>
      <c r="G39" s="163">
        <v>12</v>
      </c>
      <c r="H39" s="164">
        <v>783</v>
      </c>
      <c r="I39" s="165">
        <v>177</v>
      </c>
      <c r="J39" s="164">
        <v>1332</v>
      </c>
      <c r="K39" s="165">
        <v>279</v>
      </c>
      <c r="L39" s="164">
        <v>1591</v>
      </c>
      <c r="M39" s="165">
        <v>315</v>
      </c>
      <c r="N39" s="166">
        <f>+H39+J39+L39</f>
        <v>3706</v>
      </c>
      <c r="O39" s="167">
        <f>+I39+K39+M39</f>
        <v>771</v>
      </c>
      <c r="P39" s="168">
        <f>IF(N39&lt;&gt;0,O39/F39,"")</f>
        <v>51.4</v>
      </c>
      <c r="Q39" s="169">
        <f>IF(N39&lt;&gt;0,N39/O39,"")</f>
        <v>4.80674448767834</v>
      </c>
      <c r="R39" s="164">
        <v>3108</v>
      </c>
      <c r="S39" s="158">
        <f t="shared" si="6"/>
        <v>0.19240669240669242</v>
      </c>
      <c r="T39" s="164">
        <v>3949199</v>
      </c>
      <c r="U39" s="165">
        <v>397464</v>
      </c>
      <c r="V39" s="232">
        <f t="shared" si="4"/>
        <v>9.935991687297467</v>
      </c>
      <c r="W39" s="139"/>
    </row>
    <row r="40" spans="1:23" s="5" customFormat="1" ht="15.75" customHeight="1">
      <c r="A40" s="83">
        <v>36</v>
      </c>
      <c r="B40" s="231" t="s">
        <v>28</v>
      </c>
      <c r="C40" s="162">
        <v>40585</v>
      </c>
      <c r="D40" s="161" t="s">
        <v>19</v>
      </c>
      <c r="E40" s="163">
        <v>89</v>
      </c>
      <c r="F40" s="163">
        <v>4</v>
      </c>
      <c r="G40" s="163">
        <v>9</v>
      </c>
      <c r="H40" s="164">
        <v>868</v>
      </c>
      <c r="I40" s="165">
        <v>108</v>
      </c>
      <c r="J40" s="164">
        <v>951</v>
      </c>
      <c r="K40" s="165">
        <v>133</v>
      </c>
      <c r="L40" s="164">
        <v>1183</v>
      </c>
      <c r="M40" s="165">
        <v>157</v>
      </c>
      <c r="N40" s="166">
        <f>+H40+J40+L40</f>
        <v>3002</v>
      </c>
      <c r="O40" s="167">
        <f>+I40+K40+M40</f>
        <v>398</v>
      </c>
      <c r="P40" s="168">
        <f>IF(N40&lt;&gt;0,O40/F40,"")</f>
        <v>99.5</v>
      </c>
      <c r="Q40" s="169">
        <f>IF(N40&lt;&gt;0,N40/O40,"")</f>
        <v>7.542713567839196</v>
      </c>
      <c r="R40" s="164">
        <v>3578</v>
      </c>
      <c r="S40" s="158">
        <f t="shared" si="6"/>
        <v>-0.16098378982671885</v>
      </c>
      <c r="T40" s="164">
        <v>1430662</v>
      </c>
      <c r="U40" s="165">
        <v>143359</v>
      </c>
      <c r="V40" s="232">
        <f t="shared" si="4"/>
        <v>9.979575750388884</v>
      </c>
      <c r="W40" s="139"/>
    </row>
    <row r="41" spans="1:23" s="5" customFormat="1" ht="15.75" customHeight="1">
      <c r="A41" s="83">
        <v>37</v>
      </c>
      <c r="B41" s="238" t="s">
        <v>85</v>
      </c>
      <c r="C41" s="150">
        <v>40606</v>
      </c>
      <c r="D41" s="151" t="s">
        <v>49</v>
      </c>
      <c r="E41" s="152">
        <v>93</v>
      </c>
      <c r="F41" s="152">
        <v>4</v>
      </c>
      <c r="G41" s="152">
        <v>6</v>
      </c>
      <c r="H41" s="172">
        <v>634</v>
      </c>
      <c r="I41" s="173">
        <v>137</v>
      </c>
      <c r="J41" s="172">
        <v>882</v>
      </c>
      <c r="K41" s="173">
        <v>154</v>
      </c>
      <c r="L41" s="172">
        <v>1042</v>
      </c>
      <c r="M41" s="173">
        <v>174</v>
      </c>
      <c r="N41" s="172">
        <f>+L41+J41+H41</f>
        <v>2558</v>
      </c>
      <c r="O41" s="173">
        <f>+M41+K41+I41</f>
        <v>465</v>
      </c>
      <c r="P41" s="173">
        <f>+O41/F41</f>
        <v>116.25</v>
      </c>
      <c r="Q41" s="182">
        <f>+N41/O41</f>
        <v>5.501075268817204</v>
      </c>
      <c r="R41" s="172">
        <v>5214</v>
      </c>
      <c r="S41" s="158">
        <f t="shared" si="6"/>
        <v>-0.5093977752205601</v>
      </c>
      <c r="T41" s="172">
        <v>1205513</v>
      </c>
      <c r="U41" s="173">
        <v>106155</v>
      </c>
      <c r="V41" s="237">
        <f>+T41/U41</f>
        <v>11.356158447553106</v>
      </c>
      <c r="W41" s="139"/>
    </row>
    <row r="42" spans="1:23" s="5" customFormat="1" ht="15.75" customHeight="1">
      <c r="A42" s="83">
        <v>38</v>
      </c>
      <c r="B42" s="234" t="s">
        <v>42</v>
      </c>
      <c r="C42" s="150">
        <v>40620</v>
      </c>
      <c r="D42" s="151" t="s">
        <v>26</v>
      </c>
      <c r="E42" s="152">
        <v>15</v>
      </c>
      <c r="F42" s="152">
        <v>3</v>
      </c>
      <c r="G42" s="152">
        <v>4</v>
      </c>
      <c r="H42" s="196">
        <v>904</v>
      </c>
      <c r="I42" s="197">
        <v>153</v>
      </c>
      <c r="J42" s="196">
        <v>781</v>
      </c>
      <c r="K42" s="197">
        <v>146</v>
      </c>
      <c r="L42" s="196">
        <v>797</v>
      </c>
      <c r="M42" s="197">
        <v>149</v>
      </c>
      <c r="N42" s="166">
        <f>+H42+J42+L42</f>
        <v>2482</v>
      </c>
      <c r="O42" s="167">
        <f>+I42+K42+M42</f>
        <v>448</v>
      </c>
      <c r="P42" s="198">
        <v>149.33333333333334</v>
      </c>
      <c r="Q42" s="199">
        <v>5.540178571428571</v>
      </c>
      <c r="R42" s="200">
        <v>2674</v>
      </c>
      <c r="S42" s="158">
        <f t="shared" si="6"/>
        <v>-0.07180254300673149</v>
      </c>
      <c r="T42" s="200">
        <v>81395</v>
      </c>
      <c r="U42" s="201">
        <v>6098</v>
      </c>
      <c r="V42" s="244">
        <v>13.347818957035093</v>
      </c>
      <c r="W42" s="139"/>
    </row>
    <row r="43" spans="1:23" s="5" customFormat="1" ht="15.75" customHeight="1">
      <c r="A43" s="83">
        <v>39</v>
      </c>
      <c r="B43" s="228" t="s">
        <v>86</v>
      </c>
      <c r="C43" s="150">
        <v>40613</v>
      </c>
      <c r="D43" s="151" t="s">
        <v>78</v>
      </c>
      <c r="E43" s="152">
        <v>22</v>
      </c>
      <c r="F43" s="152">
        <v>5</v>
      </c>
      <c r="G43" s="152">
        <v>4</v>
      </c>
      <c r="H43" s="153">
        <v>291</v>
      </c>
      <c r="I43" s="154">
        <v>31</v>
      </c>
      <c r="J43" s="153">
        <v>1035</v>
      </c>
      <c r="K43" s="154">
        <v>114</v>
      </c>
      <c r="L43" s="153">
        <v>867</v>
      </c>
      <c r="M43" s="154">
        <v>93</v>
      </c>
      <c r="N43" s="155">
        <f>H43+J43+L43</f>
        <v>2193</v>
      </c>
      <c r="O43" s="156">
        <f>I43+K43+M43</f>
        <v>238</v>
      </c>
      <c r="P43" s="154">
        <f>O43/F43</f>
        <v>47.6</v>
      </c>
      <c r="Q43" s="157">
        <f>+N43/O43</f>
        <v>9.214285714285714</v>
      </c>
      <c r="R43" s="155"/>
      <c r="S43" s="158">
        <f t="shared" si="6"/>
      </c>
      <c r="T43" s="159">
        <v>166094.5</v>
      </c>
      <c r="U43" s="160">
        <v>12886</v>
      </c>
      <c r="V43" s="229">
        <f>T43/U43</f>
        <v>12.889531274251125</v>
      </c>
      <c r="W43" s="139"/>
    </row>
    <row r="44" spans="1:23" s="5" customFormat="1" ht="15.75" customHeight="1">
      <c r="A44" s="83">
        <v>40</v>
      </c>
      <c r="B44" s="231" t="s">
        <v>50</v>
      </c>
      <c r="C44" s="162">
        <v>40613</v>
      </c>
      <c r="D44" s="161" t="s">
        <v>47</v>
      </c>
      <c r="E44" s="163">
        <v>89</v>
      </c>
      <c r="F44" s="163">
        <v>3</v>
      </c>
      <c r="G44" s="163">
        <v>5</v>
      </c>
      <c r="H44" s="164">
        <v>229.5</v>
      </c>
      <c r="I44" s="165">
        <v>17</v>
      </c>
      <c r="J44" s="164">
        <v>682.5</v>
      </c>
      <c r="K44" s="165">
        <v>45</v>
      </c>
      <c r="L44" s="164">
        <v>658.5</v>
      </c>
      <c r="M44" s="165">
        <v>52</v>
      </c>
      <c r="N44" s="166">
        <v>1570.5</v>
      </c>
      <c r="O44" s="167">
        <v>114</v>
      </c>
      <c r="P44" s="170">
        <f>IF(N44&lt;&gt;0,O44/F44,"")</f>
        <v>38</v>
      </c>
      <c r="Q44" s="169">
        <f>IF(N44&lt;&gt;0,N44/O44,"")</f>
        <v>13.776315789473685</v>
      </c>
      <c r="R44" s="202">
        <v>93631</v>
      </c>
      <c r="S44" s="158">
        <f t="shared" si="6"/>
        <v>-0.9832267091027544</v>
      </c>
      <c r="T44" s="203">
        <v>1311363</v>
      </c>
      <c r="U44" s="171">
        <v>118918</v>
      </c>
      <c r="V44" s="241">
        <f>IF(T44&lt;&gt;0,T44/U44,"")</f>
        <v>11.027455893977363</v>
      </c>
      <c r="W44" s="139"/>
    </row>
    <row r="45" spans="1:23" s="5" customFormat="1" ht="15.75" customHeight="1">
      <c r="A45" s="83">
        <v>41</v>
      </c>
      <c r="B45" s="234" t="s">
        <v>17</v>
      </c>
      <c r="C45" s="150">
        <v>40515</v>
      </c>
      <c r="D45" s="151" t="s">
        <v>78</v>
      </c>
      <c r="E45" s="152">
        <v>62</v>
      </c>
      <c r="F45" s="152">
        <v>5</v>
      </c>
      <c r="G45" s="152">
        <v>19</v>
      </c>
      <c r="H45" s="153">
        <v>0</v>
      </c>
      <c r="I45" s="154">
        <v>0</v>
      </c>
      <c r="J45" s="153">
        <v>693</v>
      </c>
      <c r="K45" s="154">
        <v>163</v>
      </c>
      <c r="L45" s="153">
        <v>800</v>
      </c>
      <c r="M45" s="154">
        <v>183</v>
      </c>
      <c r="N45" s="155">
        <f>H45+J45+L45</f>
        <v>1493</v>
      </c>
      <c r="O45" s="156">
        <f>I45+K45+M45</f>
        <v>346</v>
      </c>
      <c r="P45" s="154">
        <f>O45/F45</f>
        <v>69.2</v>
      </c>
      <c r="Q45" s="157">
        <f>+N45/O45</f>
        <v>4.315028901734104</v>
      </c>
      <c r="R45" s="155">
        <v>2220</v>
      </c>
      <c r="S45" s="158">
        <f t="shared" si="6"/>
        <v>-0.32747747747747746</v>
      </c>
      <c r="T45" s="159">
        <v>1016142.5</v>
      </c>
      <c r="U45" s="160">
        <v>124881</v>
      </c>
      <c r="V45" s="229">
        <f>T45/U45</f>
        <v>8.136886315772616</v>
      </c>
      <c r="W45" s="139"/>
    </row>
    <row r="46" spans="1:23" s="5" customFormat="1" ht="15.75" customHeight="1">
      <c r="A46" s="83">
        <v>42</v>
      </c>
      <c r="B46" s="228" t="s">
        <v>62</v>
      </c>
      <c r="C46" s="150">
        <v>40627</v>
      </c>
      <c r="D46" s="151" t="s">
        <v>78</v>
      </c>
      <c r="E46" s="152">
        <v>28</v>
      </c>
      <c r="F46" s="152">
        <v>6</v>
      </c>
      <c r="G46" s="152">
        <v>5</v>
      </c>
      <c r="H46" s="153">
        <v>231</v>
      </c>
      <c r="I46" s="154">
        <v>35</v>
      </c>
      <c r="J46" s="153">
        <v>540</v>
      </c>
      <c r="K46" s="154">
        <v>66</v>
      </c>
      <c r="L46" s="153">
        <v>704</v>
      </c>
      <c r="M46" s="154">
        <v>84</v>
      </c>
      <c r="N46" s="155">
        <f>H46+J46+L46</f>
        <v>1475</v>
      </c>
      <c r="O46" s="156">
        <f>I46+K46+M46</f>
        <v>185</v>
      </c>
      <c r="P46" s="154">
        <f>O46/F46</f>
        <v>30.833333333333332</v>
      </c>
      <c r="Q46" s="157">
        <f>+N46/O46</f>
        <v>7.972972972972973</v>
      </c>
      <c r="R46" s="155">
        <v>12470.5</v>
      </c>
      <c r="S46" s="158">
        <f t="shared" si="6"/>
        <v>-0.8817208612325087</v>
      </c>
      <c r="T46" s="159">
        <v>62835</v>
      </c>
      <c r="U46" s="160">
        <v>7138</v>
      </c>
      <c r="V46" s="229">
        <f>T46/U46</f>
        <v>8.80288596245447</v>
      </c>
      <c r="W46" s="139"/>
    </row>
    <row r="47" spans="1:23" s="5" customFormat="1" ht="15.75" customHeight="1">
      <c r="A47" s="83">
        <v>43</v>
      </c>
      <c r="B47" s="243" t="s">
        <v>63</v>
      </c>
      <c r="C47" s="204">
        <v>40627</v>
      </c>
      <c r="D47" s="195" t="s">
        <v>39</v>
      </c>
      <c r="E47" s="205">
        <v>2</v>
      </c>
      <c r="F47" s="205">
        <v>2</v>
      </c>
      <c r="G47" s="205">
        <v>3</v>
      </c>
      <c r="H47" s="206">
        <v>16</v>
      </c>
      <c r="I47" s="207">
        <v>2</v>
      </c>
      <c r="J47" s="206">
        <v>554</v>
      </c>
      <c r="K47" s="207">
        <v>71</v>
      </c>
      <c r="L47" s="206">
        <v>821</v>
      </c>
      <c r="M47" s="207">
        <v>113</v>
      </c>
      <c r="N47" s="206">
        <f>SUM(H47+J47+L47)</f>
        <v>1391</v>
      </c>
      <c r="O47" s="207">
        <f>SUM(I47+K47+M47)</f>
        <v>186</v>
      </c>
      <c r="P47" s="207">
        <f>O47/F47</f>
        <v>93</v>
      </c>
      <c r="Q47" s="208">
        <f>N47/O47</f>
        <v>7.478494623655914</v>
      </c>
      <c r="R47" s="206">
        <v>842</v>
      </c>
      <c r="S47" s="158">
        <f t="shared" si="6"/>
        <v>0.6520190023752969</v>
      </c>
      <c r="T47" s="206">
        <v>5425</v>
      </c>
      <c r="U47" s="207">
        <v>655</v>
      </c>
      <c r="V47" s="245">
        <f>T47/U47</f>
        <v>8.282442748091603</v>
      </c>
      <c r="W47" s="139"/>
    </row>
    <row r="48" spans="1:23" s="5" customFormat="1" ht="15.75" customHeight="1">
      <c r="A48" s="83">
        <v>44</v>
      </c>
      <c r="B48" s="243" t="s">
        <v>87</v>
      </c>
      <c r="C48" s="150">
        <v>40536</v>
      </c>
      <c r="D48" s="151" t="s">
        <v>49</v>
      </c>
      <c r="E48" s="152">
        <v>112</v>
      </c>
      <c r="F48" s="152">
        <v>4</v>
      </c>
      <c r="G48" s="152">
        <v>16</v>
      </c>
      <c r="H48" s="172">
        <v>344</v>
      </c>
      <c r="I48" s="173">
        <v>100</v>
      </c>
      <c r="J48" s="172">
        <v>424</v>
      </c>
      <c r="K48" s="173">
        <v>111</v>
      </c>
      <c r="L48" s="172">
        <v>487</v>
      </c>
      <c r="M48" s="173">
        <v>120</v>
      </c>
      <c r="N48" s="172">
        <f>+L48+J48+H48</f>
        <v>1255</v>
      </c>
      <c r="O48" s="173">
        <f>+M48+K48+I48</f>
        <v>331</v>
      </c>
      <c r="P48" s="173">
        <f>+O48/F48</f>
        <v>82.75</v>
      </c>
      <c r="Q48" s="182">
        <f>+N48/O48</f>
        <v>3.7915407854984893</v>
      </c>
      <c r="R48" s="172"/>
      <c r="S48" s="158">
        <f t="shared" si="6"/>
      </c>
      <c r="T48" s="172">
        <v>2747784</v>
      </c>
      <c r="U48" s="173">
        <v>244585</v>
      </c>
      <c r="V48" s="237">
        <f>+T48/U48</f>
        <v>11.234474722489114</v>
      </c>
      <c r="W48" s="139"/>
    </row>
    <row r="49" spans="1:23" s="5" customFormat="1" ht="15.75" customHeight="1">
      <c r="A49" s="83">
        <v>45</v>
      </c>
      <c r="B49" s="243" t="s">
        <v>74</v>
      </c>
      <c r="C49" s="204">
        <v>40557</v>
      </c>
      <c r="D49" s="195" t="s">
        <v>39</v>
      </c>
      <c r="E49" s="205">
        <v>7</v>
      </c>
      <c r="F49" s="205">
        <v>1</v>
      </c>
      <c r="G49" s="205">
        <v>9</v>
      </c>
      <c r="H49" s="206">
        <v>224</v>
      </c>
      <c r="I49" s="207">
        <v>28</v>
      </c>
      <c r="J49" s="206">
        <v>384</v>
      </c>
      <c r="K49" s="207">
        <v>48</v>
      </c>
      <c r="L49" s="206">
        <v>400</v>
      </c>
      <c r="M49" s="207">
        <v>50</v>
      </c>
      <c r="N49" s="206">
        <f>SUM(H49+J49+L49)</f>
        <v>1008</v>
      </c>
      <c r="O49" s="207">
        <f>SUM(I49+K49+M49)</f>
        <v>126</v>
      </c>
      <c r="P49" s="207">
        <f>O49/F49</f>
        <v>126</v>
      </c>
      <c r="Q49" s="208">
        <f>N49/O49</f>
        <v>8</v>
      </c>
      <c r="R49" s="206">
        <v>1043</v>
      </c>
      <c r="S49" s="158">
        <f t="shared" si="6"/>
        <v>-0.03355704697986577</v>
      </c>
      <c r="T49" s="206">
        <v>96945</v>
      </c>
      <c r="U49" s="207">
        <v>7237</v>
      </c>
      <c r="V49" s="245">
        <f>T49/U49</f>
        <v>13.395744092856155</v>
      </c>
      <c r="W49" s="139"/>
    </row>
    <row r="50" spans="1:23" s="5" customFormat="1" ht="15.75" customHeight="1">
      <c r="A50" s="83">
        <v>46</v>
      </c>
      <c r="B50" s="246" t="s">
        <v>88</v>
      </c>
      <c r="C50" s="210">
        <v>40641</v>
      </c>
      <c r="D50" s="209" t="s">
        <v>39</v>
      </c>
      <c r="E50" s="211">
        <v>2</v>
      </c>
      <c r="F50" s="211">
        <v>2</v>
      </c>
      <c r="G50" s="211">
        <v>1</v>
      </c>
      <c r="H50" s="212">
        <v>64</v>
      </c>
      <c r="I50" s="213">
        <v>4</v>
      </c>
      <c r="J50" s="212">
        <v>441</v>
      </c>
      <c r="K50" s="213">
        <v>26</v>
      </c>
      <c r="L50" s="212">
        <v>431</v>
      </c>
      <c r="M50" s="213">
        <v>28</v>
      </c>
      <c r="N50" s="212">
        <f>SUM(H50+J50+L50)</f>
        <v>936</v>
      </c>
      <c r="O50" s="213">
        <f>SUM(I50+K50+M50)</f>
        <v>58</v>
      </c>
      <c r="P50" s="213">
        <f>O50/F50</f>
        <v>29</v>
      </c>
      <c r="Q50" s="214">
        <f>N50/O50</f>
        <v>16.137931034482758</v>
      </c>
      <c r="R50" s="212"/>
      <c r="S50" s="149">
        <f t="shared" si="6"/>
      </c>
      <c r="T50" s="212">
        <v>936</v>
      </c>
      <c r="U50" s="213">
        <v>58</v>
      </c>
      <c r="V50" s="247">
        <f>T50/U50</f>
        <v>16.137931034482758</v>
      </c>
      <c r="W50" s="139"/>
    </row>
    <row r="51" spans="1:23" s="5" customFormat="1" ht="15.75" customHeight="1">
      <c r="A51" s="83">
        <v>47</v>
      </c>
      <c r="B51" s="231" t="s">
        <v>89</v>
      </c>
      <c r="C51" s="162">
        <v>40908</v>
      </c>
      <c r="D51" s="161" t="s">
        <v>47</v>
      </c>
      <c r="E51" s="163">
        <v>20</v>
      </c>
      <c r="F51" s="163">
        <v>2</v>
      </c>
      <c r="G51" s="163">
        <v>9</v>
      </c>
      <c r="H51" s="164">
        <v>122</v>
      </c>
      <c r="I51" s="165">
        <v>18</v>
      </c>
      <c r="J51" s="164">
        <v>366</v>
      </c>
      <c r="K51" s="165">
        <v>55</v>
      </c>
      <c r="L51" s="164">
        <v>337</v>
      </c>
      <c r="M51" s="165">
        <v>52</v>
      </c>
      <c r="N51" s="166">
        <v>825</v>
      </c>
      <c r="O51" s="167">
        <v>125</v>
      </c>
      <c r="P51" s="170">
        <f>IF(N51&lt;&gt;0,O51/F51,"")</f>
        <v>62.5</v>
      </c>
      <c r="Q51" s="169">
        <f>IF(N51&lt;&gt;0,N51/O51,"")</f>
        <v>6.6</v>
      </c>
      <c r="R51" s="164"/>
      <c r="S51" s="158">
        <f t="shared" si="6"/>
      </c>
      <c r="T51" s="166">
        <v>96864</v>
      </c>
      <c r="U51" s="171">
        <v>10283</v>
      </c>
      <c r="V51" s="241">
        <f>IF(T51&lt;&gt;0,T51/U51,"")</f>
        <v>9.419819118934162</v>
      </c>
      <c r="W51" s="139"/>
    </row>
    <row r="52" spans="1:23" s="5" customFormat="1" ht="15.75" customHeight="1">
      <c r="A52" s="83">
        <v>48</v>
      </c>
      <c r="B52" s="243" t="s">
        <v>38</v>
      </c>
      <c r="C52" s="204">
        <v>40613</v>
      </c>
      <c r="D52" s="195" t="s">
        <v>39</v>
      </c>
      <c r="E52" s="205">
        <v>25</v>
      </c>
      <c r="F52" s="205">
        <v>3</v>
      </c>
      <c r="G52" s="205">
        <v>5</v>
      </c>
      <c r="H52" s="206">
        <v>82</v>
      </c>
      <c r="I52" s="207">
        <v>12</v>
      </c>
      <c r="J52" s="206">
        <v>277</v>
      </c>
      <c r="K52" s="207">
        <v>42</v>
      </c>
      <c r="L52" s="206">
        <v>176</v>
      </c>
      <c r="M52" s="207">
        <v>26</v>
      </c>
      <c r="N52" s="206">
        <f>SUM(H52+J52+L52)</f>
        <v>535</v>
      </c>
      <c r="O52" s="207">
        <f>SUM(I52+K52+M52)</f>
        <v>80</v>
      </c>
      <c r="P52" s="207">
        <f>O52/F52</f>
        <v>26.666666666666668</v>
      </c>
      <c r="Q52" s="208">
        <f>N52/O52</f>
        <v>6.6875</v>
      </c>
      <c r="R52" s="206">
        <v>3038</v>
      </c>
      <c r="S52" s="158">
        <f t="shared" si="6"/>
        <v>-0.8238973008558262</v>
      </c>
      <c r="T52" s="206">
        <v>165896.5</v>
      </c>
      <c r="U52" s="207">
        <v>20319</v>
      </c>
      <c r="V52" s="245">
        <f>T52/U52</f>
        <v>8.164599635808848</v>
      </c>
      <c r="W52" s="139"/>
    </row>
    <row r="53" spans="1:23" s="5" customFormat="1" ht="15.75" customHeight="1">
      <c r="A53" s="83">
        <v>49</v>
      </c>
      <c r="B53" s="234" t="s">
        <v>90</v>
      </c>
      <c r="C53" s="150">
        <v>40592</v>
      </c>
      <c r="D53" s="151" t="s">
        <v>45</v>
      </c>
      <c r="E53" s="152">
        <v>1</v>
      </c>
      <c r="F53" s="152">
        <v>1</v>
      </c>
      <c r="G53" s="152">
        <v>4</v>
      </c>
      <c r="H53" s="172">
        <v>48</v>
      </c>
      <c r="I53" s="173">
        <v>4</v>
      </c>
      <c r="J53" s="172">
        <v>279</v>
      </c>
      <c r="K53" s="173">
        <v>27</v>
      </c>
      <c r="L53" s="172">
        <v>207</v>
      </c>
      <c r="M53" s="173">
        <v>19</v>
      </c>
      <c r="N53" s="172">
        <f>H53+J53+L53</f>
        <v>534</v>
      </c>
      <c r="O53" s="173">
        <f>I53+K53+M53</f>
        <v>50</v>
      </c>
      <c r="P53" s="168">
        <f>O53/F53</f>
        <v>50</v>
      </c>
      <c r="Q53" s="169">
        <f>N53/O53</f>
        <v>10.68</v>
      </c>
      <c r="R53" s="172">
        <v>875</v>
      </c>
      <c r="S53" s="158">
        <f t="shared" si="6"/>
        <v>-0.38971428571428574</v>
      </c>
      <c r="T53" s="172">
        <v>8554</v>
      </c>
      <c r="U53" s="173">
        <v>1172</v>
      </c>
      <c r="V53" s="229">
        <f>T53/U53</f>
        <v>7.298634812286689</v>
      </c>
      <c r="W53" s="139"/>
    </row>
    <row r="54" spans="1:23" s="5" customFormat="1" ht="15.75" customHeight="1">
      <c r="A54" s="83">
        <v>50</v>
      </c>
      <c r="B54" s="243" t="s">
        <v>55</v>
      </c>
      <c r="C54" s="150">
        <v>40571</v>
      </c>
      <c r="D54" s="151" t="s">
        <v>49</v>
      </c>
      <c r="E54" s="152">
        <v>200</v>
      </c>
      <c r="F54" s="152">
        <v>1</v>
      </c>
      <c r="G54" s="152">
        <v>11</v>
      </c>
      <c r="H54" s="172">
        <v>172</v>
      </c>
      <c r="I54" s="173">
        <v>50</v>
      </c>
      <c r="J54" s="172">
        <v>172</v>
      </c>
      <c r="K54" s="173">
        <v>50</v>
      </c>
      <c r="L54" s="172">
        <v>172</v>
      </c>
      <c r="M54" s="173">
        <v>50</v>
      </c>
      <c r="N54" s="172">
        <f>+L54+J54+H54</f>
        <v>516</v>
      </c>
      <c r="O54" s="173">
        <f>+M54+K54+I54</f>
        <v>150</v>
      </c>
      <c r="P54" s="173">
        <f>+O54/F54</f>
        <v>150</v>
      </c>
      <c r="Q54" s="182">
        <f>+N54/O54</f>
        <v>3.44</v>
      </c>
      <c r="R54" s="172">
        <v>72</v>
      </c>
      <c r="S54" s="158">
        <f t="shared" si="6"/>
        <v>6.166666666666667</v>
      </c>
      <c r="T54" s="172">
        <v>2972869</v>
      </c>
      <c r="U54" s="173">
        <v>242145</v>
      </c>
      <c r="V54" s="237">
        <f>+T54/U54</f>
        <v>12.27722645522311</v>
      </c>
      <c r="W54" s="139"/>
    </row>
    <row r="55" spans="1:23" s="5" customFormat="1" ht="15.75" customHeight="1">
      <c r="A55" s="83">
        <v>51</v>
      </c>
      <c r="B55" s="234" t="s">
        <v>44</v>
      </c>
      <c r="C55" s="150">
        <v>40620</v>
      </c>
      <c r="D55" s="151" t="s">
        <v>45</v>
      </c>
      <c r="E55" s="152">
        <v>1</v>
      </c>
      <c r="F55" s="152">
        <v>1</v>
      </c>
      <c r="G55" s="152">
        <v>4</v>
      </c>
      <c r="H55" s="172">
        <v>154</v>
      </c>
      <c r="I55" s="173">
        <v>15</v>
      </c>
      <c r="J55" s="172">
        <v>118</v>
      </c>
      <c r="K55" s="173">
        <v>11</v>
      </c>
      <c r="L55" s="172">
        <v>241</v>
      </c>
      <c r="M55" s="173">
        <v>25</v>
      </c>
      <c r="N55" s="172">
        <f>H55+J55+L55</f>
        <v>513</v>
      </c>
      <c r="O55" s="173">
        <f>I55+K55+M55</f>
        <v>51</v>
      </c>
      <c r="P55" s="168">
        <f>O55/F55</f>
        <v>51</v>
      </c>
      <c r="Q55" s="169">
        <f>N55/O55</f>
        <v>10.058823529411764</v>
      </c>
      <c r="R55" s="172">
        <v>1995</v>
      </c>
      <c r="S55" s="158">
        <f t="shared" si="6"/>
        <v>-0.7428571428571429</v>
      </c>
      <c r="T55" s="172">
        <v>13897</v>
      </c>
      <c r="U55" s="173">
        <v>1543</v>
      </c>
      <c r="V55" s="229">
        <f>T55/U55</f>
        <v>9.00648088139987</v>
      </c>
      <c r="W55" s="139"/>
    </row>
    <row r="56" spans="1:23" s="5" customFormat="1" ht="15.75" customHeight="1">
      <c r="A56" s="83">
        <v>52</v>
      </c>
      <c r="B56" s="238" t="s">
        <v>56</v>
      </c>
      <c r="C56" s="150">
        <v>40557</v>
      </c>
      <c r="D56" s="151" t="s">
        <v>49</v>
      </c>
      <c r="E56" s="152">
        <v>129</v>
      </c>
      <c r="F56" s="152">
        <v>2</v>
      </c>
      <c r="G56" s="152">
        <v>13</v>
      </c>
      <c r="H56" s="172">
        <v>48</v>
      </c>
      <c r="I56" s="173">
        <v>8</v>
      </c>
      <c r="J56" s="172">
        <v>209</v>
      </c>
      <c r="K56" s="173">
        <v>36</v>
      </c>
      <c r="L56" s="172">
        <v>119</v>
      </c>
      <c r="M56" s="173">
        <v>20</v>
      </c>
      <c r="N56" s="172">
        <f>+L56+J56+H56</f>
        <v>376</v>
      </c>
      <c r="O56" s="173">
        <f>+M56+K56+I56</f>
        <v>64</v>
      </c>
      <c r="P56" s="173">
        <f>+O56/F56</f>
        <v>32</v>
      </c>
      <c r="Q56" s="182">
        <f>+N56/O56</f>
        <v>5.875</v>
      </c>
      <c r="R56" s="172">
        <v>696</v>
      </c>
      <c r="S56" s="158">
        <f t="shared" si="6"/>
        <v>-0.45977011494252873</v>
      </c>
      <c r="T56" s="172">
        <v>1373863</v>
      </c>
      <c r="U56" s="173">
        <v>121278</v>
      </c>
      <c r="V56" s="237">
        <f>+T56/U56</f>
        <v>11.328212866307162</v>
      </c>
      <c r="W56" s="139"/>
    </row>
    <row r="57" spans="1:23" s="5" customFormat="1" ht="15.75" customHeight="1">
      <c r="A57" s="83">
        <v>53</v>
      </c>
      <c r="B57" s="231" t="s">
        <v>53</v>
      </c>
      <c r="C57" s="162">
        <v>40578</v>
      </c>
      <c r="D57" s="161" t="s">
        <v>47</v>
      </c>
      <c r="E57" s="163">
        <v>79</v>
      </c>
      <c r="F57" s="163">
        <v>1</v>
      </c>
      <c r="G57" s="163">
        <v>10</v>
      </c>
      <c r="H57" s="164">
        <v>118</v>
      </c>
      <c r="I57" s="165">
        <v>37</v>
      </c>
      <c r="J57" s="164">
        <v>80</v>
      </c>
      <c r="K57" s="165">
        <v>23</v>
      </c>
      <c r="L57" s="164">
        <v>36</v>
      </c>
      <c r="M57" s="165">
        <v>9</v>
      </c>
      <c r="N57" s="166">
        <v>234</v>
      </c>
      <c r="O57" s="167">
        <v>69</v>
      </c>
      <c r="P57" s="170">
        <f>IF(N57&lt;&gt;0,O57/F57,"")</f>
        <v>69</v>
      </c>
      <c r="Q57" s="191">
        <f>IF(N57&lt;&gt;0,N57/O57,"")</f>
        <v>3.391304347826087</v>
      </c>
      <c r="R57" s="164">
        <v>409</v>
      </c>
      <c r="S57" s="158">
        <f t="shared" si="6"/>
        <v>-0.4278728606356968</v>
      </c>
      <c r="T57" s="166">
        <v>2674184.5</v>
      </c>
      <c r="U57" s="171">
        <v>220928</v>
      </c>
      <c r="V57" s="233">
        <f>IF(T57&lt;&gt;0,T57/U57,"")</f>
        <v>12.10432584371379</v>
      </c>
      <c r="W57" s="139"/>
    </row>
    <row r="58" spans="1:23" s="5" customFormat="1" ht="15.75" customHeight="1">
      <c r="A58" s="83">
        <v>54</v>
      </c>
      <c r="B58" s="243" t="s">
        <v>54</v>
      </c>
      <c r="C58" s="150">
        <v>40550</v>
      </c>
      <c r="D58" s="151" t="s">
        <v>49</v>
      </c>
      <c r="E58" s="152">
        <v>355</v>
      </c>
      <c r="F58" s="152">
        <v>2</v>
      </c>
      <c r="G58" s="152">
        <v>14</v>
      </c>
      <c r="H58" s="172">
        <v>34</v>
      </c>
      <c r="I58" s="173">
        <v>4</v>
      </c>
      <c r="J58" s="172">
        <v>65</v>
      </c>
      <c r="K58" s="173">
        <v>8</v>
      </c>
      <c r="L58" s="172">
        <v>71</v>
      </c>
      <c r="M58" s="173">
        <v>9</v>
      </c>
      <c r="N58" s="172">
        <f>+L58+J58+H58</f>
        <v>170</v>
      </c>
      <c r="O58" s="173">
        <f>+M58+K58+I58</f>
        <v>21</v>
      </c>
      <c r="P58" s="173">
        <f>+O58/F58</f>
        <v>10.5</v>
      </c>
      <c r="Q58" s="182">
        <f>+N58/O58</f>
        <v>8.095238095238095</v>
      </c>
      <c r="R58" s="172">
        <v>301</v>
      </c>
      <c r="S58" s="158">
        <f t="shared" si="6"/>
        <v>-0.43521594684385384</v>
      </c>
      <c r="T58" s="172">
        <v>36508608</v>
      </c>
      <c r="U58" s="173">
        <v>3912116</v>
      </c>
      <c r="V58" s="237">
        <f>+T58/U58</f>
        <v>9.332189536302094</v>
      </c>
      <c r="W58" s="139"/>
    </row>
    <row r="59" spans="1:23" s="5" customFormat="1" ht="15.75" customHeight="1">
      <c r="A59" s="83">
        <v>55</v>
      </c>
      <c r="B59" s="234" t="s">
        <v>34</v>
      </c>
      <c r="C59" s="150">
        <v>40571</v>
      </c>
      <c r="D59" s="151" t="s">
        <v>73</v>
      </c>
      <c r="E59" s="152">
        <v>364</v>
      </c>
      <c r="F59" s="152">
        <v>1</v>
      </c>
      <c r="G59" s="152">
        <v>11</v>
      </c>
      <c r="H59" s="172">
        <v>17</v>
      </c>
      <c r="I59" s="173">
        <v>2</v>
      </c>
      <c r="J59" s="172">
        <v>41</v>
      </c>
      <c r="K59" s="173">
        <v>5</v>
      </c>
      <c r="L59" s="172">
        <v>65</v>
      </c>
      <c r="M59" s="173">
        <v>8</v>
      </c>
      <c r="N59" s="172">
        <f>SUM(H59+J59+L59)</f>
        <v>123</v>
      </c>
      <c r="O59" s="173">
        <f>SUM(I59+K59+M59)</f>
        <v>15</v>
      </c>
      <c r="P59" s="168">
        <f>IF(N59&lt;&gt;0,O59/F59,"")</f>
        <v>15</v>
      </c>
      <c r="Q59" s="169">
        <f>IF(N59&lt;&gt;0,N59/O59,"")</f>
        <v>8.2</v>
      </c>
      <c r="R59" s="172">
        <v>40043</v>
      </c>
      <c r="S59" s="158">
        <f t="shared" si="6"/>
        <v>-0.9969283020752691</v>
      </c>
      <c r="T59" s="172">
        <v>17248065.5</v>
      </c>
      <c r="U59" s="173">
        <v>2020393</v>
      </c>
      <c r="V59" s="229">
        <f>T59/U59</f>
        <v>8.536985378587236</v>
      </c>
      <c r="W59" s="139"/>
    </row>
    <row r="60" spans="1:23" s="5" customFormat="1" ht="15.75" customHeight="1" thickBot="1">
      <c r="A60" s="83">
        <v>56</v>
      </c>
      <c r="B60" s="248" t="s">
        <v>91</v>
      </c>
      <c r="C60" s="249">
        <v>40459</v>
      </c>
      <c r="D60" s="250" t="s">
        <v>19</v>
      </c>
      <c r="E60" s="251">
        <v>55</v>
      </c>
      <c r="F60" s="251">
        <v>1</v>
      </c>
      <c r="G60" s="251">
        <v>15</v>
      </c>
      <c r="H60" s="252">
        <v>23</v>
      </c>
      <c r="I60" s="253">
        <v>5</v>
      </c>
      <c r="J60" s="252">
        <v>18</v>
      </c>
      <c r="K60" s="253">
        <v>4</v>
      </c>
      <c r="L60" s="252">
        <v>32</v>
      </c>
      <c r="M60" s="253">
        <v>7</v>
      </c>
      <c r="N60" s="254">
        <f>+H60+J60+L60</f>
        <v>73</v>
      </c>
      <c r="O60" s="255">
        <f>+I60+K60+M60</f>
        <v>16</v>
      </c>
      <c r="P60" s="256">
        <f>IF(N60&lt;&gt;0,O60/F60,"")</f>
        <v>16</v>
      </c>
      <c r="Q60" s="257">
        <f>IF(N60&lt;&gt;0,N60/O60,"")</f>
        <v>4.5625</v>
      </c>
      <c r="R60" s="252"/>
      <c r="S60" s="258">
        <f t="shared" si="6"/>
      </c>
      <c r="T60" s="252">
        <v>2714184</v>
      </c>
      <c r="U60" s="253">
        <v>237041</v>
      </c>
      <c r="V60" s="259">
        <f>T60/U60</f>
        <v>11.45027231575972</v>
      </c>
      <c r="W60" s="139"/>
    </row>
    <row r="61" spans="1:23" s="7" customFormat="1" ht="15">
      <c r="A61" s="84"/>
      <c r="B61" s="311"/>
      <c r="C61" s="312"/>
      <c r="D61" s="313"/>
      <c r="E61" s="1"/>
      <c r="F61" s="1"/>
      <c r="G61" s="2"/>
      <c r="H61" s="56"/>
      <c r="I61" s="66"/>
      <c r="J61" s="56"/>
      <c r="K61" s="66"/>
      <c r="L61" s="56"/>
      <c r="M61" s="66"/>
      <c r="N61" s="61"/>
      <c r="O61" s="71"/>
      <c r="P61" s="74"/>
      <c r="Q61" s="76"/>
      <c r="R61" s="64"/>
      <c r="S61" s="39"/>
      <c r="T61" s="64"/>
      <c r="U61" s="74"/>
      <c r="V61" s="100"/>
      <c r="W61" s="141"/>
    </row>
    <row r="62" spans="1:23" s="7" customFormat="1" ht="15">
      <c r="A62" s="86"/>
      <c r="B62" s="87"/>
      <c r="C62" s="129"/>
      <c r="D62" s="88"/>
      <c r="E62" s="89"/>
      <c r="F62" s="89"/>
      <c r="G62" s="90"/>
      <c r="H62" s="91"/>
      <c r="I62" s="92"/>
      <c r="J62" s="91"/>
      <c r="K62" s="92"/>
      <c r="L62" s="91"/>
      <c r="M62" s="92"/>
      <c r="N62" s="93"/>
      <c r="O62" s="94"/>
      <c r="P62" s="95"/>
      <c r="Q62" s="96"/>
      <c r="R62" s="97"/>
      <c r="S62" s="98"/>
      <c r="T62" s="97"/>
      <c r="U62" s="95"/>
      <c r="V62" s="101"/>
      <c r="W62" s="141"/>
    </row>
    <row r="63" spans="1:23" s="7" customFormat="1" ht="21.75" customHeight="1">
      <c r="A63" s="306" t="s">
        <v>8</v>
      </c>
      <c r="B63" s="307"/>
      <c r="C63" s="307"/>
      <c r="D63" s="307"/>
      <c r="E63" s="307"/>
      <c r="F63" s="307"/>
      <c r="G63" s="307"/>
      <c r="H63" s="307"/>
      <c r="I63" s="307"/>
      <c r="J63" s="307"/>
      <c r="K63" s="307"/>
      <c r="L63" s="307"/>
      <c r="M63" s="307"/>
      <c r="N63" s="307"/>
      <c r="O63" s="307"/>
      <c r="P63" s="307"/>
      <c r="Q63" s="307"/>
      <c r="R63" s="307"/>
      <c r="S63" s="307"/>
      <c r="T63" s="307"/>
      <c r="U63" s="307"/>
      <c r="V63" s="307"/>
      <c r="W63" s="141"/>
    </row>
    <row r="64" spans="1:256" s="7" customFormat="1" ht="15">
      <c r="A64" s="299" t="s">
        <v>10</v>
      </c>
      <c r="B64" s="300"/>
      <c r="C64" s="300"/>
      <c r="D64" s="300"/>
      <c r="E64" s="300"/>
      <c r="F64" s="300"/>
      <c r="G64" s="300"/>
      <c r="H64" s="300"/>
      <c r="I64" s="300"/>
      <c r="J64" s="300"/>
      <c r="K64" s="300"/>
      <c r="L64" s="300"/>
      <c r="M64" s="300"/>
      <c r="N64" s="300"/>
      <c r="O64" s="300"/>
      <c r="P64" s="300"/>
      <c r="Q64" s="300"/>
      <c r="R64" s="300"/>
      <c r="S64" s="300"/>
      <c r="T64" s="300"/>
      <c r="U64" s="300"/>
      <c r="V64" s="300"/>
      <c r="W64" s="142"/>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2"/>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2"/>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2"/>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2"/>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2"/>
      <c r="ED64" s="103"/>
      <c r="EE64" s="103"/>
      <c r="EF64" s="103"/>
      <c r="EG64" s="103"/>
      <c r="EH64" s="103"/>
      <c r="EI64" s="103"/>
      <c r="EJ64" s="103"/>
      <c r="EK64" s="103"/>
      <c r="EL64" s="103"/>
      <c r="EM64" s="103"/>
      <c r="EN64" s="103"/>
      <c r="EO64" s="103"/>
      <c r="EP64" s="103"/>
      <c r="EQ64" s="103"/>
      <c r="ER64" s="103"/>
      <c r="ES64" s="103"/>
      <c r="ET64" s="103"/>
      <c r="EU64" s="103"/>
      <c r="EV64" s="103"/>
      <c r="EW64" s="103"/>
      <c r="EX64" s="103"/>
      <c r="EY64" s="102"/>
      <c r="EZ64" s="103"/>
      <c r="FA64" s="103"/>
      <c r="FB64" s="103"/>
      <c r="FC64" s="103"/>
      <c r="FD64" s="103"/>
      <c r="FE64" s="103"/>
      <c r="FF64" s="103"/>
      <c r="FG64" s="103"/>
      <c r="FH64" s="103"/>
      <c r="FI64" s="103"/>
      <c r="FJ64" s="103"/>
      <c r="FK64" s="103"/>
      <c r="FL64" s="103"/>
      <c r="FM64" s="103"/>
      <c r="FN64" s="103"/>
      <c r="FO64" s="103"/>
      <c r="FP64" s="103"/>
      <c r="FQ64" s="103"/>
      <c r="FR64" s="103"/>
      <c r="FS64" s="103"/>
      <c r="FT64" s="103"/>
      <c r="FU64" s="102"/>
      <c r="FV64" s="103"/>
      <c r="FW64" s="103"/>
      <c r="FX64" s="103"/>
      <c r="FY64" s="103"/>
      <c r="FZ64" s="103"/>
      <c r="GA64" s="103"/>
      <c r="GB64" s="103"/>
      <c r="GC64" s="103"/>
      <c r="GD64" s="103"/>
      <c r="GE64" s="103"/>
      <c r="GF64" s="103"/>
      <c r="GG64" s="103"/>
      <c r="GH64" s="103"/>
      <c r="GI64" s="103"/>
      <c r="GJ64" s="103"/>
      <c r="GK64" s="103"/>
      <c r="GL64" s="103"/>
      <c r="GM64" s="103"/>
      <c r="GN64" s="103"/>
      <c r="GO64" s="103"/>
      <c r="GP64" s="103"/>
      <c r="GQ64" s="102"/>
      <c r="GR64" s="103"/>
      <c r="GS64" s="103"/>
      <c r="GT64" s="103"/>
      <c r="GU64" s="103"/>
      <c r="GV64" s="103"/>
      <c r="GW64" s="103"/>
      <c r="GX64" s="103"/>
      <c r="GY64" s="103"/>
      <c r="GZ64" s="103"/>
      <c r="HA64" s="103"/>
      <c r="HB64" s="103"/>
      <c r="HC64" s="103"/>
      <c r="HD64" s="103"/>
      <c r="HE64" s="103"/>
      <c r="HF64" s="103"/>
      <c r="HG64" s="103"/>
      <c r="HH64" s="103"/>
      <c r="HI64" s="103"/>
      <c r="HJ64" s="103"/>
      <c r="HK64" s="103"/>
      <c r="HL64" s="103"/>
      <c r="HM64" s="102"/>
      <c r="HN64" s="103"/>
      <c r="HO64" s="103"/>
      <c r="HP64" s="103"/>
      <c r="HQ64" s="103"/>
      <c r="HR64" s="103"/>
      <c r="HS64" s="103"/>
      <c r="HT64" s="103"/>
      <c r="HU64" s="103"/>
      <c r="HV64" s="103"/>
      <c r="HW64" s="103"/>
      <c r="HX64" s="103"/>
      <c r="HY64" s="103"/>
      <c r="HZ64" s="103"/>
      <c r="IA64" s="103"/>
      <c r="IB64" s="103"/>
      <c r="IC64" s="103"/>
      <c r="ID64" s="103"/>
      <c r="IE64" s="103"/>
      <c r="IF64" s="103"/>
      <c r="IG64" s="103"/>
      <c r="IH64" s="103"/>
      <c r="II64" s="102"/>
      <c r="IJ64" s="103"/>
      <c r="IK64" s="103"/>
      <c r="IL64" s="103"/>
      <c r="IM64" s="103"/>
      <c r="IN64" s="103"/>
      <c r="IO64" s="103"/>
      <c r="IP64" s="103"/>
      <c r="IQ64" s="103"/>
      <c r="IR64" s="103"/>
      <c r="IS64" s="103"/>
      <c r="IT64" s="103"/>
      <c r="IU64" s="103"/>
      <c r="IV64" s="103"/>
    </row>
    <row r="65" spans="1:256" s="7" customFormat="1" ht="15">
      <c r="A65" s="301"/>
      <c r="B65" s="302"/>
      <c r="C65" s="302"/>
      <c r="D65" s="302"/>
      <c r="E65" s="302"/>
      <c r="F65" s="302"/>
      <c r="G65" s="302"/>
      <c r="H65" s="302"/>
      <c r="I65" s="302"/>
      <c r="J65" s="302"/>
      <c r="K65" s="302"/>
      <c r="L65" s="302"/>
      <c r="M65" s="302"/>
      <c r="N65" s="302"/>
      <c r="O65" s="302"/>
      <c r="P65" s="302"/>
      <c r="Q65" s="302"/>
      <c r="R65" s="302"/>
      <c r="S65" s="302"/>
      <c r="T65" s="302"/>
      <c r="U65" s="302"/>
      <c r="V65" s="303"/>
      <c r="W65" s="142"/>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2"/>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2"/>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2"/>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2"/>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2"/>
      <c r="ED65" s="103"/>
      <c r="EE65" s="103"/>
      <c r="EF65" s="103"/>
      <c r="EG65" s="103"/>
      <c r="EH65" s="103"/>
      <c r="EI65" s="103"/>
      <c r="EJ65" s="103"/>
      <c r="EK65" s="103"/>
      <c r="EL65" s="103"/>
      <c r="EM65" s="103"/>
      <c r="EN65" s="103"/>
      <c r="EO65" s="103"/>
      <c r="EP65" s="103"/>
      <c r="EQ65" s="103"/>
      <c r="ER65" s="103"/>
      <c r="ES65" s="103"/>
      <c r="ET65" s="103"/>
      <c r="EU65" s="103"/>
      <c r="EV65" s="103"/>
      <c r="EW65" s="103"/>
      <c r="EX65" s="103"/>
      <c r="EY65" s="102"/>
      <c r="EZ65" s="103"/>
      <c r="FA65" s="103"/>
      <c r="FB65" s="103"/>
      <c r="FC65" s="103"/>
      <c r="FD65" s="103"/>
      <c r="FE65" s="103"/>
      <c r="FF65" s="103"/>
      <c r="FG65" s="103"/>
      <c r="FH65" s="103"/>
      <c r="FI65" s="103"/>
      <c r="FJ65" s="103"/>
      <c r="FK65" s="103"/>
      <c r="FL65" s="103"/>
      <c r="FM65" s="103"/>
      <c r="FN65" s="103"/>
      <c r="FO65" s="103"/>
      <c r="FP65" s="103"/>
      <c r="FQ65" s="103"/>
      <c r="FR65" s="103"/>
      <c r="FS65" s="103"/>
      <c r="FT65" s="103"/>
      <c r="FU65" s="102"/>
      <c r="FV65" s="103"/>
      <c r="FW65" s="103"/>
      <c r="FX65" s="103"/>
      <c r="FY65" s="103"/>
      <c r="FZ65" s="103"/>
      <c r="GA65" s="103"/>
      <c r="GB65" s="103"/>
      <c r="GC65" s="103"/>
      <c r="GD65" s="103"/>
      <c r="GE65" s="103"/>
      <c r="GF65" s="103"/>
      <c r="GG65" s="103"/>
      <c r="GH65" s="103"/>
      <c r="GI65" s="103"/>
      <c r="GJ65" s="103"/>
      <c r="GK65" s="103"/>
      <c r="GL65" s="103"/>
      <c r="GM65" s="103"/>
      <c r="GN65" s="103"/>
      <c r="GO65" s="103"/>
      <c r="GP65" s="103"/>
      <c r="GQ65" s="102"/>
      <c r="GR65" s="103"/>
      <c r="GS65" s="103"/>
      <c r="GT65" s="103"/>
      <c r="GU65" s="103"/>
      <c r="GV65" s="103"/>
      <c r="GW65" s="103"/>
      <c r="GX65" s="103"/>
      <c r="GY65" s="103"/>
      <c r="GZ65" s="103"/>
      <c r="HA65" s="103"/>
      <c r="HB65" s="103"/>
      <c r="HC65" s="103"/>
      <c r="HD65" s="103"/>
      <c r="HE65" s="103"/>
      <c r="HF65" s="103"/>
      <c r="HG65" s="103"/>
      <c r="HH65" s="103"/>
      <c r="HI65" s="103"/>
      <c r="HJ65" s="103"/>
      <c r="HK65" s="103"/>
      <c r="HL65" s="103"/>
      <c r="HM65" s="102"/>
      <c r="HN65" s="103"/>
      <c r="HO65" s="103"/>
      <c r="HP65" s="103"/>
      <c r="HQ65" s="103"/>
      <c r="HR65" s="103"/>
      <c r="HS65" s="103"/>
      <c r="HT65" s="103"/>
      <c r="HU65" s="103"/>
      <c r="HV65" s="103"/>
      <c r="HW65" s="103"/>
      <c r="HX65" s="103"/>
      <c r="HY65" s="103"/>
      <c r="HZ65" s="103"/>
      <c r="IA65" s="103"/>
      <c r="IB65" s="103"/>
      <c r="IC65" s="103"/>
      <c r="ID65" s="103"/>
      <c r="IE65" s="103"/>
      <c r="IF65" s="103"/>
      <c r="IG65" s="103"/>
      <c r="IH65" s="103"/>
      <c r="II65" s="102"/>
      <c r="IJ65" s="103"/>
      <c r="IK65" s="103"/>
      <c r="IL65" s="103"/>
      <c r="IM65" s="103"/>
      <c r="IN65" s="103"/>
      <c r="IO65" s="103"/>
      <c r="IP65" s="103"/>
      <c r="IQ65" s="103"/>
      <c r="IR65" s="103"/>
      <c r="IS65" s="103"/>
      <c r="IT65" s="103"/>
      <c r="IU65" s="103"/>
      <c r="IV65" s="103"/>
    </row>
    <row r="66" spans="1:256" s="7" customFormat="1" ht="15">
      <c r="A66" s="304"/>
      <c r="B66" s="305"/>
      <c r="C66" s="305"/>
      <c r="D66" s="305"/>
      <c r="E66" s="305"/>
      <c r="F66" s="305"/>
      <c r="G66" s="305"/>
      <c r="H66" s="305"/>
      <c r="I66" s="305"/>
      <c r="J66" s="305"/>
      <c r="K66" s="305"/>
      <c r="L66" s="305"/>
      <c r="M66" s="305"/>
      <c r="N66" s="305"/>
      <c r="O66" s="305"/>
      <c r="P66" s="305"/>
      <c r="Q66" s="305"/>
      <c r="R66" s="305"/>
      <c r="S66" s="305"/>
      <c r="T66" s="305"/>
      <c r="U66" s="305"/>
      <c r="V66" s="305"/>
      <c r="W66" s="142"/>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2"/>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2"/>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2"/>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2"/>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2"/>
      <c r="ED66" s="103"/>
      <c r="EE66" s="103"/>
      <c r="EF66" s="103"/>
      <c r="EG66" s="103"/>
      <c r="EH66" s="103"/>
      <c r="EI66" s="103"/>
      <c r="EJ66" s="103"/>
      <c r="EK66" s="103"/>
      <c r="EL66" s="103"/>
      <c r="EM66" s="103"/>
      <c r="EN66" s="103"/>
      <c r="EO66" s="103"/>
      <c r="EP66" s="103"/>
      <c r="EQ66" s="103"/>
      <c r="ER66" s="103"/>
      <c r="ES66" s="103"/>
      <c r="ET66" s="103"/>
      <c r="EU66" s="103"/>
      <c r="EV66" s="103"/>
      <c r="EW66" s="103"/>
      <c r="EX66" s="103"/>
      <c r="EY66" s="102"/>
      <c r="EZ66" s="103"/>
      <c r="FA66" s="103"/>
      <c r="FB66" s="103"/>
      <c r="FC66" s="103"/>
      <c r="FD66" s="103"/>
      <c r="FE66" s="103"/>
      <c r="FF66" s="103"/>
      <c r="FG66" s="103"/>
      <c r="FH66" s="103"/>
      <c r="FI66" s="103"/>
      <c r="FJ66" s="103"/>
      <c r="FK66" s="103"/>
      <c r="FL66" s="103"/>
      <c r="FM66" s="103"/>
      <c r="FN66" s="103"/>
      <c r="FO66" s="103"/>
      <c r="FP66" s="103"/>
      <c r="FQ66" s="103"/>
      <c r="FR66" s="103"/>
      <c r="FS66" s="103"/>
      <c r="FT66" s="103"/>
      <c r="FU66" s="102"/>
      <c r="FV66" s="103"/>
      <c r="FW66" s="103"/>
      <c r="FX66" s="103"/>
      <c r="FY66" s="103"/>
      <c r="FZ66" s="103"/>
      <c r="GA66" s="103"/>
      <c r="GB66" s="103"/>
      <c r="GC66" s="103"/>
      <c r="GD66" s="103"/>
      <c r="GE66" s="103"/>
      <c r="GF66" s="103"/>
      <c r="GG66" s="103"/>
      <c r="GH66" s="103"/>
      <c r="GI66" s="103"/>
      <c r="GJ66" s="103"/>
      <c r="GK66" s="103"/>
      <c r="GL66" s="103"/>
      <c r="GM66" s="103"/>
      <c r="GN66" s="103"/>
      <c r="GO66" s="103"/>
      <c r="GP66" s="103"/>
      <c r="GQ66" s="102"/>
      <c r="GR66" s="103"/>
      <c r="GS66" s="103"/>
      <c r="GT66" s="103"/>
      <c r="GU66" s="103"/>
      <c r="GV66" s="103"/>
      <c r="GW66" s="103"/>
      <c r="GX66" s="103"/>
      <c r="GY66" s="103"/>
      <c r="GZ66" s="103"/>
      <c r="HA66" s="103"/>
      <c r="HB66" s="103"/>
      <c r="HC66" s="103"/>
      <c r="HD66" s="103"/>
      <c r="HE66" s="103"/>
      <c r="HF66" s="103"/>
      <c r="HG66" s="103"/>
      <c r="HH66" s="103"/>
      <c r="HI66" s="103"/>
      <c r="HJ66" s="103"/>
      <c r="HK66" s="103"/>
      <c r="HL66" s="103"/>
      <c r="HM66" s="102"/>
      <c r="HN66" s="103"/>
      <c r="HO66" s="103"/>
      <c r="HP66" s="103"/>
      <c r="HQ66" s="103"/>
      <c r="HR66" s="103"/>
      <c r="HS66" s="103"/>
      <c r="HT66" s="103"/>
      <c r="HU66" s="103"/>
      <c r="HV66" s="103"/>
      <c r="HW66" s="103"/>
      <c r="HX66" s="103"/>
      <c r="HY66" s="103"/>
      <c r="HZ66" s="103"/>
      <c r="IA66" s="103"/>
      <c r="IB66" s="103"/>
      <c r="IC66" s="103"/>
      <c r="ID66" s="103"/>
      <c r="IE66" s="103"/>
      <c r="IF66" s="103"/>
      <c r="IG66" s="103"/>
      <c r="IH66" s="103"/>
      <c r="II66" s="102"/>
      <c r="IJ66" s="103"/>
      <c r="IK66" s="103"/>
      <c r="IL66" s="103"/>
      <c r="IM66" s="103"/>
      <c r="IN66" s="103"/>
      <c r="IO66" s="103"/>
      <c r="IP66" s="103"/>
      <c r="IQ66" s="103"/>
      <c r="IR66" s="103"/>
      <c r="IS66" s="103"/>
      <c r="IT66" s="103"/>
      <c r="IU66" s="103"/>
      <c r="IV66" s="103"/>
    </row>
    <row r="67" spans="1:256" s="7" customFormat="1" ht="10.5" customHeight="1">
      <c r="A67" s="299" t="s">
        <v>9</v>
      </c>
      <c r="B67" s="300"/>
      <c r="C67" s="300"/>
      <c r="D67" s="300"/>
      <c r="E67" s="300"/>
      <c r="F67" s="300"/>
      <c r="G67" s="300"/>
      <c r="H67" s="300"/>
      <c r="I67" s="300"/>
      <c r="J67" s="300"/>
      <c r="K67" s="300"/>
      <c r="L67" s="300"/>
      <c r="M67" s="300"/>
      <c r="N67" s="300"/>
      <c r="O67" s="300"/>
      <c r="P67" s="300"/>
      <c r="Q67" s="300"/>
      <c r="R67" s="300"/>
      <c r="S67" s="300"/>
      <c r="T67" s="300"/>
      <c r="U67" s="300"/>
      <c r="V67" s="300"/>
      <c r="W67" s="142"/>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2"/>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2"/>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2"/>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2"/>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2"/>
      <c r="ED67" s="103"/>
      <c r="EE67" s="103"/>
      <c r="EF67" s="103"/>
      <c r="EG67" s="103"/>
      <c r="EH67" s="103"/>
      <c r="EI67" s="103"/>
      <c r="EJ67" s="103"/>
      <c r="EK67" s="103"/>
      <c r="EL67" s="103"/>
      <c r="EM67" s="103"/>
      <c r="EN67" s="103"/>
      <c r="EO67" s="103"/>
      <c r="EP67" s="103"/>
      <c r="EQ67" s="103"/>
      <c r="ER67" s="103"/>
      <c r="ES67" s="103"/>
      <c r="ET67" s="103"/>
      <c r="EU67" s="103"/>
      <c r="EV67" s="103"/>
      <c r="EW67" s="103"/>
      <c r="EX67" s="103"/>
      <c r="EY67" s="102"/>
      <c r="EZ67" s="103"/>
      <c r="FA67" s="103"/>
      <c r="FB67" s="103"/>
      <c r="FC67" s="103"/>
      <c r="FD67" s="103"/>
      <c r="FE67" s="103"/>
      <c r="FF67" s="103"/>
      <c r="FG67" s="103"/>
      <c r="FH67" s="103"/>
      <c r="FI67" s="103"/>
      <c r="FJ67" s="103"/>
      <c r="FK67" s="103"/>
      <c r="FL67" s="103"/>
      <c r="FM67" s="103"/>
      <c r="FN67" s="103"/>
      <c r="FO67" s="103"/>
      <c r="FP67" s="103"/>
      <c r="FQ67" s="103"/>
      <c r="FR67" s="103"/>
      <c r="FS67" s="103"/>
      <c r="FT67" s="103"/>
      <c r="FU67" s="102"/>
      <c r="FV67" s="103"/>
      <c r="FW67" s="103"/>
      <c r="FX67" s="103"/>
      <c r="FY67" s="103"/>
      <c r="FZ67" s="103"/>
      <c r="GA67" s="103"/>
      <c r="GB67" s="103"/>
      <c r="GC67" s="103"/>
      <c r="GD67" s="103"/>
      <c r="GE67" s="103"/>
      <c r="GF67" s="103"/>
      <c r="GG67" s="103"/>
      <c r="GH67" s="103"/>
      <c r="GI67" s="103"/>
      <c r="GJ67" s="103"/>
      <c r="GK67" s="103"/>
      <c r="GL67" s="103"/>
      <c r="GM67" s="103"/>
      <c r="GN67" s="103"/>
      <c r="GO67" s="103"/>
      <c r="GP67" s="103"/>
      <c r="GQ67" s="102"/>
      <c r="GR67" s="103"/>
      <c r="GS67" s="103"/>
      <c r="GT67" s="103"/>
      <c r="GU67" s="103"/>
      <c r="GV67" s="103"/>
      <c r="GW67" s="103"/>
      <c r="GX67" s="103"/>
      <c r="GY67" s="103"/>
      <c r="GZ67" s="103"/>
      <c r="HA67" s="103"/>
      <c r="HB67" s="103"/>
      <c r="HC67" s="103"/>
      <c r="HD67" s="103"/>
      <c r="HE67" s="103"/>
      <c r="HF67" s="103"/>
      <c r="HG67" s="103"/>
      <c r="HH67" s="103"/>
      <c r="HI67" s="103"/>
      <c r="HJ67" s="103"/>
      <c r="HK67" s="103"/>
      <c r="HL67" s="103"/>
      <c r="HM67" s="102"/>
      <c r="HN67" s="103"/>
      <c r="HO67" s="103"/>
      <c r="HP67" s="103"/>
      <c r="HQ67" s="103"/>
      <c r="HR67" s="103"/>
      <c r="HS67" s="103"/>
      <c r="HT67" s="103"/>
      <c r="HU67" s="103"/>
      <c r="HV67" s="103"/>
      <c r="HW67" s="103"/>
      <c r="HX67" s="103"/>
      <c r="HY67" s="103"/>
      <c r="HZ67" s="103"/>
      <c r="IA67" s="103"/>
      <c r="IB67" s="103"/>
      <c r="IC67" s="103"/>
      <c r="ID67" s="103"/>
      <c r="IE67" s="103"/>
      <c r="IF67" s="103"/>
      <c r="IG67" s="103"/>
      <c r="IH67" s="103"/>
      <c r="II67" s="102"/>
      <c r="IJ67" s="103"/>
      <c r="IK67" s="103"/>
      <c r="IL67" s="103"/>
      <c r="IM67" s="103"/>
      <c r="IN67" s="103"/>
      <c r="IO67" s="103"/>
      <c r="IP67" s="103"/>
      <c r="IQ67" s="103"/>
      <c r="IR67" s="103"/>
      <c r="IS67" s="103"/>
      <c r="IT67" s="103"/>
      <c r="IU67" s="103"/>
      <c r="IV67" s="103"/>
    </row>
    <row r="68" spans="1:256" s="7" customFormat="1" ht="12" customHeight="1">
      <c r="A68" s="301"/>
      <c r="B68" s="302"/>
      <c r="C68" s="302"/>
      <c r="D68" s="302"/>
      <c r="E68" s="302"/>
      <c r="F68" s="302"/>
      <c r="G68" s="302"/>
      <c r="H68" s="302"/>
      <c r="I68" s="302"/>
      <c r="J68" s="302"/>
      <c r="K68" s="302"/>
      <c r="L68" s="302"/>
      <c r="M68" s="302"/>
      <c r="N68" s="302"/>
      <c r="O68" s="302"/>
      <c r="P68" s="302"/>
      <c r="Q68" s="302"/>
      <c r="R68" s="302"/>
      <c r="S68" s="302"/>
      <c r="T68" s="302"/>
      <c r="U68" s="302"/>
      <c r="V68" s="303"/>
      <c r="W68" s="142"/>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2"/>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2"/>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2"/>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2"/>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2"/>
      <c r="ED68" s="103"/>
      <c r="EE68" s="103"/>
      <c r="EF68" s="103"/>
      <c r="EG68" s="103"/>
      <c r="EH68" s="103"/>
      <c r="EI68" s="103"/>
      <c r="EJ68" s="103"/>
      <c r="EK68" s="103"/>
      <c r="EL68" s="103"/>
      <c r="EM68" s="103"/>
      <c r="EN68" s="103"/>
      <c r="EO68" s="103"/>
      <c r="EP68" s="103"/>
      <c r="EQ68" s="103"/>
      <c r="ER68" s="103"/>
      <c r="ES68" s="103"/>
      <c r="ET68" s="103"/>
      <c r="EU68" s="103"/>
      <c r="EV68" s="103"/>
      <c r="EW68" s="103"/>
      <c r="EX68" s="103"/>
      <c r="EY68" s="102"/>
      <c r="EZ68" s="103"/>
      <c r="FA68" s="103"/>
      <c r="FB68" s="103"/>
      <c r="FC68" s="103"/>
      <c r="FD68" s="103"/>
      <c r="FE68" s="103"/>
      <c r="FF68" s="103"/>
      <c r="FG68" s="103"/>
      <c r="FH68" s="103"/>
      <c r="FI68" s="103"/>
      <c r="FJ68" s="103"/>
      <c r="FK68" s="103"/>
      <c r="FL68" s="103"/>
      <c r="FM68" s="103"/>
      <c r="FN68" s="103"/>
      <c r="FO68" s="103"/>
      <c r="FP68" s="103"/>
      <c r="FQ68" s="103"/>
      <c r="FR68" s="103"/>
      <c r="FS68" s="103"/>
      <c r="FT68" s="103"/>
      <c r="FU68" s="102"/>
      <c r="FV68" s="103"/>
      <c r="FW68" s="103"/>
      <c r="FX68" s="103"/>
      <c r="FY68" s="103"/>
      <c r="FZ68" s="103"/>
      <c r="GA68" s="103"/>
      <c r="GB68" s="103"/>
      <c r="GC68" s="103"/>
      <c r="GD68" s="103"/>
      <c r="GE68" s="103"/>
      <c r="GF68" s="103"/>
      <c r="GG68" s="103"/>
      <c r="GH68" s="103"/>
      <c r="GI68" s="103"/>
      <c r="GJ68" s="103"/>
      <c r="GK68" s="103"/>
      <c r="GL68" s="103"/>
      <c r="GM68" s="103"/>
      <c r="GN68" s="103"/>
      <c r="GO68" s="103"/>
      <c r="GP68" s="103"/>
      <c r="GQ68" s="102"/>
      <c r="GR68" s="103"/>
      <c r="GS68" s="103"/>
      <c r="GT68" s="103"/>
      <c r="GU68" s="103"/>
      <c r="GV68" s="103"/>
      <c r="GW68" s="103"/>
      <c r="GX68" s="103"/>
      <c r="GY68" s="103"/>
      <c r="GZ68" s="103"/>
      <c r="HA68" s="103"/>
      <c r="HB68" s="103"/>
      <c r="HC68" s="103"/>
      <c r="HD68" s="103"/>
      <c r="HE68" s="103"/>
      <c r="HF68" s="103"/>
      <c r="HG68" s="103"/>
      <c r="HH68" s="103"/>
      <c r="HI68" s="103"/>
      <c r="HJ68" s="103"/>
      <c r="HK68" s="103"/>
      <c r="HL68" s="103"/>
      <c r="HM68" s="102"/>
      <c r="HN68" s="103"/>
      <c r="HO68" s="103"/>
      <c r="HP68" s="103"/>
      <c r="HQ68" s="103"/>
      <c r="HR68" s="103"/>
      <c r="HS68" s="103"/>
      <c r="HT68" s="103"/>
      <c r="HU68" s="103"/>
      <c r="HV68" s="103"/>
      <c r="HW68" s="103"/>
      <c r="HX68" s="103"/>
      <c r="HY68" s="103"/>
      <c r="HZ68" s="103"/>
      <c r="IA68" s="103"/>
      <c r="IB68" s="103"/>
      <c r="IC68" s="103"/>
      <c r="ID68" s="103"/>
      <c r="IE68" s="103"/>
      <c r="IF68" s="103"/>
      <c r="IG68" s="103"/>
      <c r="IH68" s="103"/>
      <c r="II68" s="102"/>
      <c r="IJ68" s="103"/>
      <c r="IK68" s="103"/>
      <c r="IL68" s="103"/>
      <c r="IM68" s="103"/>
      <c r="IN68" s="103"/>
      <c r="IO68" s="103"/>
      <c r="IP68" s="103"/>
      <c r="IQ68" s="103"/>
      <c r="IR68" s="103"/>
      <c r="IS68" s="103"/>
      <c r="IT68" s="103"/>
      <c r="IU68" s="103"/>
      <c r="IV68" s="103"/>
    </row>
    <row r="69" spans="1:256" s="7" customFormat="1" ht="12" customHeight="1">
      <c r="A69" s="301"/>
      <c r="B69" s="302"/>
      <c r="C69" s="302"/>
      <c r="D69" s="302"/>
      <c r="E69" s="302"/>
      <c r="F69" s="302"/>
      <c r="G69" s="302"/>
      <c r="H69" s="302"/>
      <c r="I69" s="302"/>
      <c r="J69" s="302"/>
      <c r="K69" s="302"/>
      <c r="L69" s="302"/>
      <c r="M69" s="302"/>
      <c r="N69" s="302"/>
      <c r="O69" s="302"/>
      <c r="P69" s="302"/>
      <c r="Q69" s="302"/>
      <c r="R69" s="302"/>
      <c r="S69" s="302"/>
      <c r="T69" s="302"/>
      <c r="U69" s="302"/>
      <c r="V69" s="303"/>
      <c r="W69" s="142"/>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2"/>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2"/>
      <c r="BP69" s="103"/>
      <c r="BQ69" s="103"/>
      <c r="BR69" s="103"/>
      <c r="BS69" s="103"/>
      <c r="BT69" s="103"/>
      <c r="BU69" s="103"/>
      <c r="BV69" s="103"/>
      <c r="BW69" s="103"/>
      <c r="BX69" s="103"/>
      <c r="BY69" s="103"/>
      <c r="BZ69" s="103"/>
      <c r="CA69" s="103"/>
      <c r="CB69" s="103"/>
      <c r="CC69" s="103"/>
      <c r="CD69" s="103"/>
      <c r="CE69" s="103"/>
      <c r="CF69" s="103"/>
      <c r="CG69" s="103"/>
      <c r="CH69" s="103"/>
      <c r="CI69" s="103"/>
      <c r="CJ69" s="103"/>
      <c r="CK69" s="102"/>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2"/>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2"/>
      <c r="ED69" s="103"/>
      <c r="EE69" s="103"/>
      <c r="EF69" s="103"/>
      <c r="EG69" s="103"/>
      <c r="EH69" s="103"/>
      <c r="EI69" s="103"/>
      <c r="EJ69" s="103"/>
      <c r="EK69" s="103"/>
      <c r="EL69" s="103"/>
      <c r="EM69" s="103"/>
      <c r="EN69" s="103"/>
      <c r="EO69" s="103"/>
      <c r="EP69" s="103"/>
      <c r="EQ69" s="103"/>
      <c r="ER69" s="103"/>
      <c r="ES69" s="103"/>
      <c r="ET69" s="103"/>
      <c r="EU69" s="103"/>
      <c r="EV69" s="103"/>
      <c r="EW69" s="103"/>
      <c r="EX69" s="103"/>
      <c r="EY69" s="102"/>
      <c r="EZ69" s="103"/>
      <c r="FA69" s="103"/>
      <c r="FB69" s="103"/>
      <c r="FC69" s="103"/>
      <c r="FD69" s="103"/>
      <c r="FE69" s="103"/>
      <c r="FF69" s="103"/>
      <c r="FG69" s="103"/>
      <c r="FH69" s="103"/>
      <c r="FI69" s="103"/>
      <c r="FJ69" s="103"/>
      <c r="FK69" s="103"/>
      <c r="FL69" s="103"/>
      <c r="FM69" s="103"/>
      <c r="FN69" s="103"/>
      <c r="FO69" s="103"/>
      <c r="FP69" s="103"/>
      <c r="FQ69" s="103"/>
      <c r="FR69" s="103"/>
      <c r="FS69" s="103"/>
      <c r="FT69" s="103"/>
      <c r="FU69" s="102"/>
      <c r="FV69" s="103"/>
      <c r="FW69" s="103"/>
      <c r="FX69" s="103"/>
      <c r="FY69" s="103"/>
      <c r="FZ69" s="103"/>
      <c r="GA69" s="103"/>
      <c r="GB69" s="103"/>
      <c r="GC69" s="103"/>
      <c r="GD69" s="103"/>
      <c r="GE69" s="103"/>
      <c r="GF69" s="103"/>
      <c r="GG69" s="103"/>
      <c r="GH69" s="103"/>
      <c r="GI69" s="103"/>
      <c r="GJ69" s="103"/>
      <c r="GK69" s="103"/>
      <c r="GL69" s="103"/>
      <c r="GM69" s="103"/>
      <c r="GN69" s="103"/>
      <c r="GO69" s="103"/>
      <c r="GP69" s="103"/>
      <c r="GQ69" s="102"/>
      <c r="GR69" s="103"/>
      <c r="GS69" s="103"/>
      <c r="GT69" s="103"/>
      <c r="GU69" s="103"/>
      <c r="GV69" s="103"/>
      <c r="GW69" s="103"/>
      <c r="GX69" s="103"/>
      <c r="GY69" s="103"/>
      <c r="GZ69" s="103"/>
      <c r="HA69" s="103"/>
      <c r="HB69" s="103"/>
      <c r="HC69" s="103"/>
      <c r="HD69" s="103"/>
      <c r="HE69" s="103"/>
      <c r="HF69" s="103"/>
      <c r="HG69" s="103"/>
      <c r="HH69" s="103"/>
      <c r="HI69" s="103"/>
      <c r="HJ69" s="103"/>
      <c r="HK69" s="103"/>
      <c r="HL69" s="103"/>
      <c r="HM69" s="102"/>
      <c r="HN69" s="103"/>
      <c r="HO69" s="103"/>
      <c r="HP69" s="103"/>
      <c r="HQ69" s="103"/>
      <c r="HR69" s="103"/>
      <c r="HS69" s="103"/>
      <c r="HT69" s="103"/>
      <c r="HU69" s="103"/>
      <c r="HV69" s="103"/>
      <c r="HW69" s="103"/>
      <c r="HX69" s="103"/>
      <c r="HY69" s="103"/>
      <c r="HZ69" s="103"/>
      <c r="IA69" s="103"/>
      <c r="IB69" s="103"/>
      <c r="IC69" s="103"/>
      <c r="ID69" s="103"/>
      <c r="IE69" s="103"/>
      <c r="IF69" s="103"/>
      <c r="IG69" s="103"/>
      <c r="IH69" s="103"/>
      <c r="II69" s="102"/>
      <c r="IJ69" s="103"/>
      <c r="IK69" s="103"/>
      <c r="IL69" s="103"/>
      <c r="IM69" s="103"/>
      <c r="IN69" s="103"/>
      <c r="IO69" s="103"/>
      <c r="IP69" s="103"/>
      <c r="IQ69" s="103"/>
      <c r="IR69" s="103"/>
      <c r="IS69" s="103"/>
      <c r="IT69" s="103"/>
      <c r="IU69" s="103"/>
      <c r="IV69" s="103"/>
    </row>
    <row r="70" spans="1:23" s="10" customFormat="1" ht="12" customHeight="1">
      <c r="A70" s="304"/>
      <c r="B70" s="305"/>
      <c r="C70" s="305"/>
      <c r="D70" s="305"/>
      <c r="E70" s="305"/>
      <c r="F70" s="305"/>
      <c r="G70" s="305"/>
      <c r="H70" s="305"/>
      <c r="I70" s="305"/>
      <c r="J70" s="305"/>
      <c r="K70" s="305"/>
      <c r="L70" s="305"/>
      <c r="M70" s="305"/>
      <c r="N70" s="305"/>
      <c r="O70" s="305"/>
      <c r="P70" s="305"/>
      <c r="Q70" s="305"/>
      <c r="R70" s="305"/>
      <c r="S70" s="305"/>
      <c r="T70" s="305"/>
      <c r="U70" s="305"/>
      <c r="V70" s="305"/>
      <c r="W70" s="143"/>
    </row>
  </sheetData>
  <sheetProtection/>
  <mergeCells count="17">
    <mergeCell ref="A64:V66"/>
    <mergeCell ref="A67:V70"/>
    <mergeCell ref="A63:V63"/>
    <mergeCell ref="C3:C4"/>
    <mergeCell ref="G3:G4"/>
    <mergeCell ref="D3:D4"/>
    <mergeCell ref="B61:D61"/>
    <mergeCell ref="L3:M3"/>
    <mergeCell ref="J3:K3"/>
    <mergeCell ref="N3:Q3"/>
    <mergeCell ref="A2:V2"/>
    <mergeCell ref="R3:S3"/>
    <mergeCell ref="E3:E4"/>
    <mergeCell ref="H3:I3"/>
    <mergeCell ref="F3:F4"/>
    <mergeCell ref="T3:V3"/>
    <mergeCell ref="B3:B4"/>
  </mergeCells>
  <printOptions/>
  <pageMargins left="0.3" right="0.13" top="1" bottom="1" header="0.5" footer="0.5"/>
  <pageSetup orientation="portrait" paperSize="9" scale="35" r:id="rId2"/>
  <ignoredErrors>
    <ignoredError sqref="Q61:S62 Q20:T22 Q23:R26 P23:P26 N27:O49 Q49:R49 P49 S23:T26 U23:U26 V49 R54:V59 P51:Q53 P60:Q60 R51:V53 N54:O59 P54:Q59 R60:U60" formula="1"/>
    <ignoredError sqref="V61:V62 S44:T48 U40:U48 V8:V9" unlockedFormula="1"/>
    <ignoredError sqref="Q44:R48 P40:P48 Q40:R43 Q27:R32 P27:P32 S40:T43 S27:T32 U27:U32 U33:U39 S33:T39 P33:P39 Q33:R39 V33:V48 V27:V32 V10:V26 V60" formula="1" unlockedFormula="1"/>
  </ignoredErrors>
  <drawing r:id="rId1"/>
</worksheet>
</file>

<file path=xl/worksheets/sheet2.xml><?xml version="1.0" encoding="utf-8"?>
<worksheet xmlns="http://schemas.openxmlformats.org/spreadsheetml/2006/main" xmlns:r="http://schemas.openxmlformats.org/officeDocument/2006/relationships">
  <dimension ref="A1:IV35"/>
  <sheetViews>
    <sheetView zoomScale="110" zoomScaleNormal="110" zoomScalePageLayoutView="0" workbookViewId="0" topLeftCell="A1">
      <selection activeCell="A3" sqref="A3:V3"/>
    </sheetView>
  </sheetViews>
  <sheetFormatPr defaultColWidth="4.421875" defaultRowHeight="12.75"/>
  <cols>
    <col min="1" max="1" width="4.140625" style="54" bestFit="1" customWidth="1"/>
    <col min="2" max="2" width="53.8515625" style="15" customWidth="1"/>
    <col min="3" max="3" width="8.7109375" style="16" bestFit="1" customWidth="1"/>
    <col min="4" max="4" width="22.00390625" style="6" bestFit="1" customWidth="1"/>
    <col min="5" max="5" width="6.140625" style="17" hidden="1" customWidth="1"/>
    <col min="6" max="6" width="7.140625" style="17" customWidth="1"/>
    <col min="7" max="7" width="8.00390625" style="17" hidden="1" customWidth="1"/>
    <col min="8" max="8" width="11.421875" style="18" hidden="1" customWidth="1"/>
    <col min="9" max="9" width="7.421875" style="24" hidden="1" customWidth="1"/>
    <col min="10" max="10" width="11.421875" style="18" hidden="1" customWidth="1"/>
    <col min="11" max="11" width="7.421875" style="24" hidden="1" customWidth="1"/>
    <col min="12" max="12" width="11.421875" style="18" hidden="1" customWidth="1"/>
    <col min="13" max="13" width="7.421875" style="24" hidden="1" customWidth="1"/>
    <col min="14" max="14" width="13.57421875" style="21" bestFit="1" customWidth="1"/>
    <col min="15" max="15" width="8.57421875" style="25" bestFit="1" customWidth="1"/>
    <col min="16" max="16" width="8.57421875" style="31" bestFit="1" customWidth="1"/>
    <col min="17" max="17" width="6.421875" style="32" customWidth="1"/>
    <col min="18" max="18" width="13.28125" style="33" hidden="1" customWidth="1"/>
    <col min="19" max="19" width="9.8515625" style="34" hidden="1" customWidth="1"/>
    <col min="20" max="20" width="13.7109375" style="33" bestFit="1" customWidth="1"/>
    <col min="21" max="21" width="9.421875" style="31" bestFit="1" customWidth="1"/>
    <col min="22" max="22" width="6.421875" style="32" customWidth="1"/>
    <col min="23" max="23" width="2.421875" style="35" bestFit="1" customWidth="1"/>
    <col min="24" max="26" width="4.421875" style="6" customWidth="1"/>
    <col min="27" max="27" width="2.140625" style="6" bestFit="1" customWidth="1"/>
    <col min="28" max="16384" width="4.421875" style="6" customWidth="1"/>
  </cols>
  <sheetData>
    <row r="1" spans="1:23" s="30" customFormat="1" ht="46.5" customHeight="1">
      <c r="A1" s="81"/>
      <c r="B1" s="26"/>
      <c r="C1" s="27"/>
      <c r="D1" s="28"/>
      <c r="E1" s="29"/>
      <c r="F1" s="29"/>
      <c r="G1" s="29"/>
      <c r="H1" s="55"/>
      <c r="I1" s="65"/>
      <c r="J1" s="58"/>
      <c r="K1" s="68"/>
      <c r="L1" s="59"/>
      <c r="M1" s="69"/>
      <c r="N1" s="60"/>
      <c r="O1" s="70"/>
      <c r="P1" s="73"/>
      <c r="Q1" s="75"/>
      <c r="R1" s="63"/>
      <c r="S1" s="34"/>
      <c r="T1" s="63"/>
      <c r="U1" s="73"/>
      <c r="V1" s="99"/>
      <c r="W1" s="49"/>
    </row>
    <row r="2" spans="1:23" s="30" customFormat="1" ht="24" customHeight="1">
      <c r="A2" s="104"/>
      <c r="B2" s="105"/>
      <c r="C2" s="106"/>
      <c r="D2" s="107"/>
      <c r="E2" s="108"/>
      <c r="F2" s="108"/>
      <c r="G2" s="108"/>
      <c r="H2" s="109"/>
      <c r="I2" s="110"/>
      <c r="J2" s="111"/>
      <c r="K2" s="112"/>
      <c r="L2" s="113"/>
      <c r="M2" s="114"/>
      <c r="N2" s="115"/>
      <c r="O2" s="116"/>
      <c r="P2" s="117"/>
      <c r="Q2" s="118"/>
      <c r="R2" s="119"/>
      <c r="S2" s="120"/>
      <c r="T2" s="119"/>
      <c r="U2" s="117"/>
      <c r="V2" s="121"/>
      <c r="W2" s="49"/>
    </row>
    <row r="3" spans="1:23" s="3" customFormat="1" ht="26.25" customHeight="1" thickBot="1">
      <c r="A3" s="330" t="s">
        <v>25</v>
      </c>
      <c r="B3" s="331"/>
      <c r="C3" s="331"/>
      <c r="D3" s="331"/>
      <c r="E3" s="331"/>
      <c r="F3" s="331"/>
      <c r="G3" s="331"/>
      <c r="H3" s="331"/>
      <c r="I3" s="331"/>
      <c r="J3" s="331"/>
      <c r="K3" s="331"/>
      <c r="L3" s="331"/>
      <c r="M3" s="331"/>
      <c r="N3" s="331"/>
      <c r="O3" s="331"/>
      <c r="P3" s="331"/>
      <c r="Q3" s="331"/>
      <c r="R3" s="331"/>
      <c r="S3" s="331"/>
      <c r="T3" s="331"/>
      <c r="U3" s="331"/>
      <c r="V3" s="332"/>
      <c r="W3" s="49"/>
    </row>
    <row r="4" spans="1:23" s="77" customFormat="1" ht="20.25" customHeight="1">
      <c r="A4" s="127"/>
      <c r="B4" s="297" t="s">
        <v>12</v>
      </c>
      <c r="C4" s="308" t="s">
        <v>18</v>
      </c>
      <c r="D4" s="292" t="s">
        <v>1</v>
      </c>
      <c r="E4" s="292" t="s">
        <v>20</v>
      </c>
      <c r="F4" s="292" t="s">
        <v>21</v>
      </c>
      <c r="G4" s="292" t="s">
        <v>22</v>
      </c>
      <c r="H4" s="334" t="s">
        <v>2</v>
      </c>
      <c r="I4" s="334"/>
      <c r="J4" s="334" t="s">
        <v>3</v>
      </c>
      <c r="K4" s="334"/>
      <c r="L4" s="334" t="s">
        <v>4</v>
      </c>
      <c r="M4" s="334"/>
      <c r="N4" s="333" t="s">
        <v>23</v>
      </c>
      <c r="O4" s="333"/>
      <c r="P4" s="333"/>
      <c r="Q4" s="333"/>
      <c r="R4" s="334" t="s">
        <v>0</v>
      </c>
      <c r="S4" s="334"/>
      <c r="T4" s="333" t="s">
        <v>13</v>
      </c>
      <c r="U4" s="333"/>
      <c r="V4" s="335"/>
      <c r="W4" s="122"/>
    </row>
    <row r="5" spans="1:23" s="77" customFormat="1" ht="29.25" customHeight="1" thickBot="1">
      <c r="A5" s="128"/>
      <c r="B5" s="298"/>
      <c r="C5" s="309"/>
      <c r="D5" s="310"/>
      <c r="E5" s="293"/>
      <c r="F5" s="293"/>
      <c r="G5" s="293"/>
      <c r="H5" s="123" t="s">
        <v>7</v>
      </c>
      <c r="I5" s="124" t="s">
        <v>6</v>
      </c>
      <c r="J5" s="123" t="s">
        <v>7</v>
      </c>
      <c r="K5" s="124" t="s">
        <v>6</v>
      </c>
      <c r="L5" s="123" t="s">
        <v>7</v>
      </c>
      <c r="M5" s="124" t="s">
        <v>6</v>
      </c>
      <c r="N5" s="123" t="s">
        <v>7</v>
      </c>
      <c r="O5" s="124" t="s">
        <v>6</v>
      </c>
      <c r="P5" s="124" t="s">
        <v>14</v>
      </c>
      <c r="Q5" s="125" t="s">
        <v>15</v>
      </c>
      <c r="R5" s="123" t="s">
        <v>7</v>
      </c>
      <c r="S5" s="78" t="s">
        <v>5</v>
      </c>
      <c r="T5" s="123" t="s">
        <v>7</v>
      </c>
      <c r="U5" s="124" t="s">
        <v>6</v>
      </c>
      <c r="V5" s="126" t="s">
        <v>15</v>
      </c>
      <c r="W5" s="122"/>
    </row>
    <row r="6" spans="1:23" s="4" customFormat="1" ht="15" customHeight="1">
      <c r="A6" s="50">
        <v>1</v>
      </c>
      <c r="B6" s="215" t="s">
        <v>77</v>
      </c>
      <c r="C6" s="216">
        <v>40641</v>
      </c>
      <c r="D6" s="217" t="s">
        <v>78</v>
      </c>
      <c r="E6" s="218">
        <v>137</v>
      </c>
      <c r="F6" s="218">
        <v>218</v>
      </c>
      <c r="G6" s="218">
        <v>1</v>
      </c>
      <c r="H6" s="219">
        <v>110639.5</v>
      </c>
      <c r="I6" s="220">
        <v>10371</v>
      </c>
      <c r="J6" s="219">
        <v>343004.5</v>
      </c>
      <c r="K6" s="220">
        <v>31093</v>
      </c>
      <c r="L6" s="219">
        <v>381563.5</v>
      </c>
      <c r="M6" s="220">
        <v>33953</v>
      </c>
      <c r="N6" s="221">
        <f aca="true" t="shared" si="0" ref="N6:O8">H6+J6+L6</f>
        <v>835207.5</v>
      </c>
      <c r="O6" s="222">
        <f t="shared" si="0"/>
        <v>75417</v>
      </c>
      <c r="P6" s="220">
        <f>O6/F6</f>
        <v>345.94954128440367</v>
      </c>
      <c r="Q6" s="223">
        <f>+N6/O6</f>
        <v>11.074525637455746</v>
      </c>
      <c r="R6" s="221"/>
      <c r="S6" s="224">
        <f aca="true" t="shared" si="1" ref="S6:S25">IF(R6&lt;&gt;0,-(R6-N6)/R6,"")</f>
      </c>
      <c r="T6" s="225">
        <v>835207.5</v>
      </c>
      <c r="U6" s="226">
        <v>75417</v>
      </c>
      <c r="V6" s="227">
        <f>T6/U6</f>
        <v>11.074525637455746</v>
      </c>
      <c r="W6" s="130"/>
    </row>
    <row r="7" spans="1:23" s="4" customFormat="1" ht="15" customHeight="1">
      <c r="A7" s="50">
        <v>2</v>
      </c>
      <c r="B7" s="228" t="s">
        <v>58</v>
      </c>
      <c r="C7" s="150">
        <v>40627</v>
      </c>
      <c r="D7" s="151" t="s">
        <v>78</v>
      </c>
      <c r="E7" s="152">
        <v>137</v>
      </c>
      <c r="F7" s="152">
        <v>142</v>
      </c>
      <c r="G7" s="152">
        <v>3</v>
      </c>
      <c r="H7" s="153">
        <v>126774.5</v>
      </c>
      <c r="I7" s="154">
        <v>12372</v>
      </c>
      <c r="J7" s="153">
        <v>192402</v>
      </c>
      <c r="K7" s="154">
        <v>18277</v>
      </c>
      <c r="L7" s="153">
        <v>211556.5</v>
      </c>
      <c r="M7" s="154">
        <v>20124</v>
      </c>
      <c r="N7" s="155">
        <f t="shared" si="0"/>
        <v>530733</v>
      </c>
      <c r="O7" s="156">
        <f t="shared" si="0"/>
        <v>50773</v>
      </c>
      <c r="P7" s="154">
        <f>O7/F7</f>
        <v>357.556338028169</v>
      </c>
      <c r="Q7" s="157">
        <f>+N7/O7</f>
        <v>10.453055757981604</v>
      </c>
      <c r="R7" s="155">
        <v>701798</v>
      </c>
      <c r="S7" s="158">
        <f t="shared" si="1"/>
        <v>-0.24375247578363005</v>
      </c>
      <c r="T7" s="159">
        <v>2658069.5</v>
      </c>
      <c r="U7" s="160">
        <v>267770</v>
      </c>
      <c r="V7" s="229">
        <f>T7/U7</f>
        <v>9.926688949471561</v>
      </c>
      <c r="W7" s="130"/>
    </row>
    <row r="8" spans="1:23" s="5" customFormat="1" ht="15" customHeight="1">
      <c r="A8" s="132">
        <v>3</v>
      </c>
      <c r="B8" s="272" t="s">
        <v>79</v>
      </c>
      <c r="C8" s="273">
        <v>40641</v>
      </c>
      <c r="D8" s="274" t="s">
        <v>78</v>
      </c>
      <c r="E8" s="275">
        <v>128</v>
      </c>
      <c r="F8" s="275">
        <v>133</v>
      </c>
      <c r="G8" s="275">
        <v>1</v>
      </c>
      <c r="H8" s="276">
        <v>120083.5</v>
      </c>
      <c r="I8" s="277">
        <v>10510</v>
      </c>
      <c r="J8" s="276">
        <v>196027</v>
      </c>
      <c r="K8" s="277">
        <v>17105</v>
      </c>
      <c r="L8" s="276">
        <v>202610</v>
      </c>
      <c r="M8" s="277">
        <v>17912</v>
      </c>
      <c r="N8" s="278">
        <f t="shared" si="0"/>
        <v>518720.5</v>
      </c>
      <c r="O8" s="279">
        <f t="shared" si="0"/>
        <v>45527</v>
      </c>
      <c r="P8" s="277">
        <f>O8/F8</f>
        <v>342.30827067669173</v>
      </c>
      <c r="Q8" s="280">
        <f>+N8/O8</f>
        <v>11.393689459002351</v>
      </c>
      <c r="R8" s="278"/>
      <c r="S8" s="281">
        <f t="shared" si="1"/>
      </c>
      <c r="T8" s="282">
        <v>518720.5</v>
      </c>
      <c r="U8" s="283">
        <v>45527</v>
      </c>
      <c r="V8" s="284">
        <f>T8/U8</f>
        <v>11.393689459002351</v>
      </c>
      <c r="W8" s="130"/>
    </row>
    <row r="9" spans="1:23" s="5" customFormat="1" ht="15" customHeight="1">
      <c r="A9" s="51">
        <v>4</v>
      </c>
      <c r="B9" s="260" t="s">
        <v>57</v>
      </c>
      <c r="C9" s="261">
        <v>40613</v>
      </c>
      <c r="D9" s="262" t="s">
        <v>19</v>
      </c>
      <c r="E9" s="263">
        <v>280</v>
      </c>
      <c r="F9" s="263">
        <v>262</v>
      </c>
      <c r="G9" s="263">
        <v>5</v>
      </c>
      <c r="H9" s="264">
        <v>55974</v>
      </c>
      <c r="I9" s="265">
        <v>6305</v>
      </c>
      <c r="J9" s="264">
        <v>116587</v>
      </c>
      <c r="K9" s="265">
        <v>12824</v>
      </c>
      <c r="L9" s="264">
        <v>167431</v>
      </c>
      <c r="M9" s="265">
        <v>18041</v>
      </c>
      <c r="N9" s="266">
        <f>+H9+J9+L9</f>
        <v>339992</v>
      </c>
      <c r="O9" s="267">
        <f>+I9+K9+M9</f>
        <v>37170</v>
      </c>
      <c r="P9" s="268">
        <f>IF(N9&lt;&gt;0,O9/F9,"")</f>
        <v>141.87022900763358</v>
      </c>
      <c r="Q9" s="269">
        <f>IF(N9&lt;&gt;0,N9/O9,"")</f>
        <v>9.146946462200699</v>
      </c>
      <c r="R9" s="264">
        <v>477463</v>
      </c>
      <c r="S9" s="270">
        <f t="shared" si="1"/>
        <v>-0.28791969220651653</v>
      </c>
      <c r="T9" s="264">
        <v>5842702</v>
      </c>
      <c r="U9" s="265">
        <v>645106</v>
      </c>
      <c r="V9" s="271">
        <f>T9/U9</f>
        <v>9.056964281838953</v>
      </c>
      <c r="W9" s="130"/>
    </row>
    <row r="10" spans="1:23" s="5" customFormat="1" ht="15" customHeight="1">
      <c r="A10" s="51">
        <v>5</v>
      </c>
      <c r="B10" s="231" t="s">
        <v>59</v>
      </c>
      <c r="C10" s="162">
        <v>40627</v>
      </c>
      <c r="D10" s="161" t="s">
        <v>19</v>
      </c>
      <c r="E10" s="163">
        <v>73</v>
      </c>
      <c r="F10" s="163">
        <v>72</v>
      </c>
      <c r="G10" s="163">
        <v>3</v>
      </c>
      <c r="H10" s="164">
        <v>49709</v>
      </c>
      <c r="I10" s="165">
        <v>4074</v>
      </c>
      <c r="J10" s="164">
        <v>83115</v>
      </c>
      <c r="K10" s="165">
        <v>6849</v>
      </c>
      <c r="L10" s="164">
        <v>80808</v>
      </c>
      <c r="M10" s="165">
        <v>6743</v>
      </c>
      <c r="N10" s="166">
        <f>+H10+J10+L10</f>
        <v>213632</v>
      </c>
      <c r="O10" s="167">
        <f>+I10+K10+M10</f>
        <v>17666</v>
      </c>
      <c r="P10" s="168">
        <f>IF(N10&lt;&gt;0,O10/F10,"")</f>
        <v>245.36111111111111</v>
      </c>
      <c r="Q10" s="169">
        <f>IF(N10&lt;&gt;0,N10/O10,"")</f>
        <v>12.092833691837427</v>
      </c>
      <c r="R10" s="164">
        <v>336554</v>
      </c>
      <c r="S10" s="158">
        <f t="shared" si="1"/>
        <v>-0.3652370793394225</v>
      </c>
      <c r="T10" s="164">
        <v>1196004</v>
      </c>
      <c r="U10" s="165">
        <v>102291</v>
      </c>
      <c r="V10" s="232">
        <f>T10/U10</f>
        <v>11.692172331876705</v>
      </c>
      <c r="W10" s="131"/>
    </row>
    <row r="11" spans="1:23" s="5" customFormat="1" ht="15" customHeight="1">
      <c r="A11" s="51">
        <v>6</v>
      </c>
      <c r="B11" s="231" t="s">
        <v>46</v>
      </c>
      <c r="C11" s="162">
        <v>40620</v>
      </c>
      <c r="D11" s="161" t="s">
        <v>47</v>
      </c>
      <c r="E11" s="163">
        <v>218</v>
      </c>
      <c r="F11" s="163">
        <v>200</v>
      </c>
      <c r="G11" s="163">
        <v>4</v>
      </c>
      <c r="H11" s="164">
        <v>35989</v>
      </c>
      <c r="I11" s="165">
        <v>4368</v>
      </c>
      <c r="J11" s="164">
        <v>64982.5</v>
      </c>
      <c r="K11" s="165">
        <v>7653</v>
      </c>
      <c r="L11" s="164">
        <v>72952.5</v>
      </c>
      <c r="M11" s="165">
        <v>8457</v>
      </c>
      <c r="N11" s="166">
        <v>173924</v>
      </c>
      <c r="O11" s="167">
        <v>20478</v>
      </c>
      <c r="P11" s="170">
        <f>IF(N11&lt;&gt;0,O11/F11,"")</f>
        <v>102.39</v>
      </c>
      <c r="Q11" s="169">
        <f>IF(N11&lt;&gt;0,N11/O11,"")</f>
        <v>8.493212227756617</v>
      </c>
      <c r="R11" s="164">
        <v>314750</v>
      </c>
      <c r="S11" s="158">
        <f t="shared" si="1"/>
        <v>-0.4474217633042097</v>
      </c>
      <c r="T11" s="166">
        <v>2144278.25</v>
      </c>
      <c r="U11" s="171">
        <v>238997</v>
      </c>
      <c r="V11" s="233">
        <f>IF(T11&lt;&gt;0,T11/U11,"")</f>
        <v>8.97198814211057</v>
      </c>
      <c r="W11" s="130"/>
    </row>
    <row r="12" spans="1:23" s="5" customFormat="1" ht="15" customHeight="1">
      <c r="A12" s="51">
        <v>7</v>
      </c>
      <c r="B12" s="231" t="s">
        <v>65</v>
      </c>
      <c r="C12" s="162">
        <v>40634</v>
      </c>
      <c r="D12" s="161" t="s">
        <v>19</v>
      </c>
      <c r="E12" s="163">
        <v>76</v>
      </c>
      <c r="F12" s="163">
        <v>76</v>
      </c>
      <c r="G12" s="163">
        <v>2</v>
      </c>
      <c r="H12" s="164">
        <v>30543</v>
      </c>
      <c r="I12" s="165">
        <v>2737</v>
      </c>
      <c r="J12" s="164">
        <v>55899</v>
      </c>
      <c r="K12" s="165">
        <v>5047</v>
      </c>
      <c r="L12" s="164">
        <v>52915</v>
      </c>
      <c r="M12" s="165">
        <v>4745</v>
      </c>
      <c r="N12" s="166">
        <f>+H12+J12+L12</f>
        <v>139357</v>
      </c>
      <c r="O12" s="167">
        <f>+I12+K12+M12</f>
        <v>12529</v>
      </c>
      <c r="P12" s="168">
        <f>IF(N12&lt;&gt;0,O12/F12,"")</f>
        <v>164.85526315789474</v>
      </c>
      <c r="Q12" s="169">
        <f>IF(N12&lt;&gt;0,N12/O12,"")</f>
        <v>11.122755207917631</v>
      </c>
      <c r="R12" s="164">
        <v>224991</v>
      </c>
      <c r="S12" s="158">
        <f t="shared" si="1"/>
        <v>-0.380610779986755</v>
      </c>
      <c r="T12" s="164">
        <v>461690</v>
      </c>
      <c r="U12" s="165">
        <v>42935</v>
      </c>
      <c r="V12" s="232">
        <f>T12/U12</f>
        <v>10.75323162920694</v>
      </c>
      <c r="W12" s="130"/>
    </row>
    <row r="13" spans="1:23" s="5" customFormat="1" ht="15" customHeight="1">
      <c r="A13" s="51">
        <v>8</v>
      </c>
      <c r="B13" s="231" t="s">
        <v>80</v>
      </c>
      <c r="C13" s="162">
        <v>40627</v>
      </c>
      <c r="D13" s="161" t="s">
        <v>19</v>
      </c>
      <c r="E13" s="163">
        <v>126</v>
      </c>
      <c r="F13" s="163">
        <v>112</v>
      </c>
      <c r="G13" s="163">
        <v>3</v>
      </c>
      <c r="H13" s="164">
        <v>28638</v>
      </c>
      <c r="I13" s="165">
        <v>2390</v>
      </c>
      <c r="J13" s="164">
        <v>49036</v>
      </c>
      <c r="K13" s="165">
        <v>4076</v>
      </c>
      <c r="L13" s="164">
        <v>55287</v>
      </c>
      <c r="M13" s="165">
        <v>4535</v>
      </c>
      <c r="N13" s="166">
        <f>+H13+J13+L13</f>
        <v>132961</v>
      </c>
      <c r="O13" s="167">
        <f>+I13+K13+M13</f>
        <v>11001</v>
      </c>
      <c r="P13" s="168">
        <f>IF(N13&lt;&gt;0,O13/F13,"")</f>
        <v>98.22321428571429</v>
      </c>
      <c r="Q13" s="169">
        <f>IF(N13&lt;&gt;0,N13/O13,"")</f>
        <v>12.086264885010454</v>
      </c>
      <c r="R13" s="164">
        <v>367996</v>
      </c>
      <c r="S13" s="158">
        <f t="shared" si="1"/>
        <v>-0.6386890074892119</v>
      </c>
      <c r="T13" s="164">
        <v>1275499</v>
      </c>
      <c r="U13" s="165">
        <v>113524</v>
      </c>
      <c r="V13" s="232">
        <f>T13/U13</f>
        <v>11.235500863253586</v>
      </c>
      <c r="W13" s="130"/>
    </row>
    <row r="14" spans="1:23" s="5" customFormat="1" ht="15" customHeight="1">
      <c r="A14" s="51">
        <v>9</v>
      </c>
      <c r="B14" s="234" t="s">
        <v>66</v>
      </c>
      <c r="C14" s="150">
        <v>40634</v>
      </c>
      <c r="D14" s="151" t="s">
        <v>45</v>
      </c>
      <c r="E14" s="152">
        <v>143</v>
      </c>
      <c r="F14" s="152">
        <v>145</v>
      </c>
      <c r="G14" s="152">
        <v>2</v>
      </c>
      <c r="H14" s="172">
        <v>24753</v>
      </c>
      <c r="I14" s="173">
        <v>3686</v>
      </c>
      <c r="J14" s="172">
        <v>42875.5</v>
      </c>
      <c r="K14" s="173">
        <v>6016</v>
      </c>
      <c r="L14" s="172">
        <v>55172.5</v>
      </c>
      <c r="M14" s="173">
        <v>7519</v>
      </c>
      <c r="N14" s="172">
        <f aca="true" t="shared" si="2" ref="N14:O16">H14+J14+L14</f>
        <v>122801</v>
      </c>
      <c r="O14" s="173">
        <f t="shared" si="2"/>
        <v>17221</v>
      </c>
      <c r="P14" s="168">
        <f>O14/F14</f>
        <v>118.76551724137931</v>
      </c>
      <c r="Q14" s="169">
        <f>N14/O14</f>
        <v>7.130886708088961</v>
      </c>
      <c r="R14" s="172">
        <v>197966</v>
      </c>
      <c r="S14" s="158">
        <f t="shared" si="1"/>
        <v>-0.3796864107978138</v>
      </c>
      <c r="T14" s="172">
        <v>432579</v>
      </c>
      <c r="U14" s="173">
        <v>58667</v>
      </c>
      <c r="V14" s="229">
        <f>T14/U14</f>
        <v>7.373463787137573</v>
      </c>
      <c r="W14" s="131"/>
    </row>
    <row r="15" spans="1:23" s="5" customFormat="1" ht="15" customHeight="1">
      <c r="A15" s="51">
        <v>10</v>
      </c>
      <c r="B15" s="228" t="s">
        <v>76</v>
      </c>
      <c r="C15" s="150">
        <v>40634</v>
      </c>
      <c r="D15" s="151" t="s">
        <v>78</v>
      </c>
      <c r="E15" s="152">
        <v>36</v>
      </c>
      <c r="F15" s="152">
        <v>36</v>
      </c>
      <c r="G15" s="152">
        <v>2</v>
      </c>
      <c r="H15" s="153">
        <v>20748.5</v>
      </c>
      <c r="I15" s="154">
        <v>1485</v>
      </c>
      <c r="J15" s="153">
        <v>31560.5</v>
      </c>
      <c r="K15" s="154">
        <v>2223</v>
      </c>
      <c r="L15" s="153">
        <v>28868</v>
      </c>
      <c r="M15" s="154">
        <v>2048</v>
      </c>
      <c r="N15" s="155">
        <f t="shared" si="2"/>
        <v>81177</v>
      </c>
      <c r="O15" s="156">
        <f t="shared" si="2"/>
        <v>5756</v>
      </c>
      <c r="P15" s="154">
        <f>O15/F15</f>
        <v>159.88888888888889</v>
      </c>
      <c r="Q15" s="157">
        <f>+N15/O15</f>
        <v>14.103022932592078</v>
      </c>
      <c r="R15" s="155">
        <v>182348.75</v>
      </c>
      <c r="S15" s="158">
        <f t="shared" si="1"/>
        <v>-0.5548255746200619</v>
      </c>
      <c r="T15" s="159">
        <v>327381.5</v>
      </c>
      <c r="U15" s="160">
        <v>24632</v>
      </c>
      <c r="V15" s="229">
        <f>T15/U15</f>
        <v>13.290902078596947</v>
      </c>
      <c r="W15" s="130"/>
    </row>
    <row r="16" spans="1:23" s="5" customFormat="1" ht="15" customHeight="1">
      <c r="A16" s="51">
        <v>11</v>
      </c>
      <c r="B16" s="235" t="s">
        <v>81</v>
      </c>
      <c r="C16" s="174">
        <v>40641</v>
      </c>
      <c r="D16" s="175" t="s">
        <v>78</v>
      </c>
      <c r="E16" s="176">
        <v>22</v>
      </c>
      <c r="F16" s="176">
        <v>22</v>
      </c>
      <c r="G16" s="176">
        <v>1</v>
      </c>
      <c r="H16" s="177">
        <v>18349.5</v>
      </c>
      <c r="I16" s="178">
        <v>1304</v>
      </c>
      <c r="J16" s="177">
        <v>29175.5</v>
      </c>
      <c r="K16" s="178">
        <v>2049</v>
      </c>
      <c r="L16" s="177">
        <v>32028</v>
      </c>
      <c r="M16" s="178">
        <v>2263</v>
      </c>
      <c r="N16" s="147">
        <f t="shared" si="2"/>
        <v>79553</v>
      </c>
      <c r="O16" s="148">
        <f t="shared" si="2"/>
        <v>5616</v>
      </c>
      <c r="P16" s="178">
        <f>O16/F16</f>
        <v>255.27272727272728</v>
      </c>
      <c r="Q16" s="179">
        <f>+N16/O16</f>
        <v>14.165420227920228</v>
      </c>
      <c r="R16" s="147"/>
      <c r="S16" s="149">
        <f t="shared" si="1"/>
      </c>
      <c r="T16" s="180">
        <v>79553</v>
      </c>
      <c r="U16" s="181">
        <v>5616</v>
      </c>
      <c r="V16" s="229">
        <f>T16/U16</f>
        <v>14.165420227920228</v>
      </c>
      <c r="W16" s="130"/>
    </row>
    <row r="17" spans="1:23" s="5" customFormat="1" ht="15" customHeight="1">
      <c r="A17" s="51">
        <v>12</v>
      </c>
      <c r="B17" s="236" t="s">
        <v>48</v>
      </c>
      <c r="C17" s="150">
        <v>40578</v>
      </c>
      <c r="D17" s="151" t="s">
        <v>49</v>
      </c>
      <c r="E17" s="152">
        <v>224</v>
      </c>
      <c r="F17" s="152">
        <v>74</v>
      </c>
      <c r="G17" s="152">
        <v>10</v>
      </c>
      <c r="H17" s="172">
        <v>13567</v>
      </c>
      <c r="I17" s="173">
        <v>2008</v>
      </c>
      <c r="J17" s="172">
        <v>27257</v>
      </c>
      <c r="K17" s="173">
        <v>3858</v>
      </c>
      <c r="L17" s="172">
        <v>27757</v>
      </c>
      <c r="M17" s="173">
        <v>3728</v>
      </c>
      <c r="N17" s="172">
        <f>+L17+J17+H17</f>
        <v>68581</v>
      </c>
      <c r="O17" s="173">
        <f>+M17+K17+I17</f>
        <v>9594</v>
      </c>
      <c r="P17" s="173">
        <f>+O17/F17</f>
        <v>129.64864864864865</v>
      </c>
      <c r="Q17" s="182">
        <f>+N17/O17</f>
        <v>7.1483218678340625</v>
      </c>
      <c r="R17" s="172">
        <v>101243</v>
      </c>
      <c r="S17" s="158">
        <f t="shared" si="1"/>
        <v>-0.3226099582193337</v>
      </c>
      <c r="T17" s="172">
        <v>24611560</v>
      </c>
      <c r="U17" s="173">
        <v>2361420</v>
      </c>
      <c r="V17" s="237">
        <f>+T17/U17</f>
        <v>10.422356040009825</v>
      </c>
      <c r="W17" s="131"/>
    </row>
    <row r="18" spans="1:23" s="5" customFormat="1" ht="15" customHeight="1">
      <c r="A18" s="51">
        <v>13</v>
      </c>
      <c r="B18" s="238" t="s">
        <v>60</v>
      </c>
      <c r="C18" s="150">
        <v>40627</v>
      </c>
      <c r="D18" s="151" t="s">
        <v>49</v>
      </c>
      <c r="E18" s="152">
        <v>80</v>
      </c>
      <c r="F18" s="152">
        <v>80</v>
      </c>
      <c r="G18" s="152">
        <v>3</v>
      </c>
      <c r="H18" s="172">
        <v>14752</v>
      </c>
      <c r="I18" s="173">
        <v>1452</v>
      </c>
      <c r="J18" s="172">
        <v>26687</v>
      </c>
      <c r="K18" s="173">
        <v>2586</v>
      </c>
      <c r="L18" s="172">
        <v>26760</v>
      </c>
      <c r="M18" s="173">
        <v>2627</v>
      </c>
      <c r="N18" s="172">
        <f>+L18+J18+H18</f>
        <v>68199</v>
      </c>
      <c r="O18" s="173">
        <f>+M18+K18+I18</f>
        <v>6665</v>
      </c>
      <c r="P18" s="173">
        <f>+O18/F18</f>
        <v>83.3125</v>
      </c>
      <c r="Q18" s="182">
        <f>+N18/O18</f>
        <v>10.232408102025506</v>
      </c>
      <c r="R18" s="172">
        <v>152515</v>
      </c>
      <c r="S18" s="158">
        <f t="shared" si="1"/>
        <v>-0.5528374258269678</v>
      </c>
      <c r="T18" s="172">
        <v>555738</v>
      </c>
      <c r="U18" s="173">
        <v>54336</v>
      </c>
      <c r="V18" s="237">
        <f>+T18/U18</f>
        <v>10.227804770318022</v>
      </c>
      <c r="W18" s="130"/>
    </row>
    <row r="19" spans="1:23" s="5" customFormat="1" ht="15" customHeight="1">
      <c r="A19" s="51">
        <v>14</v>
      </c>
      <c r="B19" s="239" t="s">
        <v>82</v>
      </c>
      <c r="C19" s="174">
        <v>40641</v>
      </c>
      <c r="D19" s="183" t="s">
        <v>83</v>
      </c>
      <c r="E19" s="184">
        <v>20</v>
      </c>
      <c r="F19" s="184">
        <v>20</v>
      </c>
      <c r="G19" s="184">
        <v>1</v>
      </c>
      <c r="H19" s="185">
        <v>9541</v>
      </c>
      <c r="I19" s="186">
        <v>1175</v>
      </c>
      <c r="J19" s="185">
        <v>15658</v>
      </c>
      <c r="K19" s="186">
        <v>1712</v>
      </c>
      <c r="L19" s="185">
        <v>22993</v>
      </c>
      <c r="M19" s="186">
        <v>2225</v>
      </c>
      <c r="N19" s="185">
        <v>48192</v>
      </c>
      <c r="O19" s="186">
        <v>5112</v>
      </c>
      <c r="P19" s="186">
        <v>256</v>
      </c>
      <c r="Q19" s="187">
        <v>9.45</v>
      </c>
      <c r="R19" s="185"/>
      <c r="S19" s="149">
        <f t="shared" si="1"/>
      </c>
      <c r="T19" s="185">
        <v>48192</v>
      </c>
      <c r="U19" s="186">
        <v>5112</v>
      </c>
      <c r="V19" s="230">
        <f>+T19/U19</f>
        <v>9.427230046948356</v>
      </c>
      <c r="W19" s="130"/>
    </row>
    <row r="20" spans="1:23" s="5" customFormat="1" ht="15" customHeight="1">
      <c r="A20" s="51">
        <v>15</v>
      </c>
      <c r="B20" s="240" t="s">
        <v>41</v>
      </c>
      <c r="C20" s="162">
        <v>40620</v>
      </c>
      <c r="D20" s="188" t="s">
        <v>11</v>
      </c>
      <c r="E20" s="189">
        <v>37</v>
      </c>
      <c r="F20" s="189">
        <v>31</v>
      </c>
      <c r="G20" s="189">
        <v>4</v>
      </c>
      <c r="H20" s="164">
        <v>10206</v>
      </c>
      <c r="I20" s="165">
        <v>890</v>
      </c>
      <c r="J20" s="164">
        <v>15873</v>
      </c>
      <c r="K20" s="165">
        <v>1468</v>
      </c>
      <c r="L20" s="164">
        <v>16603</v>
      </c>
      <c r="M20" s="165">
        <v>1544</v>
      </c>
      <c r="N20" s="166">
        <f aca="true" t="shared" si="3" ref="N20:O23">+H20+J20+L20</f>
        <v>42682</v>
      </c>
      <c r="O20" s="167">
        <f t="shared" si="3"/>
        <v>3902</v>
      </c>
      <c r="P20" s="173">
        <f>+O20/F20</f>
        <v>125.87096774193549</v>
      </c>
      <c r="Q20" s="182">
        <f>+N20/O20</f>
        <v>10.938493080471552</v>
      </c>
      <c r="R20" s="164">
        <v>69474</v>
      </c>
      <c r="S20" s="158">
        <f t="shared" si="1"/>
        <v>-0.38564067133028185</v>
      </c>
      <c r="T20" s="164">
        <v>706762</v>
      </c>
      <c r="U20" s="165">
        <v>59005</v>
      </c>
      <c r="V20" s="233">
        <f>+T20/U20</f>
        <v>11.978001864248792</v>
      </c>
      <c r="W20" s="131"/>
    </row>
    <row r="21" spans="1:23" s="5" customFormat="1" ht="15" customHeight="1">
      <c r="A21" s="51">
        <v>16</v>
      </c>
      <c r="B21" s="231" t="s">
        <v>31</v>
      </c>
      <c r="C21" s="162">
        <v>40599</v>
      </c>
      <c r="D21" s="161" t="s">
        <v>19</v>
      </c>
      <c r="E21" s="163">
        <v>246</v>
      </c>
      <c r="F21" s="163">
        <v>65</v>
      </c>
      <c r="G21" s="163">
        <v>7</v>
      </c>
      <c r="H21" s="164">
        <v>8781</v>
      </c>
      <c r="I21" s="165">
        <v>1177</v>
      </c>
      <c r="J21" s="164">
        <v>16313</v>
      </c>
      <c r="K21" s="165">
        <v>2142</v>
      </c>
      <c r="L21" s="164">
        <v>17482</v>
      </c>
      <c r="M21" s="165">
        <v>2380</v>
      </c>
      <c r="N21" s="166">
        <f t="shared" si="3"/>
        <v>42576</v>
      </c>
      <c r="O21" s="167">
        <f t="shared" si="3"/>
        <v>5699</v>
      </c>
      <c r="P21" s="168">
        <f>IF(N21&lt;&gt;0,O21/F21,"")</f>
        <v>87.67692307692307</v>
      </c>
      <c r="Q21" s="169">
        <f>IF(N21&lt;&gt;0,N21/O21,"")</f>
        <v>7.470784348131251</v>
      </c>
      <c r="R21" s="164">
        <v>89080</v>
      </c>
      <c r="S21" s="158">
        <f t="shared" si="1"/>
        <v>-0.5220475976650202</v>
      </c>
      <c r="T21" s="164">
        <v>7428396</v>
      </c>
      <c r="U21" s="165">
        <v>827296</v>
      </c>
      <c r="V21" s="232">
        <f>T21/U21</f>
        <v>8.979127180597997</v>
      </c>
      <c r="W21" s="131"/>
    </row>
    <row r="22" spans="1:23" s="5" customFormat="1" ht="15" customHeight="1">
      <c r="A22" s="51">
        <v>17</v>
      </c>
      <c r="B22" s="231" t="s">
        <v>68</v>
      </c>
      <c r="C22" s="162">
        <v>40634</v>
      </c>
      <c r="D22" s="190" t="s">
        <v>35</v>
      </c>
      <c r="E22" s="163">
        <v>44</v>
      </c>
      <c r="F22" s="163">
        <v>34</v>
      </c>
      <c r="G22" s="163">
        <v>2</v>
      </c>
      <c r="H22" s="164">
        <v>7389</v>
      </c>
      <c r="I22" s="165">
        <v>815</v>
      </c>
      <c r="J22" s="164">
        <v>11632</v>
      </c>
      <c r="K22" s="165">
        <v>1220</v>
      </c>
      <c r="L22" s="164">
        <v>13297</v>
      </c>
      <c r="M22" s="165">
        <v>1372</v>
      </c>
      <c r="N22" s="166">
        <f t="shared" si="3"/>
        <v>32318</v>
      </c>
      <c r="O22" s="167">
        <f t="shared" si="3"/>
        <v>3407</v>
      </c>
      <c r="P22" s="168">
        <f>IF(N22&lt;&gt;0,O22/F22,"")</f>
        <v>100.20588235294117</v>
      </c>
      <c r="Q22" s="169">
        <f>+N22/O22</f>
        <v>9.485764602289404</v>
      </c>
      <c r="R22" s="166">
        <v>59113.5</v>
      </c>
      <c r="S22" s="158">
        <f t="shared" si="1"/>
        <v>-0.4532890118162518</v>
      </c>
      <c r="T22" s="164">
        <v>134447</v>
      </c>
      <c r="U22" s="165">
        <v>14190</v>
      </c>
      <c r="V22" s="232">
        <f>T22/U22</f>
        <v>9.47477096546864</v>
      </c>
      <c r="W22" s="131"/>
    </row>
    <row r="23" spans="1:23" s="5" customFormat="1" ht="15" customHeight="1">
      <c r="A23" s="51">
        <v>18</v>
      </c>
      <c r="B23" s="231" t="s">
        <v>40</v>
      </c>
      <c r="C23" s="162">
        <v>40620</v>
      </c>
      <c r="D23" s="161" t="s">
        <v>19</v>
      </c>
      <c r="E23" s="163">
        <v>89</v>
      </c>
      <c r="F23" s="163">
        <v>49</v>
      </c>
      <c r="G23" s="163">
        <v>4</v>
      </c>
      <c r="H23" s="164">
        <v>4927</v>
      </c>
      <c r="I23" s="165">
        <v>640</v>
      </c>
      <c r="J23" s="164">
        <v>11062</v>
      </c>
      <c r="K23" s="165">
        <v>1433</v>
      </c>
      <c r="L23" s="164">
        <v>13539</v>
      </c>
      <c r="M23" s="165">
        <v>1701</v>
      </c>
      <c r="N23" s="166">
        <f t="shared" si="3"/>
        <v>29528</v>
      </c>
      <c r="O23" s="167">
        <f t="shared" si="3"/>
        <v>3774</v>
      </c>
      <c r="P23" s="168">
        <f>IF(N23&lt;&gt;0,O23/F23,"")</f>
        <v>77.0204081632653</v>
      </c>
      <c r="Q23" s="169">
        <f>IF(N23&lt;&gt;0,N23/O23,"")</f>
        <v>7.824059353471118</v>
      </c>
      <c r="R23" s="164">
        <v>99834</v>
      </c>
      <c r="S23" s="158">
        <f t="shared" si="1"/>
        <v>-0.704229020173488</v>
      </c>
      <c r="T23" s="164">
        <v>1071556</v>
      </c>
      <c r="U23" s="165">
        <v>102768</v>
      </c>
      <c r="V23" s="232">
        <f>T23/U23</f>
        <v>10.426942238829207</v>
      </c>
      <c r="W23" s="130"/>
    </row>
    <row r="24" spans="1:23" s="5" customFormat="1" ht="15" customHeight="1">
      <c r="A24" s="51">
        <v>19</v>
      </c>
      <c r="B24" s="228" t="s">
        <v>32</v>
      </c>
      <c r="C24" s="150">
        <v>40599</v>
      </c>
      <c r="D24" s="151" t="s">
        <v>78</v>
      </c>
      <c r="E24" s="152">
        <v>58</v>
      </c>
      <c r="F24" s="152">
        <v>29</v>
      </c>
      <c r="G24" s="152">
        <v>7</v>
      </c>
      <c r="H24" s="153">
        <v>4516.5</v>
      </c>
      <c r="I24" s="154">
        <v>570</v>
      </c>
      <c r="J24" s="153">
        <v>9327</v>
      </c>
      <c r="K24" s="154">
        <v>1245</v>
      </c>
      <c r="L24" s="153">
        <v>9524</v>
      </c>
      <c r="M24" s="154">
        <v>1247</v>
      </c>
      <c r="N24" s="155">
        <f>H24+J24+L24</f>
        <v>23367.5</v>
      </c>
      <c r="O24" s="156">
        <f>I24+K24+M24</f>
        <v>3062</v>
      </c>
      <c r="P24" s="154">
        <f>O24/F24</f>
        <v>105.58620689655173</v>
      </c>
      <c r="Q24" s="157">
        <f>+N24/O24</f>
        <v>7.631450032658393</v>
      </c>
      <c r="R24" s="155">
        <v>21480</v>
      </c>
      <c r="S24" s="158">
        <f t="shared" si="1"/>
        <v>0.08787243947858472</v>
      </c>
      <c r="T24" s="159">
        <v>2165717</v>
      </c>
      <c r="U24" s="160">
        <v>183597</v>
      </c>
      <c r="V24" s="229">
        <f>T24/U24</f>
        <v>11.796036972281682</v>
      </c>
      <c r="W24" s="130"/>
    </row>
    <row r="25" spans="1:23" s="5" customFormat="1" ht="15" customHeight="1" thickBot="1">
      <c r="A25" s="51">
        <v>20</v>
      </c>
      <c r="B25" s="248" t="s">
        <v>61</v>
      </c>
      <c r="C25" s="249">
        <v>40606</v>
      </c>
      <c r="D25" s="250" t="s">
        <v>47</v>
      </c>
      <c r="E25" s="251">
        <v>152</v>
      </c>
      <c r="F25" s="251">
        <v>40</v>
      </c>
      <c r="G25" s="251">
        <v>6</v>
      </c>
      <c r="H25" s="252">
        <v>3739</v>
      </c>
      <c r="I25" s="253">
        <v>641</v>
      </c>
      <c r="J25" s="252">
        <v>8035.5</v>
      </c>
      <c r="K25" s="253">
        <v>1360</v>
      </c>
      <c r="L25" s="252">
        <v>8748</v>
      </c>
      <c r="M25" s="253">
        <v>1458</v>
      </c>
      <c r="N25" s="254">
        <v>20522.5</v>
      </c>
      <c r="O25" s="255">
        <v>3459</v>
      </c>
      <c r="P25" s="285">
        <f>IF(N25&lt;&gt;0,O25/F25,"")</f>
        <v>86.475</v>
      </c>
      <c r="Q25" s="257">
        <f>IF(N25&lt;&gt;0,N25/O25,"")</f>
        <v>5.933073142526742</v>
      </c>
      <c r="R25" s="252">
        <v>43130.5</v>
      </c>
      <c r="S25" s="258">
        <f t="shared" si="1"/>
        <v>-0.5241766267490523</v>
      </c>
      <c r="T25" s="254">
        <v>2114287.5</v>
      </c>
      <c r="U25" s="286">
        <v>248147</v>
      </c>
      <c r="V25" s="287">
        <f>IF(T25&lt;&gt;0,T25/U25,"")</f>
        <v>8.52030248199656</v>
      </c>
      <c r="W25" s="130"/>
    </row>
    <row r="26" spans="1:27" s="7" customFormat="1" ht="15">
      <c r="A26" s="52"/>
      <c r="B26" s="327"/>
      <c r="C26" s="328"/>
      <c r="D26" s="329"/>
      <c r="E26" s="1"/>
      <c r="F26" s="1"/>
      <c r="G26" s="2"/>
      <c r="H26" s="19"/>
      <c r="I26" s="22"/>
      <c r="J26" s="19"/>
      <c r="K26" s="22"/>
      <c r="L26" s="19"/>
      <c r="M26" s="22"/>
      <c r="N26" s="20"/>
      <c r="O26" s="46"/>
      <c r="P26" s="36"/>
      <c r="Q26" s="37"/>
      <c r="R26" s="38"/>
      <c r="S26" s="39"/>
      <c r="T26" s="38"/>
      <c r="U26" s="36"/>
      <c r="V26" s="37"/>
      <c r="W26" s="40"/>
      <c r="AA26" s="7" t="s">
        <v>16</v>
      </c>
    </row>
    <row r="27" spans="1:23" s="10" customFormat="1" ht="18">
      <c r="A27" s="53"/>
      <c r="B27" s="8"/>
      <c r="C27" s="9"/>
      <c r="E27" s="11"/>
      <c r="F27" s="12"/>
      <c r="G27" s="13"/>
      <c r="H27" s="14"/>
      <c r="I27" s="23"/>
      <c r="J27" s="14"/>
      <c r="K27" s="23"/>
      <c r="L27" s="14"/>
      <c r="M27" s="23"/>
      <c r="N27" s="14"/>
      <c r="O27" s="23"/>
      <c r="P27" s="41"/>
      <c r="Q27" s="42"/>
      <c r="R27" s="43"/>
      <c r="S27" s="44"/>
      <c r="T27" s="43"/>
      <c r="U27" s="41"/>
      <c r="V27" s="42"/>
      <c r="W27" s="45"/>
    </row>
    <row r="28" spans="1:23" s="7" customFormat="1" ht="21.75" customHeight="1">
      <c r="A28" s="336" t="s">
        <v>8</v>
      </c>
      <c r="B28" s="337"/>
      <c r="C28" s="337"/>
      <c r="D28" s="337"/>
      <c r="E28" s="337"/>
      <c r="F28" s="337"/>
      <c r="G28" s="337"/>
      <c r="H28" s="337"/>
      <c r="I28" s="337"/>
      <c r="J28" s="337"/>
      <c r="K28" s="337"/>
      <c r="L28" s="337"/>
      <c r="M28" s="337"/>
      <c r="N28" s="337"/>
      <c r="O28" s="337"/>
      <c r="P28" s="337"/>
      <c r="Q28" s="337"/>
      <c r="R28" s="337"/>
      <c r="S28" s="337"/>
      <c r="T28" s="337"/>
      <c r="U28" s="337"/>
      <c r="V28" s="337"/>
      <c r="W28" s="47"/>
    </row>
    <row r="29" spans="1:256" s="7" customFormat="1" ht="16.5" customHeight="1">
      <c r="A29" s="314" t="s">
        <v>10</v>
      </c>
      <c r="B29" s="315"/>
      <c r="C29" s="315"/>
      <c r="D29" s="315"/>
      <c r="E29" s="315"/>
      <c r="F29" s="315"/>
      <c r="G29" s="315"/>
      <c r="H29" s="315"/>
      <c r="I29" s="315"/>
      <c r="J29" s="315"/>
      <c r="K29" s="315"/>
      <c r="L29" s="315"/>
      <c r="M29" s="315"/>
      <c r="N29" s="315"/>
      <c r="O29" s="315"/>
      <c r="P29" s="315"/>
      <c r="Q29" s="315"/>
      <c r="R29" s="315"/>
      <c r="S29" s="315"/>
      <c r="T29" s="315"/>
      <c r="U29" s="315"/>
      <c r="V29" s="315"/>
      <c r="W29" s="102"/>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2"/>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2"/>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2"/>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2"/>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2"/>
      <c r="ED29" s="103"/>
      <c r="EE29" s="103"/>
      <c r="EF29" s="103"/>
      <c r="EG29" s="103"/>
      <c r="EH29" s="103"/>
      <c r="EI29" s="103"/>
      <c r="EJ29" s="103"/>
      <c r="EK29" s="103"/>
      <c r="EL29" s="103"/>
      <c r="EM29" s="103"/>
      <c r="EN29" s="103"/>
      <c r="EO29" s="103"/>
      <c r="EP29" s="103"/>
      <c r="EQ29" s="103"/>
      <c r="ER29" s="103"/>
      <c r="ES29" s="103"/>
      <c r="ET29" s="103"/>
      <c r="EU29" s="103"/>
      <c r="EV29" s="103"/>
      <c r="EW29" s="103"/>
      <c r="EX29" s="103"/>
      <c r="EY29" s="102"/>
      <c r="EZ29" s="103"/>
      <c r="FA29" s="103"/>
      <c r="FB29" s="103"/>
      <c r="FC29" s="103"/>
      <c r="FD29" s="103"/>
      <c r="FE29" s="103"/>
      <c r="FF29" s="103"/>
      <c r="FG29" s="103"/>
      <c r="FH29" s="103"/>
      <c r="FI29" s="103"/>
      <c r="FJ29" s="103"/>
      <c r="FK29" s="103"/>
      <c r="FL29" s="103"/>
      <c r="FM29" s="103"/>
      <c r="FN29" s="103"/>
      <c r="FO29" s="103"/>
      <c r="FP29" s="103"/>
      <c r="FQ29" s="103"/>
      <c r="FR29" s="103"/>
      <c r="FS29" s="103"/>
      <c r="FT29" s="103"/>
      <c r="FU29" s="102"/>
      <c r="FV29" s="103"/>
      <c r="FW29" s="103"/>
      <c r="FX29" s="103"/>
      <c r="FY29" s="103"/>
      <c r="FZ29" s="103"/>
      <c r="GA29" s="103"/>
      <c r="GB29" s="103"/>
      <c r="GC29" s="103"/>
      <c r="GD29" s="103"/>
      <c r="GE29" s="103"/>
      <c r="GF29" s="103"/>
      <c r="GG29" s="103"/>
      <c r="GH29" s="103"/>
      <c r="GI29" s="103"/>
      <c r="GJ29" s="103"/>
      <c r="GK29" s="103"/>
      <c r="GL29" s="103"/>
      <c r="GM29" s="103"/>
      <c r="GN29" s="103"/>
      <c r="GO29" s="103"/>
      <c r="GP29" s="103"/>
      <c r="GQ29" s="102"/>
      <c r="GR29" s="103"/>
      <c r="GS29" s="103"/>
      <c r="GT29" s="103"/>
      <c r="GU29" s="103"/>
      <c r="GV29" s="103"/>
      <c r="GW29" s="103"/>
      <c r="GX29" s="103"/>
      <c r="GY29" s="103"/>
      <c r="GZ29" s="103"/>
      <c r="HA29" s="103"/>
      <c r="HB29" s="103"/>
      <c r="HC29" s="103"/>
      <c r="HD29" s="103"/>
      <c r="HE29" s="103"/>
      <c r="HF29" s="103"/>
      <c r="HG29" s="103"/>
      <c r="HH29" s="103"/>
      <c r="HI29" s="103"/>
      <c r="HJ29" s="103"/>
      <c r="HK29" s="103"/>
      <c r="HL29" s="103"/>
      <c r="HM29" s="102"/>
      <c r="HN29" s="103"/>
      <c r="HO29" s="103"/>
      <c r="HP29" s="103"/>
      <c r="HQ29" s="103"/>
      <c r="HR29" s="103"/>
      <c r="HS29" s="103"/>
      <c r="HT29" s="103"/>
      <c r="HU29" s="103"/>
      <c r="HV29" s="103"/>
      <c r="HW29" s="103"/>
      <c r="HX29" s="103"/>
      <c r="HY29" s="103"/>
      <c r="HZ29" s="103"/>
      <c r="IA29" s="103"/>
      <c r="IB29" s="103"/>
      <c r="IC29" s="103"/>
      <c r="ID29" s="103"/>
      <c r="IE29" s="103"/>
      <c r="IF29" s="103"/>
      <c r="IG29" s="103"/>
      <c r="IH29" s="103"/>
      <c r="II29" s="102"/>
      <c r="IJ29" s="103"/>
      <c r="IK29" s="103"/>
      <c r="IL29" s="103"/>
      <c r="IM29" s="103"/>
      <c r="IN29" s="103"/>
      <c r="IO29" s="103"/>
      <c r="IP29" s="103"/>
      <c r="IQ29" s="103"/>
      <c r="IR29" s="103"/>
      <c r="IS29" s="103"/>
      <c r="IT29" s="103"/>
      <c r="IU29" s="103"/>
      <c r="IV29" s="103"/>
    </row>
    <row r="30" spans="1:256" s="7" customFormat="1" ht="16.5" customHeight="1">
      <c r="A30" s="316"/>
      <c r="B30" s="317"/>
      <c r="C30" s="317"/>
      <c r="D30" s="317"/>
      <c r="E30" s="317"/>
      <c r="F30" s="317"/>
      <c r="G30" s="317"/>
      <c r="H30" s="317"/>
      <c r="I30" s="317"/>
      <c r="J30" s="317"/>
      <c r="K30" s="317"/>
      <c r="L30" s="317"/>
      <c r="M30" s="317"/>
      <c r="N30" s="317"/>
      <c r="O30" s="317"/>
      <c r="P30" s="317"/>
      <c r="Q30" s="317"/>
      <c r="R30" s="317"/>
      <c r="S30" s="317"/>
      <c r="T30" s="317"/>
      <c r="U30" s="317"/>
      <c r="V30" s="318"/>
      <c r="W30" s="102"/>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2"/>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2"/>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2"/>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2"/>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2"/>
      <c r="ED30" s="103"/>
      <c r="EE30" s="103"/>
      <c r="EF30" s="103"/>
      <c r="EG30" s="103"/>
      <c r="EH30" s="103"/>
      <c r="EI30" s="103"/>
      <c r="EJ30" s="103"/>
      <c r="EK30" s="103"/>
      <c r="EL30" s="103"/>
      <c r="EM30" s="103"/>
      <c r="EN30" s="103"/>
      <c r="EO30" s="103"/>
      <c r="EP30" s="103"/>
      <c r="EQ30" s="103"/>
      <c r="ER30" s="103"/>
      <c r="ES30" s="103"/>
      <c r="ET30" s="103"/>
      <c r="EU30" s="103"/>
      <c r="EV30" s="103"/>
      <c r="EW30" s="103"/>
      <c r="EX30" s="103"/>
      <c r="EY30" s="102"/>
      <c r="EZ30" s="103"/>
      <c r="FA30" s="103"/>
      <c r="FB30" s="103"/>
      <c r="FC30" s="103"/>
      <c r="FD30" s="103"/>
      <c r="FE30" s="103"/>
      <c r="FF30" s="103"/>
      <c r="FG30" s="103"/>
      <c r="FH30" s="103"/>
      <c r="FI30" s="103"/>
      <c r="FJ30" s="103"/>
      <c r="FK30" s="103"/>
      <c r="FL30" s="103"/>
      <c r="FM30" s="103"/>
      <c r="FN30" s="103"/>
      <c r="FO30" s="103"/>
      <c r="FP30" s="103"/>
      <c r="FQ30" s="103"/>
      <c r="FR30" s="103"/>
      <c r="FS30" s="103"/>
      <c r="FT30" s="103"/>
      <c r="FU30" s="102"/>
      <c r="FV30" s="103"/>
      <c r="FW30" s="103"/>
      <c r="FX30" s="103"/>
      <c r="FY30" s="103"/>
      <c r="FZ30" s="103"/>
      <c r="GA30" s="103"/>
      <c r="GB30" s="103"/>
      <c r="GC30" s="103"/>
      <c r="GD30" s="103"/>
      <c r="GE30" s="103"/>
      <c r="GF30" s="103"/>
      <c r="GG30" s="103"/>
      <c r="GH30" s="103"/>
      <c r="GI30" s="103"/>
      <c r="GJ30" s="103"/>
      <c r="GK30" s="103"/>
      <c r="GL30" s="103"/>
      <c r="GM30" s="103"/>
      <c r="GN30" s="103"/>
      <c r="GO30" s="103"/>
      <c r="GP30" s="103"/>
      <c r="GQ30" s="102"/>
      <c r="GR30" s="103"/>
      <c r="GS30" s="103"/>
      <c r="GT30" s="103"/>
      <c r="GU30" s="103"/>
      <c r="GV30" s="103"/>
      <c r="GW30" s="103"/>
      <c r="GX30" s="103"/>
      <c r="GY30" s="103"/>
      <c r="GZ30" s="103"/>
      <c r="HA30" s="103"/>
      <c r="HB30" s="103"/>
      <c r="HC30" s="103"/>
      <c r="HD30" s="103"/>
      <c r="HE30" s="103"/>
      <c r="HF30" s="103"/>
      <c r="HG30" s="103"/>
      <c r="HH30" s="103"/>
      <c r="HI30" s="103"/>
      <c r="HJ30" s="103"/>
      <c r="HK30" s="103"/>
      <c r="HL30" s="103"/>
      <c r="HM30" s="102"/>
      <c r="HN30" s="103"/>
      <c r="HO30" s="103"/>
      <c r="HP30" s="103"/>
      <c r="HQ30" s="103"/>
      <c r="HR30" s="103"/>
      <c r="HS30" s="103"/>
      <c r="HT30" s="103"/>
      <c r="HU30" s="103"/>
      <c r="HV30" s="103"/>
      <c r="HW30" s="103"/>
      <c r="HX30" s="103"/>
      <c r="HY30" s="103"/>
      <c r="HZ30" s="103"/>
      <c r="IA30" s="103"/>
      <c r="IB30" s="103"/>
      <c r="IC30" s="103"/>
      <c r="ID30" s="103"/>
      <c r="IE30" s="103"/>
      <c r="IF30" s="103"/>
      <c r="IG30" s="103"/>
      <c r="IH30" s="103"/>
      <c r="II30" s="102"/>
      <c r="IJ30" s="103"/>
      <c r="IK30" s="103"/>
      <c r="IL30" s="103"/>
      <c r="IM30" s="103"/>
      <c r="IN30" s="103"/>
      <c r="IO30" s="103"/>
      <c r="IP30" s="103"/>
      <c r="IQ30" s="103"/>
      <c r="IR30" s="103"/>
      <c r="IS30" s="103"/>
      <c r="IT30" s="103"/>
      <c r="IU30" s="103"/>
      <c r="IV30" s="103"/>
    </row>
    <row r="31" spans="1:256" s="7" customFormat="1" ht="16.5" customHeight="1">
      <c r="A31" s="319"/>
      <c r="B31" s="320"/>
      <c r="C31" s="320"/>
      <c r="D31" s="320"/>
      <c r="E31" s="320"/>
      <c r="F31" s="320"/>
      <c r="G31" s="320"/>
      <c r="H31" s="320"/>
      <c r="I31" s="320"/>
      <c r="J31" s="320"/>
      <c r="K31" s="320"/>
      <c r="L31" s="320"/>
      <c r="M31" s="320"/>
      <c r="N31" s="320"/>
      <c r="O31" s="320"/>
      <c r="P31" s="320"/>
      <c r="Q31" s="320"/>
      <c r="R31" s="320"/>
      <c r="S31" s="320"/>
      <c r="T31" s="320"/>
      <c r="U31" s="320"/>
      <c r="V31" s="320"/>
      <c r="W31" s="102"/>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2"/>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2"/>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2"/>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2"/>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2"/>
      <c r="ED31" s="103"/>
      <c r="EE31" s="103"/>
      <c r="EF31" s="103"/>
      <c r="EG31" s="103"/>
      <c r="EH31" s="103"/>
      <c r="EI31" s="103"/>
      <c r="EJ31" s="103"/>
      <c r="EK31" s="103"/>
      <c r="EL31" s="103"/>
      <c r="EM31" s="103"/>
      <c r="EN31" s="103"/>
      <c r="EO31" s="103"/>
      <c r="EP31" s="103"/>
      <c r="EQ31" s="103"/>
      <c r="ER31" s="103"/>
      <c r="ES31" s="103"/>
      <c r="ET31" s="103"/>
      <c r="EU31" s="103"/>
      <c r="EV31" s="103"/>
      <c r="EW31" s="103"/>
      <c r="EX31" s="103"/>
      <c r="EY31" s="102"/>
      <c r="EZ31" s="103"/>
      <c r="FA31" s="103"/>
      <c r="FB31" s="103"/>
      <c r="FC31" s="103"/>
      <c r="FD31" s="103"/>
      <c r="FE31" s="103"/>
      <c r="FF31" s="103"/>
      <c r="FG31" s="103"/>
      <c r="FH31" s="103"/>
      <c r="FI31" s="103"/>
      <c r="FJ31" s="103"/>
      <c r="FK31" s="103"/>
      <c r="FL31" s="103"/>
      <c r="FM31" s="103"/>
      <c r="FN31" s="103"/>
      <c r="FO31" s="103"/>
      <c r="FP31" s="103"/>
      <c r="FQ31" s="103"/>
      <c r="FR31" s="103"/>
      <c r="FS31" s="103"/>
      <c r="FT31" s="103"/>
      <c r="FU31" s="102"/>
      <c r="FV31" s="103"/>
      <c r="FW31" s="103"/>
      <c r="FX31" s="103"/>
      <c r="FY31" s="103"/>
      <c r="FZ31" s="103"/>
      <c r="GA31" s="103"/>
      <c r="GB31" s="103"/>
      <c r="GC31" s="103"/>
      <c r="GD31" s="103"/>
      <c r="GE31" s="103"/>
      <c r="GF31" s="103"/>
      <c r="GG31" s="103"/>
      <c r="GH31" s="103"/>
      <c r="GI31" s="103"/>
      <c r="GJ31" s="103"/>
      <c r="GK31" s="103"/>
      <c r="GL31" s="103"/>
      <c r="GM31" s="103"/>
      <c r="GN31" s="103"/>
      <c r="GO31" s="103"/>
      <c r="GP31" s="103"/>
      <c r="GQ31" s="102"/>
      <c r="GR31" s="103"/>
      <c r="GS31" s="103"/>
      <c r="GT31" s="103"/>
      <c r="GU31" s="103"/>
      <c r="GV31" s="103"/>
      <c r="GW31" s="103"/>
      <c r="GX31" s="103"/>
      <c r="GY31" s="103"/>
      <c r="GZ31" s="103"/>
      <c r="HA31" s="103"/>
      <c r="HB31" s="103"/>
      <c r="HC31" s="103"/>
      <c r="HD31" s="103"/>
      <c r="HE31" s="103"/>
      <c r="HF31" s="103"/>
      <c r="HG31" s="103"/>
      <c r="HH31" s="103"/>
      <c r="HI31" s="103"/>
      <c r="HJ31" s="103"/>
      <c r="HK31" s="103"/>
      <c r="HL31" s="103"/>
      <c r="HM31" s="102"/>
      <c r="HN31" s="103"/>
      <c r="HO31" s="103"/>
      <c r="HP31" s="103"/>
      <c r="HQ31" s="103"/>
      <c r="HR31" s="103"/>
      <c r="HS31" s="103"/>
      <c r="HT31" s="103"/>
      <c r="HU31" s="103"/>
      <c r="HV31" s="103"/>
      <c r="HW31" s="103"/>
      <c r="HX31" s="103"/>
      <c r="HY31" s="103"/>
      <c r="HZ31" s="103"/>
      <c r="IA31" s="103"/>
      <c r="IB31" s="103"/>
      <c r="IC31" s="103"/>
      <c r="ID31" s="103"/>
      <c r="IE31" s="103"/>
      <c r="IF31" s="103"/>
      <c r="IG31" s="103"/>
      <c r="IH31" s="103"/>
      <c r="II31" s="102"/>
      <c r="IJ31" s="103"/>
      <c r="IK31" s="103"/>
      <c r="IL31" s="103"/>
      <c r="IM31" s="103"/>
      <c r="IN31" s="103"/>
      <c r="IO31" s="103"/>
      <c r="IP31" s="103"/>
      <c r="IQ31" s="103"/>
      <c r="IR31" s="103"/>
      <c r="IS31" s="103"/>
      <c r="IT31" s="103"/>
      <c r="IU31" s="103"/>
      <c r="IV31" s="103"/>
    </row>
    <row r="32" spans="1:256" s="7" customFormat="1" ht="16.5" customHeight="1">
      <c r="A32" s="314" t="s">
        <v>9</v>
      </c>
      <c r="B32" s="321"/>
      <c r="C32" s="321"/>
      <c r="D32" s="321"/>
      <c r="E32" s="321"/>
      <c r="F32" s="321"/>
      <c r="G32" s="321"/>
      <c r="H32" s="321"/>
      <c r="I32" s="321"/>
      <c r="J32" s="321"/>
      <c r="K32" s="321"/>
      <c r="L32" s="321"/>
      <c r="M32" s="321"/>
      <c r="N32" s="321"/>
      <c r="O32" s="321"/>
      <c r="P32" s="321"/>
      <c r="Q32" s="321"/>
      <c r="R32" s="321"/>
      <c r="S32" s="321"/>
      <c r="T32" s="321"/>
      <c r="U32" s="321"/>
      <c r="V32" s="321"/>
      <c r="W32" s="102"/>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2"/>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2"/>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2"/>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2"/>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2"/>
      <c r="ED32" s="103"/>
      <c r="EE32" s="103"/>
      <c r="EF32" s="103"/>
      <c r="EG32" s="103"/>
      <c r="EH32" s="103"/>
      <c r="EI32" s="103"/>
      <c r="EJ32" s="103"/>
      <c r="EK32" s="103"/>
      <c r="EL32" s="103"/>
      <c r="EM32" s="103"/>
      <c r="EN32" s="103"/>
      <c r="EO32" s="103"/>
      <c r="EP32" s="103"/>
      <c r="EQ32" s="103"/>
      <c r="ER32" s="103"/>
      <c r="ES32" s="103"/>
      <c r="ET32" s="103"/>
      <c r="EU32" s="103"/>
      <c r="EV32" s="103"/>
      <c r="EW32" s="103"/>
      <c r="EX32" s="103"/>
      <c r="EY32" s="102"/>
      <c r="EZ32" s="103"/>
      <c r="FA32" s="103"/>
      <c r="FB32" s="103"/>
      <c r="FC32" s="103"/>
      <c r="FD32" s="103"/>
      <c r="FE32" s="103"/>
      <c r="FF32" s="103"/>
      <c r="FG32" s="103"/>
      <c r="FH32" s="103"/>
      <c r="FI32" s="103"/>
      <c r="FJ32" s="103"/>
      <c r="FK32" s="103"/>
      <c r="FL32" s="103"/>
      <c r="FM32" s="103"/>
      <c r="FN32" s="103"/>
      <c r="FO32" s="103"/>
      <c r="FP32" s="103"/>
      <c r="FQ32" s="103"/>
      <c r="FR32" s="103"/>
      <c r="FS32" s="103"/>
      <c r="FT32" s="103"/>
      <c r="FU32" s="102"/>
      <c r="FV32" s="103"/>
      <c r="FW32" s="103"/>
      <c r="FX32" s="103"/>
      <c r="FY32" s="103"/>
      <c r="FZ32" s="103"/>
      <c r="GA32" s="103"/>
      <c r="GB32" s="103"/>
      <c r="GC32" s="103"/>
      <c r="GD32" s="103"/>
      <c r="GE32" s="103"/>
      <c r="GF32" s="103"/>
      <c r="GG32" s="103"/>
      <c r="GH32" s="103"/>
      <c r="GI32" s="103"/>
      <c r="GJ32" s="103"/>
      <c r="GK32" s="103"/>
      <c r="GL32" s="103"/>
      <c r="GM32" s="103"/>
      <c r="GN32" s="103"/>
      <c r="GO32" s="103"/>
      <c r="GP32" s="103"/>
      <c r="GQ32" s="102"/>
      <c r="GR32" s="103"/>
      <c r="GS32" s="103"/>
      <c r="GT32" s="103"/>
      <c r="GU32" s="103"/>
      <c r="GV32" s="103"/>
      <c r="GW32" s="103"/>
      <c r="GX32" s="103"/>
      <c r="GY32" s="103"/>
      <c r="GZ32" s="103"/>
      <c r="HA32" s="103"/>
      <c r="HB32" s="103"/>
      <c r="HC32" s="103"/>
      <c r="HD32" s="103"/>
      <c r="HE32" s="103"/>
      <c r="HF32" s="103"/>
      <c r="HG32" s="103"/>
      <c r="HH32" s="103"/>
      <c r="HI32" s="103"/>
      <c r="HJ32" s="103"/>
      <c r="HK32" s="103"/>
      <c r="HL32" s="103"/>
      <c r="HM32" s="102"/>
      <c r="HN32" s="103"/>
      <c r="HO32" s="103"/>
      <c r="HP32" s="103"/>
      <c r="HQ32" s="103"/>
      <c r="HR32" s="103"/>
      <c r="HS32" s="103"/>
      <c r="HT32" s="103"/>
      <c r="HU32" s="103"/>
      <c r="HV32" s="103"/>
      <c r="HW32" s="103"/>
      <c r="HX32" s="103"/>
      <c r="HY32" s="103"/>
      <c r="HZ32" s="103"/>
      <c r="IA32" s="103"/>
      <c r="IB32" s="103"/>
      <c r="IC32" s="103"/>
      <c r="ID32" s="103"/>
      <c r="IE32" s="103"/>
      <c r="IF32" s="103"/>
      <c r="IG32" s="103"/>
      <c r="IH32" s="103"/>
      <c r="II32" s="102"/>
      <c r="IJ32" s="103"/>
      <c r="IK32" s="103"/>
      <c r="IL32" s="103"/>
      <c r="IM32" s="103"/>
      <c r="IN32" s="103"/>
      <c r="IO32" s="103"/>
      <c r="IP32" s="103"/>
      <c r="IQ32" s="103"/>
      <c r="IR32" s="103"/>
      <c r="IS32" s="103"/>
      <c r="IT32" s="103"/>
      <c r="IU32" s="103"/>
      <c r="IV32" s="103"/>
    </row>
    <row r="33" spans="1:256" s="7" customFormat="1" ht="12" customHeight="1">
      <c r="A33" s="322"/>
      <c r="B33" s="323"/>
      <c r="C33" s="323"/>
      <c r="D33" s="323"/>
      <c r="E33" s="323"/>
      <c r="F33" s="323"/>
      <c r="G33" s="323"/>
      <c r="H33" s="323"/>
      <c r="I33" s="323"/>
      <c r="J33" s="323"/>
      <c r="K33" s="323"/>
      <c r="L33" s="323"/>
      <c r="M33" s="323"/>
      <c r="N33" s="323"/>
      <c r="O33" s="323"/>
      <c r="P33" s="323"/>
      <c r="Q33" s="323"/>
      <c r="R33" s="323"/>
      <c r="S33" s="323"/>
      <c r="T33" s="323"/>
      <c r="U33" s="323"/>
      <c r="V33" s="324"/>
      <c r="W33" s="102"/>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2"/>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2"/>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2"/>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2"/>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2"/>
      <c r="ED33" s="103"/>
      <c r="EE33" s="103"/>
      <c r="EF33" s="103"/>
      <c r="EG33" s="103"/>
      <c r="EH33" s="103"/>
      <c r="EI33" s="103"/>
      <c r="EJ33" s="103"/>
      <c r="EK33" s="103"/>
      <c r="EL33" s="103"/>
      <c r="EM33" s="103"/>
      <c r="EN33" s="103"/>
      <c r="EO33" s="103"/>
      <c r="EP33" s="103"/>
      <c r="EQ33" s="103"/>
      <c r="ER33" s="103"/>
      <c r="ES33" s="103"/>
      <c r="ET33" s="103"/>
      <c r="EU33" s="103"/>
      <c r="EV33" s="103"/>
      <c r="EW33" s="103"/>
      <c r="EX33" s="103"/>
      <c r="EY33" s="102"/>
      <c r="EZ33" s="103"/>
      <c r="FA33" s="103"/>
      <c r="FB33" s="103"/>
      <c r="FC33" s="103"/>
      <c r="FD33" s="103"/>
      <c r="FE33" s="103"/>
      <c r="FF33" s="103"/>
      <c r="FG33" s="103"/>
      <c r="FH33" s="103"/>
      <c r="FI33" s="103"/>
      <c r="FJ33" s="103"/>
      <c r="FK33" s="103"/>
      <c r="FL33" s="103"/>
      <c r="FM33" s="103"/>
      <c r="FN33" s="103"/>
      <c r="FO33" s="103"/>
      <c r="FP33" s="103"/>
      <c r="FQ33" s="103"/>
      <c r="FR33" s="103"/>
      <c r="FS33" s="103"/>
      <c r="FT33" s="103"/>
      <c r="FU33" s="102"/>
      <c r="FV33" s="103"/>
      <c r="FW33" s="103"/>
      <c r="FX33" s="103"/>
      <c r="FY33" s="103"/>
      <c r="FZ33" s="103"/>
      <c r="GA33" s="103"/>
      <c r="GB33" s="103"/>
      <c r="GC33" s="103"/>
      <c r="GD33" s="103"/>
      <c r="GE33" s="103"/>
      <c r="GF33" s="103"/>
      <c r="GG33" s="103"/>
      <c r="GH33" s="103"/>
      <c r="GI33" s="103"/>
      <c r="GJ33" s="103"/>
      <c r="GK33" s="103"/>
      <c r="GL33" s="103"/>
      <c r="GM33" s="103"/>
      <c r="GN33" s="103"/>
      <c r="GO33" s="103"/>
      <c r="GP33" s="103"/>
      <c r="GQ33" s="102"/>
      <c r="GR33" s="103"/>
      <c r="GS33" s="103"/>
      <c r="GT33" s="103"/>
      <c r="GU33" s="103"/>
      <c r="GV33" s="103"/>
      <c r="GW33" s="103"/>
      <c r="GX33" s="103"/>
      <c r="GY33" s="103"/>
      <c r="GZ33" s="103"/>
      <c r="HA33" s="103"/>
      <c r="HB33" s="103"/>
      <c r="HC33" s="103"/>
      <c r="HD33" s="103"/>
      <c r="HE33" s="103"/>
      <c r="HF33" s="103"/>
      <c r="HG33" s="103"/>
      <c r="HH33" s="103"/>
      <c r="HI33" s="103"/>
      <c r="HJ33" s="103"/>
      <c r="HK33" s="103"/>
      <c r="HL33" s="103"/>
      <c r="HM33" s="102"/>
      <c r="HN33" s="103"/>
      <c r="HO33" s="103"/>
      <c r="HP33" s="103"/>
      <c r="HQ33" s="103"/>
      <c r="HR33" s="103"/>
      <c r="HS33" s="103"/>
      <c r="HT33" s="103"/>
      <c r="HU33" s="103"/>
      <c r="HV33" s="103"/>
      <c r="HW33" s="103"/>
      <c r="HX33" s="103"/>
      <c r="HY33" s="103"/>
      <c r="HZ33" s="103"/>
      <c r="IA33" s="103"/>
      <c r="IB33" s="103"/>
      <c r="IC33" s="103"/>
      <c r="ID33" s="103"/>
      <c r="IE33" s="103"/>
      <c r="IF33" s="103"/>
      <c r="IG33" s="103"/>
      <c r="IH33" s="103"/>
      <c r="II33" s="102"/>
      <c r="IJ33" s="103"/>
      <c r="IK33" s="103"/>
      <c r="IL33" s="103"/>
      <c r="IM33" s="103"/>
      <c r="IN33" s="103"/>
      <c r="IO33" s="103"/>
      <c r="IP33" s="103"/>
      <c r="IQ33" s="103"/>
      <c r="IR33" s="103"/>
      <c r="IS33" s="103"/>
      <c r="IT33" s="103"/>
      <c r="IU33" s="103"/>
      <c r="IV33" s="103"/>
    </row>
    <row r="34" spans="1:256" s="7" customFormat="1" ht="12" customHeight="1">
      <c r="A34" s="322"/>
      <c r="B34" s="323"/>
      <c r="C34" s="323"/>
      <c r="D34" s="323"/>
      <c r="E34" s="323"/>
      <c r="F34" s="323"/>
      <c r="G34" s="323"/>
      <c r="H34" s="323"/>
      <c r="I34" s="323"/>
      <c r="J34" s="323"/>
      <c r="K34" s="323"/>
      <c r="L34" s="323"/>
      <c r="M34" s="323"/>
      <c r="N34" s="323"/>
      <c r="O34" s="323"/>
      <c r="P34" s="323"/>
      <c r="Q34" s="323"/>
      <c r="R34" s="323"/>
      <c r="S34" s="323"/>
      <c r="T34" s="323"/>
      <c r="U34" s="323"/>
      <c r="V34" s="324"/>
      <c r="W34" s="102"/>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2"/>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2"/>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2"/>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2"/>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2"/>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2"/>
      <c r="EZ34" s="103"/>
      <c r="FA34" s="103"/>
      <c r="FB34" s="103"/>
      <c r="FC34" s="103"/>
      <c r="FD34" s="103"/>
      <c r="FE34" s="103"/>
      <c r="FF34" s="103"/>
      <c r="FG34" s="103"/>
      <c r="FH34" s="103"/>
      <c r="FI34" s="103"/>
      <c r="FJ34" s="103"/>
      <c r="FK34" s="103"/>
      <c r="FL34" s="103"/>
      <c r="FM34" s="103"/>
      <c r="FN34" s="103"/>
      <c r="FO34" s="103"/>
      <c r="FP34" s="103"/>
      <c r="FQ34" s="103"/>
      <c r="FR34" s="103"/>
      <c r="FS34" s="103"/>
      <c r="FT34" s="103"/>
      <c r="FU34" s="102"/>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2"/>
      <c r="GR34" s="103"/>
      <c r="GS34" s="103"/>
      <c r="GT34" s="103"/>
      <c r="GU34" s="103"/>
      <c r="GV34" s="103"/>
      <c r="GW34" s="103"/>
      <c r="GX34" s="103"/>
      <c r="GY34" s="103"/>
      <c r="GZ34" s="103"/>
      <c r="HA34" s="103"/>
      <c r="HB34" s="103"/>
      <c r="HC34" s="103"/>
      <c r="HD34" s="103"/>
      <c r="HE34" s="103"/>
      <c r="HF34" s="103"/>
      <c r="HG34" s="103"/>
      <c r="HH34" s="103"/>
      <c r="HI34" s="103"/>
      <c r="HJ34" s="103"/>
      <c r="HK34" s="103"/>
      <c r="HL34" s="103"/>
      <c r="HM34" s="102"/>
      <c r="HN34" s="103"/>
      <c r="HO34" s="103"/>
      <c r="HP34" s="103"/>
      <c r="HQ34" s="103"/>
      <c r="HR34" s="103"/>
      <c r="HS34" s="103"/>
      <c r="HT34" s="103"/>
      <c r="HU34" s="103"/>
      <c r="HV34" s="103"/>
      <c r="HW34" s="103"/>
      <c r="HX34" s="103"/>
      <c r="HY34" s="103"/>
      <c r="HZ34" s="103"/>
      <c r="IA34" s="103"/>
      <c r="IB34" s="103"/>
      <c r="IC34" s="103"/>
      <c r="ID34" s="103"/>
      <c r="IE34" s="103"/>
      <c r="IF34" s="103"/>
      <c r="IG34" s="103"/>
      <c r="IH34" s="103"/>
      <c r="II34" s="102"/>
      <c r="IJ34" s="103"/>
      <c r="IK34" s="103"/>
      <c r="IL34" s="103"/>
      <c r="IM34" s="103"/>
      <c r="IN34" s="103"/>
      <c r="IO34" s="103"/>
      <c r="IP34" s="103"/>
      <c r="IQ34" s="103"/>
      <c r="IR34" s="103"/>
      <c r="IS34" s="103"/>
      <c r="IT34" s="103"/>
      <c r="IU34" s="103"/>
      <c r="IV34" s="103"/>
    </row>
    <row r="35" spans="1:23" s="10" customFormat="1" ht="12" customHeight="1">
      <c r="A35" s="325"/>
      <c r="B35" s="326"/>
      <c r="C35" s="326"/>
      <c r="D35" s="326"/>
      <c r="E35" s="326"/>
      <c r="F35" s="326"/>
      <c r="G35" s="326"/>
      <c r="H35" s="326"/>
      <c r="I35" s="326"/>
      <c r="J35" s="326"/>
      <c r="K35" s="326"/>
      <c r="L35" s="326"/>
      <c r="M35" s="326"/>
      <c r="N35" s="326"/>
      <c r="O35" s="326"/>
      <c r="P35" s="326"/>
      <c r="Q35" s="326"/>
      <c r="R35" s="326"/>
      <c r="S35" s="326"/>
      <c r="T35" s="326"/>
      <c r="U35" s="326"/>
      <c r="V35" s="326"/>
      <c r="W35" s="48"/>
    </row>
  </sheetData>
  <sheetProtection/>
  <mergeCells count="17">
    <mergeCell ref="H4:I4"/>
    <mergeCell ref="J4:K4"/>
    <mergeCell ref="L4:M4"/>
    <mergeCell ref="D4:D5"/>
    <mergeCell ref="E4:E5"/>
    <mergeCell ref="F4:F5"/>
    <mergeCell ref="G4:G5"/>
    <mergeCell ref="A29:V31"/>
    <mergeCell ref="A32:V35"/>
    <mergeCell ref="B26:D26"/>
    <mergeCell ref="A3:V3"/>
    <mergeCell ref="N4:Q4"/>
    <mergeCell ref="R4:S4"/>
    <mergeCell ref="T4:V4"/>
    <mergeCell ref="A28:V28"/>
    <mergeCell ref="B4:B5"/>
    <mergeCell ref="C4:C5"/>
  </mergeCells>
  <printOptions/>
  <pageMargins left="0.75" right="0.75" top="1" bottom="1" header="0.5" footer="0.5"/>
  <pageSetup horizontalDpi="600" verticalDpi="600" orientation="portrait" paperSize="9"/>
  <ignoredErrors>
    <ignoredError sqref="X7:X18 V26 N26:U26" formula="1"/>
    <ignoredError sqref="W10:W18 W7:W9" formula="1" unlockedFormula="1"/>
    <ignoredError sqref="W19:W22 W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ao</cp:lastModifiedBy>
  <cp:lastPrinted>2007-08-27T17:14:12Z</cp:lastPrinted>
  <dcterms:created xsi:type="dcterms:W3CDTF">2006-03-15T09:07:04Z</dcterms:created>
  <dcterms:modified xsi:type="dcterms:W3CDTF">2011-04-11T15:16:29Z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